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pplicants" sheetId="2" state="visible" r:id="rId2"/>
    <sheet xmlns:r="http://schemas.openxmlformats.org/officeDocument/2006/relationships" name="Shift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>
    <definedName name="VolunteerNames">Applicants!$AJ$2:$AJ$501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9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9" fillId="3" borderId="1" pivotButton="0" quotePrefix="0" xfId="0"/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0" fontId="6" fillId="3" borderId="1" pivotButton="0" quotePrefix="0" xfId="0"/>
    <xf numFmtId="164" fontId="9" fillId="3" borderId="1" applyAlignment="1" pivotButton="0" quotePrefix="0" xfId="0">
      <alignment horizontal="center" vertical="top"/>
    </xf>
    <xf numFmtId="165" fontId="9" fillId="3" borderId="1" pivotButton="0" quotePrefix="0" xfId="0"/>
    <xf numFmtId="0" fontId="9" fillId="3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4" borderId="1" applyAlignment="1" pivotButton="0" quotePrefix="0" xfId="0">
      <alignment vertical="top" wrapText="1"/>
    </xf>
    <xf numFmtId="0" fontId="10" fillId="4" borderId="1" pivotButton="0" quotePrefix="0" xfId="0"/>
    <xf numFmtId="164" fontId="6" fillId="3" borderId="1" applyAlignment="1" pivotButton="0" quotePrefix="0" xfId="0">
      <alignment horizontal="center" vertical="top"/>
    </xf>
    <xf numFmtId="165" fontId="6" fillId="3" borderId="1" pivotButton="0" quotePrefix="0" xfId="0"/>
    <xf numFmtId="0" fontId="6" fillId="3" borderId="1" applyAlignment="1" pivotButton="0" quotePrefix="0" xfId="0">
      <alignment horizontal="center" vertical="top"/>
    </xf>
    <xf numFmtId="0" fontId="11" fillId="0" borderId="0" pivotButton="0" quotePrefix="0" xfId="0"/>
    <xf numFmtId="0" fontId="6" fillId="0" borderId="1" pivotButton="0" quotePrefix="0" xfId="0"/>
    <xf numFmtId="0" fontId="5" fillId="4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4DEFA"/>
          <bgColor rgb="00E4DE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11 are EXAMPLE data: clear A2 to AB11 and AF2 to AH11 first.</t>
      </text>
    </comment>
    <comment ref="AF1" authorId="0" shapeId="0">
      <text>
        <t>Pick New, Contacted, Ready or Not now. Your own call: the sheet never sets it.</t>
      </text>
    </comment>
    <comment ref="AG1" authorId="0" shapeId="0">
      <text>
        <t>Type Yes once YOU have checked this person's references, No if not yet, or Not needed. The sheet never reads the reference answers.</t>
      </text>
    </comment>
    <comment ref="AH1" authorId="0" shapeId="0">
      <text>
        <t>Only for volunteers under 18. Open their response, see that a parent or guardian signed, then type Yes. The sheet never reads or shows the guardian's details.</t>
      </text>
    </comment>
    <comment ref="AJ1" authorId="0" shapeId="0">
      <text>
        <t>Grey columns are worked out from the pasted export. Please do not type here.</t>
      </text>
    </comment>
    <comment ref="AN1" authorId="0" shapeId="0">
      <text>
        <t>From the answer to "Are you 18 or older?" only: No means Under 18.</t>
      </text>
    </comment>
    <comment ref="AO1" authorId="0" shapeId="0">
      <text>
        <t>Needed = under 18 and Guardian signature on file is not Yes.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1" authorId="0" shapeId="0">
      <text>
        <t>Type each shift on its own row. Rows 2 to 7 are EXAMPLE data: clear A2 to M7 before you add your own.</t>
      </text>
    </comment>
    <comment ref="C1" authorId="0" shapeId="0">
      <text>
        <t>Type a time such as 09:00. Needed, with the end time and date, to spot double-booking.</t>
      </text>
    </comment>
    <comment ref="E1" authorId="0" shapeId="0">
      <text>
        <t>Pick the part of the week that matches the shift. It is compared with the 'When are you available?' answer.</t>
      </text>
    </comment>
    <comment ref="F1" authorId="0" shapeId="0">
      <text>
        <t>Pick the role. It is compared with the 'Which roles interest you?' answer.</t>
      </text>
    </comment>
    <comment ref="G1" authorId="0" shapeId="0">
      <text>
        <t>How many people you need. This is your number, the sheet does not suggest one.</t>
      </text>
    </comment>
    <comment ref="H1" authorId="0" shapeId="0">
      <text>
        <t>Pick a name from the dropdown. The list is the Full name column on Applicants.</t>
      </text>
    </comment>
    <comment ref="Q1" authorId="0" shapeId="0">
      <text>
        <t>OK, or who needs a look and why: not available, role not chosen, double-booked, reference check not marked Yes (roles with children or vulnerable adults), or under 18 without a guardian signature on file.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Volunteer shift roster</t>
        </is>
      </c>
    </row>
    <row r="3">
      <c r="B3" s="2" t="inlineStr">
        <is>
          <t>Turn volunteer applications into shifts, with filled vs needed and a check on every name. Works in Excel and Google Sheets.</t>
        </is>
      </c>
    </row>
    <row r="4">
      <c r="B4" s="3">
        <f>IF(COUNTIF(Applicants!$A$2:$A$501,"EXAMPLE*")+COUNTIF(Shifts!$A$2:$A$41,"EXAMPLE*")&gt;0,"You are looking at EXAMPLE data. Clear the EXAMPLE rows on Applicants and Shifts, then add your own.","")</f>
        <v/>
      </c>
    </row>
    <row r="5">
      <c r="B5" s="4" t="inlineStr">
        <is>
          <t>Step</t>
        </is>
      </c>
      <c r="C5" s="4" t="inlineStr">
        <is>
          <t>What to do</t>
        </is>
      </c>
      <c r="D5" s="4" t="inlineStr">
        <is>
          <t>How</t>
        </is>
      </c>
    </row>
    <row r="6" ht="44" customHeight="1">
      <c r="B6" s="5" t="n">
        <v>1</v>
      </c>
      <c r="C6" s="6" t="inlineStr">
        <is>
          <t>Get your applications out of HornetForms</t>
        </is>
      </c>
      <c r="D6" s="7" t="inlineStr">
        <is>
          <t>Open your form, go to Responses, then Export, then CSV. Or use the Google Sheets sync.</t>
        </is>
      </c>
    </row>
    <row r="7" ht="44" customHeight="1">
      <c r="B7" s="5" t="n">
        <v>2</v>
      </c>
      <c r="C7" s="6" t="inlineStr">
        <is>
          <t>Paste them on Applicants</t>
        </is>
      </c>
      <c r="D7" s="7" t="inlineStr">
        <is>
          <t>Clear A2 to AB11 and the yellow cells AF2 to AH11 (the EXAMPLE rows). Then click A1 and paste your CSV, headers included.</t>
        </is>
      </c>
    </row>
    <row r="8" ht="51" customHeight="1">
      <c r="B8" s="5" t="n">
        <v>3</v>
      </c>
      <c r="C8" s="6" t="inlineStr">
        <is>
          <t>Type your shifts</t>
        </is>
      </c>
      <c r="D8" s="7" t="inlineStr">
        <is>
          <t>On Shifts, clear the EXAMPLE rows (A2 to M7). Then type each shift: name, date, start, end, part of the week, role and how many people you need. The number needed is yours to choose.</t>
        </is>
      </c>
    </row>
    <row r="9" ht="51" customHeight="1">
      <c r="B9" s="5" t="n">
        <v>4</v>
      </c>
      <c r="C9" s="6" t="inlineStr">
        <is>
          <t>Update each applicant</t>
        </is>
      </c>
      <c r="D9" s="7" t="inlineStr">
        <is>
          <t>On Applicants, pick a Status. After you check references yourself, type Yes in References checked. For anyone under 18, open the response, see that a guardian signed, and type Yes in Guardian signature on file.</t>
        </is>
      </c>
    </row>
    <row r="10" ht="44" customHeight="1">
      <c r="B10" s="5" t="n">
        <v>5</v>
      </c>
      <c r="C10" s="6" t="inlineStr">
        <is>
          <t>Pick names for each shift</t>
        </is>
      </c>
      <c r="D10" s="7" t="inlineStr">
        <is>
          <t>On Shifts, pick up to six volunteers per shift from the dropdown. Filled, Still needed and Check update by themselves.</t>
        </is>
      </c>
    </row>
    <row r="11" ht="51" customHeight="1">
      <c r="B11" s="5" t="n">
        <v>6</v>
      </c>
      <c r="C11" s="6" t="inlineStr">
        <is>
          <t>Read the checks</t>
        </is>
      </c>
      <c r="D11" s="7" t="inlineStr">
        <is>
          <t>The Check column names anyone who is not available, did not pick that role, is booked at the same time, still needs a guardian signature, or has no Yes for references on a role with children or vulnerable adults.</t>
        </is>
      </c>
    </row>
    <row r="13">
      <c r="B13" s="8" t="inlineStr">
        <is>
          <t>Colour key</t>
        </is>
      </c>
    </row>
    <row r="14">
      <c r="C14" s="9" t="inlineStr">
        <is>
          <t>Yellow</t>
        </is>
      </c>
      <c r="D14" s="10" t="inlineStr">
        <is>
          <t>You type or pick here.</t>
        </is>
      </c>
    </row>
    <row r="15">
      <c r="C15" s="11" t="inlineStr">
        <is>
          <t>Grey</t>
        </is>
      </c>
      <c r="D15" s="10" t="inlineStr">
        <is>
          <t>Worked out for you. Please do not type here.</t>
        </is>
      </c>
    </row>
    <row r="16">
      <c r="C16" s="12" t="inlineStr">
        <is>
          <t>Dark</t>
        </is>
      </c>
      <c r="D16" s="10" t="inlineStr">
        <is>
          <t>Column names. Keep the pasted headers as they come from HornetForms.</t>
        </is>
      </c>
    </row>
    <row r="18">
      <c r="B18" s="8" t="inlineStr">
        <is>
          <t>Good to know</t>
        </is>
      </c>
    </row>
    <row r="19" ht="34" customHeight="1">
      <c r="C19" s="13" t="inlineStr">
        <is>
          <t>You decide who is scheduled. The sheet only compares what people told you with what you typed. It does not approve anyone.</t>
        </is>
      </c>
    </row>
    <row r="20" ht="34" customHeight="1">
      <c r="C20" s="13" t="inlineStr">
        <is>
          <t>Under 18 comes only from the answer to "Are you 18 or older?". The sheet never reads the guardian's name, email, phone or signature.</t>
        </is>
      </c>
    </row>
    <row r="21" ht="34" customHeight="1">
      <c r="C21" s="13" t="inlineStr">
        <is>
          <t>References checked and Guardian signature on file are typed by you. The sheet never reads the reference answers or the background check answer.</t>
        </is>
      </c>
    </row>
    <row r="22" ht="34" customHeight="1">
      <c r="C22" s="13" t="inlineStr">
        <is>
          <t>Double-booking needs a date, a start time and an end time on both shifts. Two shifts that only touch (one ends when the other starts) are fine.</t>
        </is>
      </c>
    </row>
    <row r="23" ht="28" customHeight="1">
      <c r="C23" s="13" t="inlineStr">
        <is>
          <t>Names must match the Full name on Applicants. Two volunteers with the same name count as one person.</t>
        </is>
      </c>
    </row>
    <row r="24" ht="28" customHeight="1">
      <c r="C24" s="13" t="inlineStr">
        <is>
          <t>There is room for 500 applicants and 40 shifts, with up to six names per shift.</t>
        </is>
      </c>
    </row>
    <row r="25" ht="28" customHeight="1">
      <c r="C25" s="13" t="inlineStr">
        <is>
          <t>Applicants holds names, emails and phone numbers. Keep this file where only the volunteer team can open it.</t>
        </is>
      </c>
    </row>
    <row r="27">
      <c r="B27" s="8" t="inlineStr">
        <is>
          <t>Example data</t>
        </is>
      </c>
    </row>
    <row r="28" ht="32" customHeight="1">
      <c r="C28" s="14" t="inlineStr">
        <is>
          <t>Rows 2 to 11 on Applicants and rows 2 to 7 on Shifts are EXAMPLE data: names, emails (example.com), phone numbers (555-01xx), shifts and the numbers needed are all made up. Clear them before you paste your own.</t>
        </is>
      </c>
    </row>
    <row r="30">
      <c r="C30" s="15" t="inlineStr">
        <is>
          <t>Made by HornetForms, hornetforms.com</t>
        </is>
      </c>
    </row>
  </sheetData>
  <mergeCells count="8">
    <mergeCell ref="C20:D20"/>
    <mergeCell ref="C21:D21"/>
    <mergeCell ref="C24:D24"/>
    <mergeCell ref="C25:D25"/>
    <mergeCell ref="C19:D19"/>
    <mergeCell ref="C28:D28"/>
    <mergeCell ref="C22:D22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" customWidth="1" min="31" max="31"/>
    <col width="14" customWidth="1" min="32" max="32"/>
    <col width="16" customWidth="1" min="33" max="33"/>
    <col width="18" customWidth="1" min="34" max="34"/>
    <col width="2" customWidth="1" min="35" max="35"/>
    <col width="22" customWidth="1" min="36" max="36"/>
    <col width="16" customWidth="1" min="37" max="37"/>
    <col width="36" customWidth="1" min="38" max="38"/>
    <col width="34" customWidth="1" min="39" max="39"/>
    <col width="14" customWidth="1" min="40" max="40"/>
    <col width="18" customWidth="1" min="41" max="41"/>
    <col width="12" customWidth="1" min="42" max="42"/>
  </cols>
  <sheetData>
    <row r="1" ht="48" customHeight="1">
      <c r="A1" s="4" t="inlineStr">
        <is>
          <t>Response ID</t>
        </is>
      </c>
      <c r="B1" s="4" t="inlineStr">
        <is>
          <t>Submitted at</t>
        </is>
      </c>
      <c r="C1" s="4" t="inlineStr">
        <is>
          <t>Started at</t>
        </is>
      </c>
      <c r="D1" s="4" t="inlineStr">
        <is>
          <t>Full name</t>
        </is>
      </c>
      <c r="E1" s="4" t="inlineStr">
        <is>
          <t>Email</t>
        </is>
      </c>
      <c r="F1" s="4" t="inlineStr">
        <is>
          <t>Phone</t>
        </is>
      </c>
      <c r="G1" s="4" t="inlineStr">
        <is>
          <t>How should we contact you?</t>
        </is>
      </c>
      <c r="H1" s="4" t="inlineStr">
        <is>
          <t>Are you 18 or older?</t>
        </is>
      </c>
      <c r="I1" s="4" t="inlineStr">
        <is>
          <t>Emergency contact name</t>
        </is>
      </c>
      <c r="J1" s="4" t="inlineStr">
        <is>
          <t>Emergency contact phone</t>
        </is>
      </c>
      <c r="K1" s="4" t="inlineStr">
        <is>
          <t>source</t>
        </is>
      </c>
      <c r="L1" s="4" t="inlineStr">
        <is>
          <t>Which roles interest you?</t>
        </is>
      </c>
      <c r="M1" s="4" t="inlineStr">
        <is>
          <t>When are you available?</t>
        </is>
      </c>
      <c r="N1" s="4" t="inlineStr">
        <is>
          <t>How often would you like to help?</t>
        </is>
      </c>
      <c r="O1" s="4" t="inlineStr">
        <is>
          <t>When could you start?</t>
        </is>
      </c>
      <c r="P1" s="4" t="inlineStr">
        <is>
          <t>Skills you'd like to use</t>
        </is>
      </c>
      <c r="Q1" s="4" t="inlineStr">
        <is>
          <t>Why would you like to volunteer with us?</t>
        </is>
      </c>
      <c r="R1" s="4" t="inlineStr">
        <is>
          <t>Reference 1: name and how you know them</t>
        </is>
      </c>
      <c r="S1" s="4" t="inlineStr">
        <is>
          <t>Reference 1: email or phone</t>
        </is>
      </c>
      <c r="T1" s="4" t="inlineStr">
        <is>
          <t>Reference 2: name and how you know them</t>
        </is>
      </c>
      <c r="U1" s="4" t="inlineStr">
        <is>
          <t>Reference 2: email or phone</t>
        </is>
      </c>
      <c r="V1" s="4" t="inlineStr">
        <is>
          <t>This role needs a background check. Do you agree to one?</t>
        </is>
      </c>
      <c r="W1" s="4" t="inlineStr">
        <is>
          <t>Parent or guardian's name</t>
        </is>
      </c>
      <c r="X1" s="4" t="inlineStr">
        <is>
          <t>Parent or guardian's email</t>
        </is>
      </c>
      <c r="Y1" s="4" t="inlineStr">
        <is>
          <t>Parent or guardian's phone</t>
        </is>
      </c>
      <c r="Z1" s="4" t="inlineStr">
        <is>
          <t>I agree to this young person volunteering with us</t>
        </is>
      </c>
      <c r="AA1" s="4" t="inlineStr">
        <is>
          <t>Parent or guardian's signature</t>
        </is>
      </c>
      <c r="AB1" s="4" t="inlineStr">
        <is>
          <t>Form version</t>
        </is>
      </c>
      <c r="AC1" s="4" t="n"/>
      <c r="AD1" s="4" t="n"/>
      <c r="AE1" s="16" t="n"/>
      <c r="AF1" s="17" t="inlineStr">
        <is>
          <t>Status</t>
        </is>
      </c>
      <c r="AG1" s="17" t="inlineStr">
        <is>
          <t>References checked</t>
        </is>
      </c>
      <c r="AH1" s="17" t="inlineStr">
        <is>
          <t>Guardian signature on file</t>
        </is>
      </c>
      <c r="AI1" s="16" t="n"/>
      <c r="AJ1" s="18" t="inlineStr">
        <is>
          <t>Name (worked out)</t>
        </is>
      </c>
      <c r="AK1" s="18" t="inlineStr">
        <is>
          <t>Phone (worked out)</t>
        </is>
      </c>
      <c r="AL1" s="18" t="inlineStr">
        <is>
          <t>Roles chosen (worked out)</t>
        </is>
      </c>
      <c r="AM1" s="18" t="inlineStr">
        <is>
          <t>Available (worked out)</t>
        </is>
      </c>
      <c r="AN1" s="18" t="inlineStr">
        <is>
          <t>Age group (worked out)</t>
        </is>
      </c>
      <c r="AO1" s="18" t="inlineStr">
        <is>
          <t>Guardian signature (worked out)</t>
        </is>
      </c>
      <c r="AP1" s="18" t="inlineStr">
        <is>
          <t>Shifts assigned (worked out)</t>
        </is>
      </c>
    </row>
    <row r="2">
      <c r="A2" s="19" t="inlineStr">
        <is>
          <t>EXAMPLE-01 (delete me)</t>
        </is>
      </c>
      <c r="B2" s="19" t="inlineStr">
        <is>
          <t>2026-10-02T10:11:00.000Z</t>
        </is>
      </c>
      <c r="C2" s="19" t="inlineStr">
        <is>
          <t>2026-10-02T10:06:00.000Z</t>
        </is>
      </c>
      <c r="D2" s="19" t="inlineStr">
        <is>
          <t>Ava Example</t>
        </is>
      </c>
      <c r="E2" s="19" t="inlineStr">
        <is>
          <t>ava@example.com</t>
        </is>
      </c>
      <c r="F2" s="19" t="inlineStr">
        <is>
          <t>555-0111</t>
        </is>
      </c>
      <c r="G2" s="19" t="inlineStr">
        <is>
          <t>Email</t>
        </is>
      </c>
      <c r="H2" s="19" t="inlineStr">
        <is>
          <t>Yes</t>
        </is>
      </c>
      <c r="I2" s="19" t="inlineStr">
        <is>
          <t>Example Contact</t>
        </is>
      </c>
      <c r="J2" s="19" t="inlineStr">
        <is>
          <t>555-0211</t>
        </is>
      </c>
      <c r="K2" s="19" t="inlineStr">
        <is>
          <t>library-flyer</t>
        </is>
      </c>
      <c r="L2" s="19" t="inlineStr">
        <is>
          <t>Events and setup, Fundraising</t>
        </is>
      </c>
      <c r="M2" s="19" t="inlineStr">
        <is>
          <t>Saturdays, Sundays</t>
        </is>
      </c>
      <c r="N2" s="19" t="inlineStr">
        <is>
          <t>About once a month</t>
        </is>
      </c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  <c r="AA2" s="19" t="n"/>
      <c r="AB2" s="19" t="n">
        <v>1</v>
      </c>
      <c r="AF2" s="20" t="inlineStr">
        <is>
          <t>Ready</t>
        </is>
      </c>
      <c r="AG2" s="20" t="inlineStr">
        <is>
          <t>Not needed</t>
        </is>
      </c>
      <c r="AH2" s="20" t="n"/>
      <c r="AJ2" s="21">
        <f>IFERROR(TRIM(INDEX($A2:$AD2,MATCH(Lists!$B$2,$A$1:$AD$1,0))&amp;""),"")</f>
        <v/>
      </c>
      <c r="AK2" s="21">
        <f>IF($AJ2="","",IFERROR(TRIM(INDEX($A2:$AD2,MATCH(Lists!$B$3,$A$1:$AD$1,0))&amp;""),""))</f>
        <v/>
      </c>
      <c r="AL2" s="21">
        <f>IF($AJ2="","",IFERROR(TRIM(INDEX($A2:$AD2,MATCH(Lists!$B$5,$A$1:$AD$1,0))&amp;""),""))</f>
        <v/>
      </c>
      <c r="AM2" s="21">
        <f>IF($AJ2="","",IFERROR(TRIM(INDEX($A2:$AD2,MATCH(Lists!$B$6,$A$1:$AD$1,0))&amp;""),""))</f>
        <v/>
      </c>
      <c r="AN2" s="21">
        <f>IF($AJ2="","",IF(IFERROR(TRIM(INDEX($A2:$AD2,MATCH(Lists!$B$4,$A$1:$AD$1,0))&amp;""),"")=Lists!$B$12,"18 or older",IF(IFERROR(TRIM(INDEX($A2:$AD2,MATCH(Lists!$B$4,$A$1:$AD$1,0))&amp;""),"")=Lists!$B$11,"Under 18","Not answered")))</f>
        <v/>
      </c>
      <c r="AO2" s="21">
        <f>IF($AN2="Under 18",IF(TRIM($AH2)="Yes","On file","Needed"),"")</f>
        <v/>
      </c>
      <c r="AP2" s="22">
        <f>IF($AJ2="","",COUNTIF(Shifts!$H$2:$M$41,$AJ2))</f>
        <v/>
      </c>
    </row>
    <row r="3">
      <c r="A3" s="19" t="inlineStr">
        <is>
          <t>EXAMPLE-02 (delete me)</t>
        </is>
      </c>
      <c r="B3" s="19" t="inlineStr">
        <is>
          <t>2026-10-03T10:12:00.000Z</t>
        </is>
      </c>
      <c r="C3" s="19" t="inlineStr">
        <is>
          <t>2026-10-03T10:07:00.000Z</t>
        </is>
      </c>
      <c r="D3" s="19" t="inlineStr">
        <is>
          <t>Ben Sample</t>
        </is>
      </c>
      <c r="E3" s="19" t="inlineStr">
        <is>
          <t>ben@example.com</t>
        </is>
      </c>
      <c r="F3" s="19" t="inlineStr">
        <is>
          <t>555-0112</t>
        </is>
      </c>
      <c r="G3" s="19" t="inlineStr">
        <is>
          <t>Email</t>
        </is>
      </c>
      <c r="H3" s="19" t="inlineStr">
        <is>
          <t>Yes</t>
        </is>
      </c>
      <c r="I3" s="19" t="inlineStr">
        <is>
          <t>Example Contact</t>
        </is>
      </c>
      <c r="J3" s="19" t="inlineStr">
        <is>
          <t>555-0212</t>
        </is>
      </c>
      <c r="K3" s="19" t="inlineStr">
        <is>
          <t>library-flyer</t>
        </is>
      </c>
      <c r="L3" s="19" t="inlineStr">
        <is>
          <t>Front desk and greeting</t>
        </is>
      </c>
      <c r="M3" s="19" t="inlineStr">
        <is>
          <t>Weekday mornings, Weekday afternoons</t>
        </is>
      </c>
      <c r="N3" s="19" t="inlineStr">
        <is>
          <t>Every week</t>
        </is>
      </c>
      <c r="O3" s="19" t="n"/>
      <c r="P3" s="19" t="n"/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  <c r="AA3" s="19" t="n"/>
      <c r="AB3" s="19" t="n">
        <v>1</v>
      </c>
      <c r="AF3" s="20" t="inlineStr">
        <is>
          <t>Ready</t>
        </is>
      </c>
      <c r="AG3" s="20" t="inlineStr">
        <is>
          <t>Not needed</t>
        </is>
      </c>
      <c r="AH3" s="20" t="n"/>
      <c r="AJ3" s="21">
        <f>IFERROR(TRIM(INDEX($A3:$AD3,MATCH(Lists!$B$2,$A$1:$AD$1,0))&amp;""),"")</f>
        <v/>
      </c>
      <c r="AK3" s="21">
        <f>IF($AJ3="","",IFERROR(TRIM(INDEX($A3:$AD3,MATCH(Lists!$B$3,$A$1:$AD$1,0))&amp;""),""))</f>
        <v/>
      </c>
      <c r="AL3" s="21">
        <f>IF($AJ3="","",IFERROR(TRIM(INDEX($A3:$AD3,MATCH(Lists!$B$5,$A$1:$AD$1,0))&amp;""),""))</f>
        <v/>
      </c>
      <c r="AM3" s="21">
        <f>IF($AJ3="","",IFERROR(TRIM(INDEX($A3:$AD3,MATCH(Lists!$B$6,$A$1:$AD$1,0))&amp;""),""))</f>
        <v/>
      </c>
      <c r="AN3" s="21">
        <f>IF($AJ3="","",IF(IFERROR(TRIM(INDEX($A3:$AD3,MATCH(Lists!$B$4,$A$1:$AD$1,0))&amp;""),"")=Lists!$B$12,"18 or older",IF(IFERROR(TRIM(INDEX($A3:$AD3,MATCH(Lists!$B$4,$A$1:$AD$1,0))&amp;""),"")=Lists!$B$11,"Under 18","Not answered")))</f>
        <v/>
      </c>
      <c r="AO3" s="21">
        <f>IF($AN3="Under 18",IF(TRIM($AH3)="Yes","On file","Needed"),"")</f>
        <v/>
      </c>
      <c r="AP3" s="22">
        <f>IF($AJ3="","",COUNTIF(Shifts!$H$2:$M$41,$AJ3))</f>
        <v/>
      </c>
    </row>
    <row r="4">
      <c r="A4" s="19" t="inlineStr">
        <is>
          <t>EXAMPLE-03 (delete me)</t>
        </is>
      </c>
      <c r="B4" s="19" t="inlineStr">
        <is>
          <t>2026-10-04T10:13:00.000Z</t>
        </is>
      </c>
      <c r="C4" s="19" t="inlineStr">
        <is>
          <t>2026-10-04T10:08:00.000Z</t>
        </is>
      </c>
      <c r="D4" s="19" t="inlineStr">
        <is>
          <t>Chloe Placeholder</t>
        </is>
      </c>
      <c r="E4" s="19" t="inlineStr">
        <is>
          <t>chloe@example.com</t>
        </is>
      </c>
      <c r="F4" s="19" t="inlineStr">
        <is>
          <t>555-0113</t>
        </is>
      </c>
      <c r="G4" s="19" t="inlineStr">
        <is>
          <t>Email</t>
        </is>
      </c>
      <c r="H4" s="19" t="inlineStr">
        <is>
          <t>No</t>
        </is>
      </c>
      <c r="I4" s="19" t="inlineStr">
        <is>
          <t>Example Contact</t>
        </is>
      </c>
      <c r="J4" s="19" t="inlineStr">
        <is>
          <t>555-0213</t>
        </is>
      </c>
      <c r="K4" s="19" t="inlineStr">
        <is>
          <t>library-flyer</t>
        </is>
      </c>
      <c r="L4" s="19" t="inlineStr">
        <is>
          <t>Events and setup</t>
        </is>
      </c>
      <c r="M4" s="19" t="inlineStr">
        <is>
          <t>Saturdays</t>
        </is>
      </c>
      <c r="N4" s="19" t="inlineStr">
        <is>
          <t>Once or for one event</t>
        </is>
      </c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>
        <v>1</v>
      </c>
      <c r="AF4" s="20" t="inlineStr">
        <is>
          <t>Ready</t>
        </is>
      </c>
      <c r="AG4" s="20" t="inlineStr">
        <is>
          <t>Not needed</t>
        </is>
      </c>
      <c r="AH4" s="20" t="inlineStr">
        <is>
          <t>Yes</t>
        </is>
      </c>
      <c r="AJ4" s="21">
        <f>IFERROR(TRIM(INDEX($A4:$AD4,MATCH(Lists!$B$2,$A$1:$AD$1,0))&amp;""),"")</f>
        <v/>
      </c>
      <c r="AK4" s="21">
        <f>IF($AJ4="","",IFERROR(TRIM(INDEX($A4:$AD4,MATCH(Lists!$B$3,$A$1:$AD$1,0))&amp;""),""))</f>
        <v/>
      </c>
      <c r="AL4" s="21">
        <f>IF($AJ4="","",IFERROR(TRIM(INDEX($A4:$AD4,MATCH(Lists!$B$5,$A$1:$AD$1,0))&amp;""),""))</f>
        <v/>
      </c>
      <c r="AM4" s="21">
        <f>IF($AJ4="","",IFERROR(TRIM(INDEX($A4:$AD4,MATCH(Lists!$B$6,$A$1:$AD$1,0))&amp;""),""))</f>
        <v/>
      </c>
      <c r="AN4" s="21">
        <f>IF($AJ4="","",IF(IFERROR(TRIM(INDEX($A4:$AD4,MATCH(Lists!$B$4,$A$1:$AD$1,0))&amp;""),"")=Lists!$B$12,"18 or older",IF(IFERROR(TRIM(INDEX($A4:$AD4,MATCH(Lists!$B$4,$A$1:$AD$1,0))&amp;""),"")=Lists!$B$11,"Under 18","Not answered")))</f>
        <v/>
      </c>
      <c r="AO4" s="21">
        <f>IF($AN4="Under 18",IF(TRIM($AH4)="Yes","On file","Needed"),"")</f>
        <v/>
      </c>
      <c r="AP4" s="22">
        <f>IF($AJ4="","",COUNTIF(Shifts!$H$2:$M$41,$AJ4))</f>
        <v/>
      </c>
    </row>
    <row r="5">
      <c r="A5" s="19" t="inlineStr">
        <is>
          <t>EXAMPLE-04 (delete me)</t>
        </is>
      </c>
      <c r="B5" s="19" t="inlineStr">
        <is>
          <t>2026-10-05T10:14:00.000Z</t>
        </is>
      </c>
      <c r="C5" s="19" t="inlineStr">
        <is>
          <t>2026-10-05T10:09:00.000Z</t>
        </is>
      </c>
      <c r="D5" s="19" t="inlineStr">
        <is>
          <t>Dev Demo</t>
        </is>
      </c>
      <c r="E5" s="19" t="inlineStr">
        <is>
          <t>dev@example.com</t>
        </is>
      </c>
      <c r="F5" s="19" t="inlineStr">
        <is>
          <t>555-0114</t>
        </is>
      </c>
      <c r="G5" s="19" t="inlineStr">
        <is>
          <t>Email</t>
        </is>
      </c>
      <c r="H5" s="19" t="inlineStr">
        <is>
          <t>Yes</t>
        </is>
      </c>
      <c r="I5" s="19" t="inlineStr">
        <is>
          <t>Example Contact</t>
        </is>
      </c>
      <c r="J5" s="19" t="inlineStr">
        <is>
          <t>555-0214</t>
        </is>
      </c>
      <c r="K5" s="19" t="inlineStr">
        <is>
          <t>library-flyer</t>
        </is>
      </c>
      <c r="L5" s="19" t="inlineStr">
        <is>
          <t>Working with children or young people, Events and setup</t>
        </is>
      </c>
      <c r="M5" s="19" t="inlineStr">
        <is>
          <t>Weekday afternoons, Saturdays</t>
        </is>
      </c>
      <c r="N5" s="19" t="inlineStr">
        <is>
          <t>Every week</t>
        </is>
      </c>
      <c r="O5" s="19" t="n"/>
      <c r="P5" s="19" t="n"/>
      <c r="Q5" s="19" t="n"/>
      <c r="R5" s="19" t="n"/>
      <c r="S5" s="19" t="n"/>
      <c r="T5" s="19" t="n"/>
      <c r="U5" s="19" t="n"/>
      <c r="V5" s="19" t="inlineStr">
        <is>
          <t>Yes, I agree</t>
        </is>
      </c>
      <c r="W5" s="19" t="n"/>
      <c r="X5" s="19" t="n"/>
      <c r="Y5" s="19" t="n"/>
      <c r="Z5" s="19" t="n"/>
      <c r="AA5" s="19" t="n"/>
      <c r="AB5" s="19" t="n">
        <v>1</v>
      </c>
      <c r="AF5" s="20" t="inlineStr">
        <is>
          <t>Contacted</t>
        </is>
      </c>
      <c r="AG5" s="20" t="inlineStr">
        <is>
          <t>No</t>
        </is>
      </c>
      <c r="AH5" s="20" t="n"/>
      <c r="AJ5" s="21">
        <f>IFERROR(TRIM(INDEX($A5:$AD5,MATCH(Lists!$B$2,$A$1:$AD$1,0))&amp;""),"")</f>
        <v/>
      </c>
      <c r="AK5" s="21">
        <f>IF($AJ5="","",IFERROR(TRIM(INDEX($A5:$AD5,MATCH(Lists!$B$3,$A$1:$AD$1,0))&amp;""),""))</f>
        <v/>
      </c>
      <c r="AL5" s="21">
        <f>IF($AJ5="","",IFERROR(TRIM(INDEX($A5:$AD5,MATCH(Lists!$B$5,$A$1:$AD$1,0))&amp;""),""))</f>
        <v/>
      </c>
      <c r="AM5" s="21">
        <f>IF($AJ5="","",IFERROR(TRIM(INDEX($A5:$AD5,MATCH(Lists!$B$6,$A$1:$AD$1,0))&amp;""),""))</f>
        <v/>
      </c>
      <c r="AN5" s="21">
        <f>IF($AJ5="","",IF(IFERROR(TRIM(INDEX($A5:$AD5,MATCH(Lists!$B$4,$A$1:$AD$1,0))&amp;""),"")=Lists!$B$12,"18 or older",IF(IFERROR(TRIM(INDEX($A5:$AD5,MATCH(Lists!$B$4,$A$1:$AD$1,0))&amp;""),"")=Lists!$B$11,"Under 18","Not answered")))</f>
        <v/>
      </c>
      <c r="AO5" s="21">
        <f>IF($AN5="Under 18",IF(TRIM($AH5)="Yes","On file","Needed"),"")</f>
        <v/>
      </c>
      <c r="AP5" s="22">
        <f>IF($AJ5="","",COUNTIF(Shifts!$H$2:$M$41,$AJ5))</f>
        <v/>
      </c>
    </row>
    <row r="6">
      <c r="A6" s="19" t="inlineStr">
        <is>
          <t>EXAMPLE-05 (delete me)</t>
        </is>
      </c>
      <c r="B6" s="19" t="inlineStr">
        <is>
          <t>2026-10-06T10:15:00.000Z</t>
        </is>
      </c>
      <c r="C6" s="19" t="inlineStr">
        <is>
          <t>2026-10-06T10:10:00.000Z</t>
        </is>
      </c>
      <c r="D6" s="19" t="inlineStr">
        <is>
          <t>Elena Madeup</t>
        </is>
      </c>
      <c r="E6" s="19" t="inlineStr">
        <is>
          <t>elena@example.com</t>
        </is>
      </c>
      <c r="F6" s="19" t="inlineStr">
        <is>
          <t>555-0115</t>
        </is>
      </c>
      <c r="G6" s="19" t="inlineStr">
        <is>
          <t>Email</t>
        </is>
      </c>
      <c r="H6" s="19" t="inlineStr">
        <is>
          <t>Yes</t>
        </is>
      </c>
      <c r="I6" s="19" t="inlineStr">
        <is>
          <t>Example Contact</t>
        </is>
      </c>
      <c r="J6" s="19" t="inlineStr">
        <is>
          <t>555-0215</t>
        </is>
      </c>
      <c r="K6" s="19" t="inlineStr">
        <is>
          <t>library-flyer</t>
        </is>
      </c>
      <c r="L6" s="19" t="inlineStr">
        <is>
          <t>Driving and deliveries, Office and admin</t>
        </is>
      </c>
      <c r="M6" s="19" t="inlineStr">
        <is>
          <t>Weekday mornings</t>
        </is>
      </c>
      <c r="N6" s="19" t="inlineStr">
        <is>
          <t>Every week</t>
        </is>
      </c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>
        <v>1</v>
      </c>
      <c r="AF6" s="20" t="inlineStr">
        <is>
          <t>Ready</t>
        </is>
      </c>
      <c r="AG6" s="20" t="inlineStr">
        <is>
          <t>Not needed</t>
        </is>
      </c>
      <c r="AH6" s="20" t="n"/>
      <c r="AJ6" s="21">
        <f>IFERROR(TRIM(INDEX($A6:$AD6,MATCH(Lists!$B$2,$A$1:$AD$1,0))&amp;""),"")</f>
        <v/>
      </c>
      <c r="AK6" s="21">
        <f>IF($AJ6="","",IFERROR(TRIM(INDEX($A6:$AD6,MATCH(Lists!$B$3,$A$1:$AD$1,0))&amp;""),""))</f>
        <v/>
      </c>
      <c r="AL6" s="21">
        <f>IF($AJ6="","",IFERROR(TRIM(INDEX($A6:$AD6,MATCH(Lists!$B$5,$A$1:$AD$1,0))&amp;""),""))</f>
        <v/>
      </c>
      <c r="AM6" s="21">
        <f>IF($AJ6="","",IFERROR(TRIM(INDEX($A6:$AD6,MATCH(Lists!$B$6,$A$1:$AD$1,0))&amp;""),""))</f>
        <v/>
      </c>
      <c r="AN6" s="21">
        <f>IF($AJ6="","",IF(IFERROR(TRIM(INDEX($A6:$AD6,MATCH(Lists!$B$4,$A$1:$AD$1,0))&amp;""),"")=Lists!$B$12,"18 or older",IF(IFERROR(TRIM(INDEX($A6:$AD6,MATCH(Lists!$B$4,$A$1:$AD$1,0))&amp;""),"")=Lists!$B$11,"Under 18","Not answered")))</f>
        <v/>
      </c>
      <c r="AO6" s="21">
        <f>IF($AN6="Under 18",IF(TRIM($AH6)="Yes","On file","Needed"),"")</f>
        <v/>
      </c>
      <c r="AP6" s="22">
        <f>IF($AJ6="","",COUNTIF(Shifts!$H$2:$M$41,$AJ6))</f>
        <v/>
      </c>
    </row>
    <row r="7">
      <c r="A7" s="19" t="inlineStr">
        <is>
          <t>EXAMPLE-06 (delete me)</t>
        </is>
      </c>
      <c r="B7" s="19" t="inlineStr">
        <is>
          <t>2026-10-07T10:16:00.000Z</t>
        </is>
      </c>
      <c r="C7" s="19" t="inlineStr">
        <is>
          <t>2026-10-07T10:11:00.000Z</t>
        </is>
      </c>
      <c r="D7" s="19" t="inlineStr">
        <is>
          <t>Farid Pretend</t>
        </is>
      </c>
      <c r="E7" s="19" t="inlineStr">
        <is>
          <t>farid@example.com</t>
        </is>
      </c>
      <c r="F7" s="19" t="inlineStr">
        <is>
          <t>555-0116</t>
        </is>
      </c>
      <c r="G7" s="19" t="inlineStr">
        <is>
          <t>Email</t>
        </is>
      </c>
      <c r="H7" s="19" t="inlineStr">
        <is>
          <t>No</t>
        </is>
      </c>
      <c r="I7" s="19" t="inlineStr">
        <is>
          <t>Example Contact</t>
        </is>
      </c>
      <c r="J7" s="19" t="inlineStr">
        <is>
          <t>555-0216</t>
        </is>
      </c>
      <c r="K7" s="19" t="inlineStr">
        <is>
          <t>library-flyer</t>
        </is>
      </c>
      <c r="L7" s="19" t="inlineStr">
        <is>
          <t>Front desk and greeting, Fundraising</t>
        </is>
      </c>
      <c r="M7" s="19" t="inlineStr">
        <is>
          <t>Saturdays, Sundays</t>
        </is>
      </c>
      <c r="N7" s="19" t="inlineStr">
        <is>
          <t>About once a month</t>
        </is>
      </c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>
        <v>1</v>
      </c>
      <c r="AF7" s="20" t="inlineStr">
        <is>
          <t>Ready</t>
        </is>
      </c>
      <c r="AG7" s="20" t="inlineStr">
        <is>
          <t>Not needed</t>
        </is>
      </c>
      <c r="AH7" s="20" t="inlineStr">
        <is>
          <t>No</t>
        </is>
      </c>
      <c r="AJ7" s="21">
        <f>IFERROR(TRIM(INDEX($A7:$AD7,MATCH(Lists!$B$2,$A$1:$AD$1,0))&amp;""),"")</f>
        <v/>
      </c>
      <c r="AK7" s="21">
        <f>IF($AJ7="","",IFERROR(TRIM(INDEX($A7:$AD7,MATCH(Lists!$B$3,$A$1:$AD$1,0))&amp;""),""))</f>
        <v/>
      </c>
      <c r="AL7" s="21">
        <f>IF($AJ7="","",IFERROR(TRIM(INDEX($A7:$AD7,MATCH(Lists!$B$5,$A$1:$AD$1,0))&amp;""),""))</f>
        <v/>
      </c>
      <c r="AM7" s="21">
        <f>IF($AJ7="","",IFERROR(TRIM(INDEX($A7:$AD7,MATCH(Lists!$B$6,$A$1:$AD$1,0))&amp;""),""))</f>
        <v/>
      </c>
      <c r="AN7" s="21">
        <f>IF($AJ7="","",IF(IFERROR(TRIM(INDEX($A7:$AD7,MATCH(Lists!$B$4,$A$1:$AD$1,0))&amp;""),"")=Lists!$B$12,"18 or older",IF(IFERROR(TRIM(INDEX($A7:$AD7,MATCH(Lists!$B$4,$A$1:$AD$1,0))&amp;""),"")=Lists!$B$11,"Under 18","Not answered")))</f>
        <v/>
      </c>
      <c r="AO7" s="21">
        <f>IF($AN7="Under 18",IF(TRIM($AH7)="Yes","On file","Needed"),"")</f>
        <v/>
      </c>
      <c r="AP7" s="22">
        <f>IF($AJ7="","",COUNTIF(Shifts!$H$2:$M$41,$AJ7))</f>
        <v/>
      </c>
    </row>
    <row r="8">
      <c r="A8" s="19" t="inlineStr">
        <is>
          <t>EXAMPLE-07 (delete me)</t>
        </is>
      </c>
      <c r="B8" s="19" t="inlineStr">
        <is>
          <t>2026-10-08T10:17:00.000Z</t>
        </is>
      </c>
      <c r="C8" s="19" t="inlineStr">
        <is>
          <t>2026-10-08T10:12:00.000Z</t>
        </is>
      </c>
      <c r="D8" s="19" t="inlineStr">
        <is>
          <t>Grace Notreal</t>
        </is>
      </c>
      <c r="E8" s="19" t="inlineStr">
        <is>
          <t>grace@example.com</t>
        </is>
      </c>
      <c r="F8" s="19" t="inlineStr">
        <is>
          <t>555-0117</t>
        </is>
      </c>
      <c r="G8" s="19" t="inlineStr">
        <is>
          <t>Email</t>
        </is>
      </c>
      <c r="H8" s="19" t="inlineStr">
        <is>
          <t>Yes</t>
        </is>
      </c>
      <c r="I8" s="19" t="inlineStr">
        <is>
          <t>Example Contact</t>
        </is>
      </c>
      <c r="J8" s="19" t="inlineStr">
        <is>
          <t>555-0217</t>
        </is>
      </c>
      <c r="K8" s="19" t="inlineStr">
        <is>
          <t>library-flyer</t>
        </is>
      </c>
      <c r="L8" s="19" t="inlineStr">
        <is>
          <t>Working with older or vulnerable adults</t>
        </is>
      </c>
      <c r="M8" s="19" t="inlineStr">
        <is>
          <t>Weekday afternoons, Weekday evenings</t>
        </is>
      </c>
      <c r="N8" s="19" t="inlineStr">
        <is>
          <t>About once a month</t>
        </is>
      </c>
      <c r="O8" s="19" t="n"/>
      <c r="P8" s="19" t="n"/>
      <c r="Q8" s="19" t="n"/>
      <c r="R8" s="19" t="n"/>
      <c r="S8" s="19" t="n"/>
      <c r="T8" s="19" t="n"/>
      <c r="U8" s="19" t="n"/>
      <c r="V8" s="19" t="inlineStr">
        <is>
          <t>Yes, I agree</t>
        </is>
      </c>
      <c r="W8" s="19" t="n"/>
      <c r="X8" s="19" t="n"/>
      <c r="Y8" s="19" t="n"/>
      <c r="Z8" s="19" t="n"/>
      <c r="AA8" s="19" t="n"/>
      <c r="AB8" s="19" t="n">
        <v>1</v>
      </c>
      <c r="AF8" s="20" t="inlineStr">
        <is>
          <t>Ready</t>
        </is>
      </c>
      <c r="AG8" s="20" t="inlineStr">
        <is>
          <t>Yes</t>
        </is>
      </c>
      <c r="AH8" s="20" t="n"/>
      <c r="AJ8" s="21">
        <f>IFERROR(TRIM(INDEX($A8:$AD8,MATCH(Lists!$B$2,$A$1:$AD$1,0))&amp;""),"")</f>
        <v/>
      </c>
      <c r="AK8" s="21">
        <f>IF($AJ8="","",IFERROR(TRIM(INDEX($A8:$AD8,MATCH(Lists!$B$3,$A$1:$AD$1,0))&amp;""),""))</f>
        <v/>
      </c>
      <c r="AL8" s="21">
        <f>IF($AJ8="","",IFERROR(TRIM(INDEX($A8:$AD8,MATCH(Lists!$B$5,$A$1:$AD$1,0))&amp;""),""))</f>
        <v/>
      </c>
      <c r="AM8" s="21">
        <f>IF($AJ8="","",IFERROR(TRIM(INDEX($A8:$AD8,MATCH(Lists!$B$6,$A$1:$AD$1,0))&amp;""),""))</f>
        <v/>
      </c>
      <c r="AN8" s="21">
        <f>IF($AJ8="","",IF(IFERROR(TRIM(INDEX($A8:$AD8,MATCH(Lists!$B$4,$A$1:$AD$1,0))&amp;""),"")=Lists!$B$12,"18 or older",IF(IFERROR(TRIM(INDEX($A8:$AD8,MATCH(Lists!$B$4,$A$1:$AD$1,0))&amp;""),"")=Lists!$B$11,"Under 18","Not answered")))</f>
        <v/>
      </c>
      <c r="AO8" s="21">
        <f>IF($AN8="Under 18",IF(TRIM($AH8)="Yes","On file","Needed"),"")</f>
        <v/>
      </c>
      <c r="AP8" s="22">
        <f>IF($AJ8="","",COUNTIF(Shifts!$H$2:$M$41,$AJ8))</f>
        <v/>
      </c>
    </row>
    <row r="9">
      <c r="A9" s="19" t="inlineStr">
        <is>
          <t>EXAMPLE-08 (delete me)</t>
        </is>
      </c>
      <c r="B9" s="19" t="inlineStr">
        <is>
          <t>2026-10-09T10:18:00.000Z</t>
        </is>
      </c>
      <c r="C9" s="19" t="inlineStr">
        <is>
          <t>2026-10-09T10:13:00.000Z</t>
        </is>
      </c>
      <c r="D9" s="19" t="inlineStr">
        <is>
          <t>Hugo Fictional</t>
        </is>
      </c>
      <c r="E9" s="19" t="inlineStr">
        <is>
          <t>hugo@example.com</t>
        </is>
      </c>
      <c r="F9" s="19" t="inlineStr">
        <is>
          <t>555-0118</t>
        </is>
      </c>
      <c r="G9" s="19" t="inlineStr">
        <is>
          <t>Email</t>
        </is>
      </c>
      <c r="H9" s="19" t="inlineStr">
        <is>
          <t>Yes</t>
        </is>
      </c>
      <c r="I9" s="19" t="inlineStr">
        <is>
          <t>Example Contact</t>
        </is>
      </c>
      <c r="J9" s="19" t="inlineStr">
        <is>
          <t>555-0218</t>
        </is>
      </c>
      <c r="K9" s="19" t="inlineStr">
        <is>
          <t>library-flyer</t>
        </is>
      </c>
      <c r="L9" s="19" t="inlineStr">
        <is>
          <t>Events and setup, Driving and deliveries</t>
        </is>
      </c>
      <c r="M9" s="19" t="inlineStr">
        <is>
          <t>Saturdays, Weekday evenings</t>
        </is>
      </c>
      <c r="N9" s="19" t="inlineStr">
        <is>
          <t>Every week</t>
        </is>
      </c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>
        <v>1</v>
      </c>
      <c r="AF9" s="20" t="inlineStr">
        <is>
          <t>Ready</t>
        </is>
      </c>
      <c r="AG9" s="20" t="inlineStr">
        <is>
          <t>Not needed</t>
        </is>
      </c>
      <c r="AH9" s="20" t="n"/>
      <c r="AJ9" s="21">
        <f>IFERROR(TRIM(INDEX($A9:$AD9,MATCH(Lists!$B$2,$A$1:$AD$1,0))&amp;""),"")</f>
        <v/>
      </c>
      <c r="AK9" s="21">
        <f>IF($AJ9="","",IFERROR(TRIM(INDEX($A9:$AD9,MATCH(Lists!$B$3,$A$1:$AD$1,0))&amp;""),""))</f>
        <v/>
      </c>
      <c r="AL9" s="21">
        <f>IF($AJ9="","",IFERROR(TRIM(INDEX($A9:$AD9,MATCH(Lists!$B$5,$A$1:$AD$1,0))&amp;""),""))</f>
        <v/>
      </c>
      <c r="AM9" s="21">
        <f>IF($AJ9="","",IFERROR(TRIM(INDEX($A9:$AD9,MATCH(Lists!$B$6,$A$1:$AD$1,0))&amp;""),""))</f>
        <v/>
      </c>
      <c r="AN9" s="21">
        <f>IF($AJ9="","",IF(IFERROR(TRIM(INDEX($A9:$AD9,MATCH(Lists!$B$4,$A$1:$AD$1,0))&amp;""),"")=Lists!$B$12,"18 or older",IF(IFERROR(TRIM(INDEX($A9:$AD9,MATCH(Lists!$B$4,$A$1:$AD$1,0))&amp;""),"")=Lists!$B$11,"Under 18","Not answered")))</f>
        <v/>
      </c>
      <c r="AO9" s="21">
        <f>IF($AN9="Under 18",IF(TRIM($AH9)="Yes","On file","Needed"),"")</f>
        <v/>
      </c>
      <c r="AP9" s="22">
        <f>IF($AJ9="","",COUNTIF(Shifts!$H$2:$M$41,$AJ9))</f>
        <v/>
      </c>
    </row>
    <row r="10">
      <c r="A10" s="19" t="inlineStr">
        <is>
          <t>EXAMPLE-09 (delete me)</t>
        </is>
      </c>
      <c r="B10" s="19" t="inlineStr">
        <is>
          <t>2026-10-10T10:19:00.000Z</t>
        </is>
      </c>
      <c r="C10" s="19" t="inlineStr">
        <is>
          <t>2026-10-10T10:14:00.000Z</t>
        </is>
      </c>
      <c r="D10" s="19" t="inlineStr">
        <is>
          <t>Ivy Testperson</t>
        </is>
      </c>
      <c r="E10" s="19" t="inlineStr">
        <is>
          <t>ivy@example.com</t>
        </is>
      </c>
      <c r="F10" s="19" t="inlineStr">
        <is>
          <t>555-0119</t>
        </is>
      </c>
      <c r="G10" s="19" t="inlineStr">
        <is>
          <t>Email</t>
        </is>
      </c>
      <c r="H10" s="19" t="inlineStr">
        <is>
          <t>No</t>
        </is>
      </c>
      <c r="I10" s="19" t="inlineStr">
        <is>
          <t>Example Contact</t>
        </is>
      </c>
      <c r="J10" s="19" t="inlineStr">
        <is>
          <t>555-0219</t>
        </is>
      </c>
      <c r="K10" s="19" t="inlineStr">
        <is>
          <t>library-flyer</t>
        </is>
      </c>
      <c r="L10" s="19" t="inlineStr">
        <is>
          <t>Fundraising</t>
        </is>
      </c>
      <c r="M10" s="19" t="inlineStr">
        <is>
          <t>Sundays</t>
        </is>
      </c>
      <c r="N10" s="19" t="inlineStr">
        <is>
          <t>Once or for one event</t>
        </is>
      </c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>
        <v>1</v>
      </c>
      <c r="AF10" s="20" t="inlineStr">
        <is>
          <t>New</t>
        </is>
      </c>
      <c r="AG10" s="20" t="n"/>
      <c r="AH10" s="20" t="n"/>
      <c r="AJ10" s="21">
        <f>IFERROR(TRIM(INDEX($A10:$AD10,MATCH(Lists!$B$2,$A$1:$AD$1,0))&amp;""),"")</f>
        <v/>
      </c>
      <c r="AK10" s="21">
        <f>IF($AJ10="","",IFERROR(TRIM(INDEX($A10:$AD10,MATCH(Lists!$B$3,$A$1:$AD$1,0))&amp;""),""))</f>
        <v/>
      </c>
      <c r="AL10" s="21">
        <f>IF($AJ10="","",IFERROR(TRIM(INDEX($A10:$AD10,MATCH(Lists!$B$5,$A$1:$AD$1,0))&amp;""),""))</f>
        <v/>
      </c>
      <c r="AM10" s="21">
        <f>IF($AJ10="","",IFERROR(TRIM(INDEX($A10:$AD10,MATCH(Lists!$B$6,$A$1:$AD$1,0))&amp;""),""))</f>
        <v/>
      </c>
      <c r="AN10" s="21">
        <f>IF($AJ10="","",IF(IFERROR(TRIM(INDEX($A10:$AD10,MATCH(Lists!$B$4,$A$1:$AD$1,0))&amp;""),"")=Lists!$B$12,"18 or older",IF(IFERROR(TRIM(INDEX($A10:$AD10,MATCH(Lists!$B$4,$A$1:$AD$1,0))&amp;""),"")=Lists!$B$11,"Under 18","Not answered")))</f>
        <v/>
      </c>
      <c r="AO10" s="21">
        <f>IF($AN10="Under 18",IF(TRIM($AH10)="Yes","On file","Needed"),"")</f>
        <v/>
      </c>
      <c r="AP10" s="22">
        <f>IF($AJ10="","",COUNTIF(Shifts!$H$2:$M$41,$AJ10))</f>
        <v/>
      </c>
    </row>
    <row r="11">
      <c r="A11" s="19" t="inlineStr">
        <is>
          <t>EXAMPLE-10 (delete me)</t>
        </is>
      </c>
      <c r="B11" s="19" t="inlineStr">
        <is>
          <t>2026-10-11T10:20:00.000Z</t>
        </is>
      </c>
      <c r="C11" s="19" t="inlineStr">
        <is>
          <t>2026-10-11T10:15:00.000Z</t>
        </is>
      </c>
      <c r="D11" s="19" t="inlineStr">
        <is>
          <t>Jon Sampleton</t>
        </is>
      </c>
      <c r="E11" s="19" t="inlineStr">
        <is>
          <t>jon@example.com</t>
        </is>
      </c>
      <c r="F11" s="19" t="inlineStr">
        <is>
          <t>555-0120</t>
        </is>
      </c>
      <c r="G11" s="19" t="inlineStr">
        <is>
          <t>Email</t>
        </is>
      </c>
      <c r="H11" s="19" t="inlineStr">
        <is>
          <t>Yes</t>
        </is>
      </c>
      <c r="I11" s="19" t="inlineStr">
        <is>
          <t>Example Contact</t>
        </is>
      </c>
      <c r="J11" s="19" t="inlineStr">
        <is>
          <t>555-0220</t>
        </is>
      </c>
      <c r="K11" s="19" t="inlineStr">
        <is>
          <t>library-flyer</t>
        </is>
      </c>
      <c r="L11" s="19" t="inlineStr">
        <is>
          <t>Office and admin, Front desk and greeting</t>
        </is>
      </c>
      <c r="M11" s="19" t="inlineStr">
        <is>
          <t>Weekday mornings, Saturdays</t>
        </is>
      </c>
      <c r="N11" s="19" t="inlineStr">
        <is>
          <t>About once a month</t>
        </is>
      </c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>
        <v>1</v>
      </c>
      <c r="AF11" s="20" t="inlineStr">
        <is>
          <t>Ready</t>
        </is>
      </c>
      <c r="AG11" s="20" t="inlineStr">
        <is>
          <t>Not needed</t>
        </is>
      </c>
      <c r="AH11" s="20" t="n"/>
      <c r="AJ11" s="21">
        <f>IFERROR(TRIM(INDEX($A11:$AD11,MATCH(Lists!$B$2,$A$1:$AD$1,0))&amp;""),"")</f>
        <v/>
      </c>
      <c r="AK11" s="21">
        <f>IF($AJ11="","",IFERROR(TRIM(INDEX($A11:$AD11,MATCH(Lists!$B$3,$A$1:$AD$1,0))&amp;""),""))</f>
        <v/>
      </c>
      <c r="AL11" s="21">
        <f>IF($AJ11="","",IFERROR(TRIM(INDEX($A11:$AD11,MATCH(Lists!$B$5,$A$1:$AD$1,0))&amp;""),""))</f>
        <v/>
      </c>
      <c r="AM11" s="21">
        <f>IF($AJ11="","",IFERROR(TRIM(INDEX($A11:$AD11,MATCH(Lists!$B$6,$A$1:$AD$1,0))&amp;""),""))</f>
        <v/>
      </c>
      <c r="AN11" s="21">
        <f>IF($AJ11="","",IF(IFERROR(TRIM(INDEX($A11:$AD11,MATCH(Lists!$B$4,$A$1:$AD$1,0))&amp;""),"")=Lists!$B$12,"18 or older",IF(IFERROR(TRIM(INDEX($A11:$AD11,MATCH(Lists!$B$4,$A$1:$AD$1,0))&amp;""),"")=Lists!$B$11,"Under 18","Not answered")))</f>
        <v/>
      </c>
      <c r="AO11" s="21">
        <f>IF($AN11="Under 18",IF(TRIM($AH11)="Yes","On file","Needed"),"")</f>
        <v/>
      </c>
      <c r="AP11" s="22">
        <f>IF($AJ11="","",COUNTIF(Shifts!$H$2:$M$41,$AJ11))</f>
        <v/>
      </c>
    </row>
    <row r="12">
      <c r="AF12" s="23" t="n"/>
      <c r="AG12" s="23" t="n"/>
      <c r="AH12" s="23" t="n"/>
      <c r="AJ12" s="21">
        <f>IFERROR(TRIM(INDEX($A12:$AD12,MATCH(Lists!$B$2,$A$1:$AD$1,0))&amp;""),"")</f>
        <v/>
      </c>
      <c r="AK12" s="21">
        <f>IF($AJ12="","",IFERROR(TRIM(INDEX($A12:$AD12,MATCH(Lists!$B$3,$A$1:$AD$1,0))&amp;""),""))</f>
        <v/>
      </c>
      <c r="AL12" s="21">
        <f>IF($AJ12="","",IFERROR(TRIM(INDEX($A12:$AD12,MATCH(Lists!$B$5,$A$1:$AD$1,0))&amp;""),""))</f>
        <v/>
      </c>
      <c r="AM12" s="21">
        <f>IF($AJ12="","",IFERROR(TRIM(INDEX($A12:$AD12,MATCH(Lists!$B$6,$A$1:$AD$1,0))&amp;""),""))</f>
        <v/>
      </c>
      <c r="AN12" s="21">
        <f>IF($AJ12="","",IF(IFERROR(TRIM(INDEX($A12:$AD12,MATCH(Lists!$B$4,$A$1:$AD$1,0))&amp;""),"")=Lists!$B$12,"18 or older",IF(IFERROR(TRIM(INDEX($A12:$AD12,MATCH(Lists!$B$4,$A$1:$AD$1,0))&amp;""),"")=Lists!$B$11,"Under 18","Not answered")))</f>
        <v/>
      </c>
      <c r="AO12" s="21">
        <f>IF($AN12="Under 18",IF(TRIM($AH12)="Yes","On file","Needed"),"")</f>
        <v/>
      </c>
      <c r="AP12" s="22">
        <f>IF($AJ12="","",COUNTIF(Shifts!$H$2:$M$41,$AJ12))</f>
        <v/>
      </c>
    </row>
    <row r="13">
      <c r="AF13" s="23" t="n"/>
      <c r="AG13" s="23" t="n"/>
      <c r="AH13" s="23" t="n"/>
      <c r="AJ13" s="21">
        <f>IFERROR(TRIM(INDEX($A13:$AD13,MATCH(Lists!$B$2,$A$1:$AD$1,0))&amp;""),"")</f>
        <v/>
      </c>
      <c r="AK13" s="21">
        <f>IF($AJ13="","",IFERROR(TRIM(INDEX($A13:$AD13,MATCH(Lists!$B$3,$A$1:$AD$1,0))&amp;""),""))</f>
        <v/>
      </c>
      <c r="AL13" s="21">
        <f>IF($AJ13="","",IFERROR(TRIM(INDEX($A13:$AD13,MATCH(Lists!$B$5,$A$1:$AD$1,0))&amp;""),""))</f>
        <v/>
      </c>
      <c r="AM13" s="21">
        <f>IF($AJ13="","",IFERROR(TRIM(INDEX($A13:$AD13,MATCH(Lists!$B$6,$A$1:$AD$1,0))&amp;""),""))</f>
        <v/>
      </c>
      <c r="AN13" s="21">
        <f>IF($AJ13="","",IF(IFERROR(TRIM(INDEX($A13:$AD13,MATCH(Lists!$B$4,$A$1:$AD$1,0))&amp;""),"")=Lists!$B$12,"18 or older",IF(IFERROR(TRIM(INDEX($A13:$AD13,MATCH(Lists!$B$4,$A$1:$AD$1,0))&amp;""),"")=Lists!$B$11,"Under 18","Not answered")))</f>
        <v/>
      </c>
      <c r="AO13" s="21">
        <f>IF($AN13="Under 18",IF(TRIM($AH13)="Yes","On file","Needed"),"")</f>
        <v/>
      </c>
      <c r="AP13" s="22">
        <f>IF($AJ13="","",COUNTIF(Shifts!$H$2:$M$41,$AJ13))</f>
        <v/>
      </c>
    </row>
    <row r="14">
      <c r="AF14" s="23" t="n"/>
      <c r="AG14" s="23" t="n"/>
      <c r="AH14" s="23" t="n"/>
      <c r="AJ14" s="21">
        <f>IFERROR(TRIM(INDEX($A14:$AD14,MATCH(Lists!$B$2,$A$1:$AD$1,0))&amp;""),"")</f>
        <v/>
      </c>
      <c r="AK14" s="21">
        <f>IF($AJ14="","",IFERROR(TRIM(INDEX($A14:$AD14,MATCH(Lists!$B$3,$A$1:$AD$1,0))&amp;""),""))</f>
        <v/>
      </c>
      <c r="AL14" s="21">
        <f>IF($AJ14="","",IFERROR(TRIM(INDEX($A14:$AD14,MATCH(Lists!$B$5,$A$1:$AD$1,0))&amp;""),""))</f>
        <v/>
      </c>
      <c r="AM14" s="21">
        <f>IF($AJ14="","",IFERROR(TRIM(INDEX($A14:$AD14,MATCH(Lists!$B$6,$A$1:$AD$1,0))&amp;""),""))</f>
        <v/>
      </c>
      <c r="AN14" s="21">
        <f>IF($AJ14="","",IF(IFERROR(TRIM(INDEX($A14:$AD14,MATCH(Lists!$B$4,$A$1:$AD$1,0))&amp;""),"")=Lists!$B$12,"18 or older",IF(IFERROR(TRIM(INDEX($A14:$AD14,MATCH(Lists!$B$4,$A$1:$AD$1,0))&amp;""),"")=Lists!$B$11,"Under 18","Not answered")))</f>
        <v/>
      </c>
      <c r="AO14" s="21">
        <f>IF($AN14="Under 18",IF(TRIM($AH14)="Yes","On file","Needed"),"")</f>
        <v/>
      </c>
      <c r="AP14" s="22">
        <f>IF($AJ14="","",COUNTIF(Shifts!$H$2:$M$41,$AJ14))</f>
        <v/>
      </c>
    </row>
    <row r="15">
      <c r="AF15" s="23" t="n"/>
      <c r="AG15" s="23" t="n"/>
      <c r="AH15" s="23" t="n"/>
      <c r="AJ15" s="21">
        <f>IFERROR(TRIM(INDEX($A15:$AD15,MATCH(Lists!$B$2,$A$1:$AD$1,0))&amp;""),"")</f>
        <v/>
      </c>
      <c r="AK15" s="21">
        <f>IF($AJ15="","",IFERROR(TRIM(INDEX($A15:$AD15,MATCH(Lists!$B$3,$A$1:$AD$1,0))&amp;""),""))</f>
        <v/>
      </c>
      <c r="AL15" s="21">
        <f>IF($AJ15="","",IFERROR(TRIM(INDEX($A15:$AD15,MATCH(Lists!$B$5,$A$1:$AD$1,0))&amp;""),""))</f>
        <v/>
      </c>
      <c r="AM15" s="21">
        <f>IF($AJ15="","",IFERROR(TRIM(INDEX($A15:$AD15,MATCH(Lists!$B$6,$A$1:$AD$1,0))&amp;""),""))</f>
        <v/>
      </c>
      <c r="AN15" s="21">
        <f>IF($AJ15="","",IF(IFERROR(TRIM(INDEX($A15:$AD15,MATCH(Lists!$B$4,$A$1:$AD$1,0))&amp;""),"")=Lists!$B$12,"18 or older",IF(IFERROR(TRIM(INDEX($A15:$AD15,MATCH(Lists!$B$4,$A$1:$AD$1,0))&amp;""),"")=Lists!$B$11,"Under 18","Not answered")))</f>
        <v/>
      </c>
      <c r="AO15" s="21">
        <f>IF($AN15="Under 18",IF(TRIM($AH15)="Yes","On file","Needed"),"")</f>
        <v/>
      </c>
      <c r="AP15" s="22">
        <f>IF($AJ15="","",COUNTIF(Shifts!$H$2:$M$41,$AJ15))</f>
        <v/>
      </c>
    </row>
    <row r="16">
      <c r="AF16" s="23" t="n"/>
      <c r="AG16" s="23" t="n"/>
      <c r="AH16" s="23" t="n"/>
      <c r="AJ16" s="21">
        <f>IFERROR(TRIM(INDEX($A16:$AD16,MATCH(Lists!$B$2,$A$1:$AD$1,0))&amp;""),"")</f>
        <v/>
      </c>
      <c r="AK16" s="21">
        <f>IF($AJ16="","",IFERROR(TRIM(INDEX($A16:$AD16,MATCH(Lists!$B$3,$A$1:$AD$1,0))&amp;""),""))</f>
        <v/>
      </c>
      <c r="AL16" s="21">
        <f>IF($AJ16="","",IFERROR(TRIM(INDEX($A16:$AD16,MATCH(Lists!$B$5,$A$1:$AD$1,0))&amp;""),""))</f>
        <v/>
      </c>
      <c r="AM16" s="21">
        <f>IF($AJ16="","",IFERROR(TRIM(INDEX($A16:$AD16,MATCH(Lists!$B$6,$A$1:$AD$1,0))&amp;""),""))</f>
        <v/>
      </c>
      <c r="AN16" s="21">
        <f>IF($AJ16="","",IF(IFERROR(TRIM(INDEX($A16:$AD16,MATCH(Lists!$B$4,$A$1:$AD$1,0))&amp;""),"")=Lists!$B$12,"18 or older",IF(IFERROR(TRIM(INDEX($A16:$AD16,MATCH(Lists!$B$4,$A$1:$AD$1,0))&amp;""),"")=Lists!$B$11,"Under 18","Not answered")))</f>
        <v/>
      </c>
      <c r="AO16" s="21">
        <f>IF($AN16="Under 18",IF(TRIM($AH16)="Yes","On file","Needed"),"")</f>
        <v/>
      </c>
      <c r="AP16" s="22">
        <f>IF($AJ16="","",COUNTIF(Shifts!$H$2:$M$41,$AJ16))</f>
        <v/>
      </c>
    </row>
    <row r="17">
      <c r="AF17" s="23" t="n"/>
      <c r="AG17" s="23" t="n"/>
      <c r="AH17" s="23" t="n"/>
      <c r="AJ17" s="21">
        <f>IFERROR(TRIM(INDEX($A17:$AD17,MATCH(Lists!$B$2,$A$1:$AD$1,0))&amp;""),"")</f>
        <v/>
      </c>
      <c r="AK17" s="21">
        <f>IF($AJ17="","",IFERROR(TRIM(INDEX($A17:$AD17,MATCH(Lists!$B$3,$A$1:$AD$1,0))&amp;""),""))</f>
        <v/>
      </c>
      <c r="AL17" s="21">
        <f>IF($AJ17="","",IFERROR(TRIM(INDEX($A17:$AD17,MATCH(Lists!$B$5,$A$1:$AD$1,0))&amp;""),""))</f>
        <v/>
      </c>
      <c r="AM17" s="21">
        <f>IF($AJ17="","",IFERROR(TRIM(INDEX($A17:$AD17,MATCH(Lists!$B$6,$A$1:$AD$1,0))&amp;""),""))</f>
        <v/>
      </c>
      <c r="AN17" s="21">
        <f>IF($AJ17="","",IF(IFERROR(TRIM(INDEX($A17:$AD17,MATCH(Lists!$B$4,$A$1:$AD$1,0))&amp;""),"")=Lists!$B$12,"18 or older",IF(IFERROR(TRIM(INDEX($A17:$AD17,MATCH(Lists!$B$4,$A$1:$AD$1,0))&amp;""),"")=Lists!$B$11,"Under 18","Not answered")))</f>
        <v/>
      </c>
      <c r="AO17" s="21">
        <f>IF($AN17="Under 18",IF(TRIM($AH17)="Yes","On file","Needed"),"")</f>
        <v/>
      </c>
      <c r="AP17" s="22">
        <f>IF($AJ17="","",COUNTIF(Shifts!$H$2:$M$41,$AJ17))</f>
        <v/>
      </c>
    </row>
    <row r="18">
      <c r="AF18" s="23" t="n"/>
      <c r="AG18" s="23" t="n"/>
      <c r="AH18" s="23" t="n"/>
      <c r="AJ18" s="21">
        <f>IFERROR(TRIM(INDEX($A18:$AD18,MATCH(Lists!$B$2,$A$1:$AD$1,0))&amp;""),"")</f>
        <v/>
      </c>
      <c r="AK18" s="21">
        <f>IF($AJ18="","",IFERROR(TRIM(INDEX($A18:$AD18,MATCH(Lists!$B$3,$A$1:$AD$1,0))&amp;""),""))</f>
        <v/>
      </c>
      <c r="AL18" s="21">
        <f>IF($AJ18="","",IFERROR(TRIM(INDEX($A18:$AD18,MATCH(Lists!$B$5,$A$1:$AD$1,0))&amp;""),""))</f>
        <v/>
      </c>
      <c r="AM18" s="21">
        <f>IF($AJ18="","",IFERROR(TRIM(INDEX($A18:$AD18,MATCH(Lists!$B$6,$A$1:$AD$1,0))&amp;""),""))</f>
        <v/>
      </c>
      <c r="AN18" s="21">
        <f>IF($AJ18="","",IF(IFERROR(TRIM(INDEX($A18:$AD18,MATCH(Lists!$B$4,$A$1:$AD$1,0))&amp;""),"")=Lists!$B$12,"18 or older",IF(IFERROR(TRIM(INDEX($A18:$AD18,MATCH(Lists!$B$4,$A$1:$AD$1,0))&amp;""),"")=Lists!$B$11,"Under 18","Not answered")))</f>
        <v/>
      </c>
      <c r="AO18" s="21">
        <f>IF($AN18="Under 18",IF(TRIM($AH18)="Yes","On file","Needed"),"")</f>
        <v/>
      </c>
      <c r="AP18" s="22">
        <f>IF($AJ18="","",COUNTIF(Shifts!$H$2:$M$41,$AJ18))</f>
        <v/>
      </c>
    </row>
    <row r="19">
      <c r="AF19" s="23" t="n"/>
      <c r="AG19" s="23" t="n"/>
      <c r="AH19" s="23" t="n"/>
      <c r="AJ19" s="21">
        <f>IFERROR(TRIM(INDEX($A19:$AD19,MATCH(Lists!$B$2,$A$1:$AD$1,0))&amp;""),"")</f>
        <v/>
      </c>
      <c r="AK19" s="21">
        <f>IF($AJ19="","",IFERROR(TRIM(INDEX($A19:$AD19,MATCH(Lists!$B$3,$A$1:$AD$1,0))&amp;""),""))</f>
        <v/>
      </c>
      <c r="AL19" s="21">
        <f>IF($AJ19="","",IFERROR(TRIM(INDEX($A19:$AD19,MATCH(Lists!$B$5,$A$1:$AD$1,0))&amp;""),""))</f>
        <v/>
      </c>
      <c r="AM19" s="21">
        <f>IF($AJ19="","",IFERROR(TRIM(INDEX($A19:$AD19,MATCH(Lists!$B$6,$A$1:$AD$1,0))&amp;""),""))</f>
        <v/>
      </c>
      <c r="AN19" s="21">
        <f>IF($AJ19="","",IF(IFERROR(TRIM(INDEX($A19:$AD19,MATCH(Lists!$B$4,$A$1:$AD$1,0))&amp;""),"")=Lists!$B$12,"18 or older",IF(IFERROR(TRIM(INDEX($A19:$AD19,MATCH(Lists!$B$4,$A$1:$AD$1,0))&amp;""),"")=Lists!$B$11,"Under 18","Not answered")))</f>
        <v/>
      </c>
      <c r="AO19" s="21">
        <f>IF($AN19="Under 18",IF(TRIM($AH19)="Yes","On file","Needed"),"")</f>
        <v/>
      </c>
      <c r="AP19" s="22">
        <f>IF($AJ19="","",COUNTIF(Shifts!$H$2:$M$41,$AJ19))</f>
        <v/>
      </c>
    </row>
    <row r="20">
      <c r="AF20" s="23" t="n"/>
      <c r="AG20" s="23" t="n"/>
      <c r="AH20" s="23" t="n"/>
      <c r="AJ20" s="21">
        <f>IFERROR(TRIM(INDEX($A20:$AD20,MATCH(Lists!$B$2,$A$1:$AD$1,0))&amp;""),"")</f>
        <v/>
      </c>
      <c r="AK20" s="21">
        <f>IF($AJ20="","",IFERROR(TRIM(INDEX($A20:$AD20,MATCH(Lists!$B$3,$A$1:$AD$1,0))&amp;""),""))</f>
        <v/>
      </c>
      <c r="AL20" s="21">
        <f>IF($AJ20="","",IFERROR(TRIM(INDEX($A20:$AD20,MATCH(Lists!$B$5,$A$1:$AD$1,0))&amp;""),""))</f>
        <v/>
      </c>
      <c r="AM20" s="21">
        <f>IF($AJ20="","",IFERROR(TRIM(INDEX($A20:$AD20,MATCH(Lists!$B$6,$A$1:$AD$1,0))&amp;""),""))</f>
        <v/>
      </c>
      <c r="AN20" s="21">
        <f>IF($AJ20="","",IF(IFERROR(TRIM(INDEX($A20:$AD20,MATCH(Lists!$B$4,$A$1:$AD$1,0))&amp;""),"")=Lists!$B$12,"18 or older",IF(IFERROR(TRIM(INDEX($A20:$AD20,MATCH(Lists!$B$4,$A$1:$AD$1,0))&amp;""),"")=Lists!$B$11,"Under 18","Not answered")))</f>
        <v/>
      </c>
      <c r="AO20" s="21">
        <f>IF($AN20="Under 18",IF(TRIM($AH20)="Yes","On file","Needed"),"")</f>
        <v/>
      </c>
      <c r="AP20" s="22">
        <f>IF($AJ20="","",COUNTIF(Shifts!$H$2:$M$41,$AJ20))</f>
        <v/>
      </c>
    </row>
    <row r="21">
      <c r="AF21" s="23" t="n"/>
      <c r="AG21" s="23" t="n"/>
      <c r="AH21" s="23" t="n"/>
      <c r="AJ21" s="21">
        <f>IFERROR(TRIM(INDEX($A21:$AD21,MATCH(Lists!$B$2,$A$1:$AD$1,0))&amp;""),"")</f>
        <v/>
      </c>
      <c r="AK21" s="21">
        <f>IF($AJ21="","",IFERROR(TRIM(INDEX($A21:$AD21,MATCH(Lists!$B$3,$A$1:$AD$1,0))&amp;""),""))</f>
        <v/>
      </c>
      <c r="AL21" s="21">
        <f>IF($AJ21="","",IFERROR(TRIM(INDEX($A21:$AD21,MATCH(Lists!$B$5,$A$1:$AD$1,0))&amp;""),""))</f>
        <v/>
      </c>
      <c r="AM21" s="21">
        <f>IF($AJ21="","",IFERROR(TRIM(INDEX($A21:$AD21,MATCH(Lists!$B$6,$A$1:$AD$1,0))&amp;""),""))</f>
        <v/>
      </c>
      <c r="AN21" s="21">
        <f>IF($AJ21="","",IF(IFERROR(TRIM(INDEX($A21:$AD21,MATCH(Lists!$B$4,$A$1:$AD$1,0))&amp;""),"")=Lists!$B$12,"18 or older",IF(IFERROR(TRIM(INDEX($A21:$AD21,MATCH(Lists!$B$4,$A$1:$AD$1,0))&amp;""),"")=Lists!$B$11,"Under 18","Not answered")))</f>
        <v/>
      </c>
      <c r="AO21" s="21">
        <f>IF($AN21="Under 18",IF(TRIM($AH21)="Yes","On file","Needed"),"")</f>
        <v/>
      </c>
      <c r="AP21" s="22">
        <f>IF($AJ21="","",COUNTIF(Shifts!$H$2:$M$41,$AJ21))</f>
        <v/>
      </c>
    </row>
    <row r="22">
      <c r="AF22" s="23" t="n"/>
      <c r="AG22" s="23" t="n"/>
      <c r="AH22" s="23" t="n"/>
      <c r="AJ22" s="21">
        <f>IFERROR(TRIM(INDEX($A22:$AD22,MATCH(Lists!$B$2,$A$1:$AD$1,0))&amp;""),"")</f>
        <v/>
      </c>
      <c r="AK22" s="21">
        <f>IF($AJ22="","",IFERROR(TRIM(INDEX($A22:$AD22,MATCH(Lists!$B$3,$A$1:$AD$1,0))&amp;""),""))</f>
        <v/>
      </c>
      <c r="AL22" s="21">
        <f>IF($AJ22="","",IFERROR(TRIM(INDEX($A22:$AD22,MATCH(Lists!$B$5,$A$1:$AD$1,0))&amp;""),""))</f>
        <v/>
      </c>
      <c r="AM22" s="21">
        <f>IF($AJ22="","",IFERROR(TRIM(INDEX($A22:$AD22,MATCH(Lists!$B$6,$A$1:$AD$1,0))&amp;""),""))</f>
        <v/>
      </c>
      <c r="AN22" s="21">
        <f>IF($AJ22="","",IF(IFERROR(TRIM(INDEX($A22:$AD22,MATCH(Lists!$B$4,$A$1:$AD$1,0))&amp;""),"")=Lists!$B$12,"18 or older",IF(IFERROR(TRIM(INDEX($A22:$AD22,MATCH(Lists!$B$4,$A$1:$AD$1,0))&amp;""),"")=Lists!$B$11,"Under 18","Not answered")))</f>
        <v/>
      </c>
      <c r="AO22" s="21">
        <f>IF($AN22="Under 18",IF(TRIM($AH22)="Yes","On file","Needed"),"")</f>
        <v/>
      </c>
      <c r="AP22" s="22">
        <f>IF($AJ22="","",COUNTIF(Shifts!$H$2:$M$41,$AJ22))</f>
        <v/>
      </c>
    </row>
    <row r="23">
      <c r="AF23" s="23" t="n"/>
      <c r="AG23" s="23" t="n"/>
      <c r="AH23" s="23" t="n"/>
      <c r="AJ23" s="21">
        <f>IFERROR(TRIM(INDEX($A23:$AD23,MATCH(Lists!$B$2,$A$1:$AD$1,0))&amp;""),"")</f>
        <v/>
      </c>
      <c r="AK23" s="21">
        <f>IF($AJ23="","",IFERROR(TRIM(INDEX($A23:$AD23,MATCH(Lists!$B$3,$A$1:$AD$1,0))&amp;""),""))</f>
        <v/>
      </c>
      <c r="AL23" s="21">
        <f>IF($AJ23="","",IFERROR(TRIM(INDEX($A23:$AD23,MATCH(Lists!$B$5,$A$1:$AD$1,0))&amp;""),""))</f>
        <v/>
      </c>
      <c r="AM23" s="21">
        <f>IF($AJ23="","",IFERROR(TRIM(INDEX($A23:$AD23,MATCH(Lists!$B$6,$A$1:$AD$1,0))&amp;""),""))</f>
        <v/>
      </c>
      <c r="AN23" s="21">
        <f>IF($AJ23="","",IF(IFERROR(TRIM(INDEX($A23:$AD23,MATCH(Lists!$B$4,$A$1:$AD$1,0))&amp;""),"")=Lists!$B$12,"18 or older",IF(IFERROR(TRIM(INDEX($A23:$AD23,MATCH(Lists!$B$4,$A$1:$AD$1,0))&amp;""),"")=Lists!$B$11,"Under 18","Not answered")))</f>
        <v/>
      </c>
      <c r="AO23" s="21">
        <f>IF($AN23="Under 18",IF(TRIM($AH23)="Yes","On file","Needed"),"")</f>
        <v/>
      </c>
      <c r="AP23" s="22">
        <f>IF($AJ23="","",COUNTIF(Shifts!$H$2:$M$41,$AJ23))</f>
        <v/>
      </c>
    </row>
    <row r="24">
      <c r="AF24" s="23" t="n"/>
      <c r="AG24" s="23" t="n"/>
      <c r="AH24" s="23" t="n"/>
      <c r="AJ24" s="21">
        <f>IFERROR(TRIM(INDEX($A24:$AD24,MATCH(Lists!$B$2,$A$1:$AD$1,0))&amp;""),"")</f>
        <v/>
      </c>
      <c r="AK24" s="21">
        <f>IF($AJ24="","",IFERROR(TRIM(INDEX($A24:$AD24,MATCH(Lists!$B$3,$A$1:$AD$1,0))&amp;""),""))</f>
        <v/>
      </c>
      <c r="AL24" s="21">
        <f>IF($AJ24="","",IFERROR(TRIM(INDEX($A24:$AD24,MATCH(Lists!$B$5,$A$1:$AD$1,0))&amp;""),""))</f>
        <v/>
      </c>
      <c r="AM24" s="21">
        <f>IF($AJ24="","",IFERROR(TRIM(INDEX($A24:$AD24,MATCH(Lists!$B$6,$A$1:$AD$1,0))&amp;""),""))</f>
        <v/>
      </c>
      <c r="AN24" s="21">
        <f>IF($AJ24="","",IF(IFERROR(TRIM(INDEX($A24:$AD24,MATCH(Lists!$B$4,$A$1:$AD$1,0))&amp;""),"")=Lists!$B$12,"18 or older",IF(IFERROR(TRIM(INDEX($A24:$AD24,MATCH(Lists!$B$4,$A$1:$AD$1,0))&amp;""),"")=Lists!$B$11,"Under 18","Not answered")))</f>
        <v/>
      </c>
      <c r="AO24" s="21">
        <f>IF($AN24="Under 18",IF(TRIM($AH24)="Yes","On file","Needed"),"")</f>
        <v/>
      </c>
      <c r="AP24" s="22">
        <f>IF($AJ24="","",COUNTIF(Shifts!$H$2:$M$41,$AJ24))</f>
        <v/>
      </c>
    </row>
    <row r="25">
      <c r="AF25" s="23" t="n"/>
      <c r="AG25" s="23" t="n"/>
      <c r="AH25" s="23" t="n"/>
      <c r="AJ25" s="21">
        <f>IFERROR(TRIM(INDEX($A25:$AD25,MATCH(Lists!$B$2,$A$1:$AD$1,0))&amp;""),"")</f>
        <v/>
      </c>
      <c r="AK25" s="21">
        <f>IF($AJ25="","",IFERROR(TRIM(INDEX($A25:$AD25,MATCH(Lists!$B$3,$A$1:$AD$1,0))&amp;""),""))</f>
        <v/>
      </c>
      <c r="AL25" s="21">
        <f>IF($AJ25="","",IFERROR(TRIM(INDEX($A25:$AD25,MATCH(Lists!$B$5,$A$1:$AD$1,0))&amp;""),""))</f>
        <v/>
      </c>
      <c r="AM25" s="21">
        <f>IF($AJ25="","",IFERROR(TRIM(INDEX($A25:$AD25,MATCH(Lists!$B$6,$A$1:$AD$1,0))&amp;""),""))</f>
        <v/>
      </c>
      <c r="AN25" s="21">
        <f>IF($AJ25="","",IF(IFERROR(TRIM(INDEX($A25:$AD25,MATCH(Lists!$B$4,$A$1:$AD$1,0))&amp;""),"")=Lists!$B$12,"18 or older",IF(IFERROR(TRIM(INDEX($A25:$AD25,MATCH(Lists!$B$4,$A$1:$AD$1,0))&amp;""),"")=Lists!$B$11,"Under 18","Not answered")))</f>
        <v/>
      </c>
      <c r="AO25" s="21">
        <f>IF($AN25="Under 18",IF(TRIM($AH25)="Yes","On file","Needed"),"")</f>
        <v/>
      </c>
      <c r="AP25" s="22">
        <f>IF($AJ25="","",COUNTIF(Shifts!$H$2:$M$41,$AJ25))</f>
        <v/>
      </c>
    </row>
    <row r="26">
      <c r="AF26" s="23" t="n"/>
      <c r="AG26" s="23" t="n"/>
      <c r="AH26" s="23" t="n"/>
      <c r="AJ26" s="21">
        <f>IFERROR(TRIM(INDEX($A26:$AD26,MATCH(Lists!$B$2,$A$1:$AD$1,0))&amp;""),"")</f>
        <v/>
      </c>
      <c r="AK26" s="21">
        <f>IF($AJ26="","",IFERROR(TRIM(INDEX($A26:$AD26,MATCH(Lists!$B$3,$A$1:$AD$1,0))&amp;""),""))</f>
        <v/>
      </c>
      <c r="AL26" s="21">
        <f>IF($AJ26="","",IFERROR(TRIM(INDEX($A26:$AD26,MATCH(Lists!$B$5,$A$1:$AD$1,0))&amp;""),""))</f>
        <v/>
      </c>
      <c r="AM26" s="21">
        <f>IF($AJ26="","",IFERROR(TRIM(INDEX($A26:$AD26,MATCH(Lists!$B$6,$A$1:$AD$1,0))&amp;""),""))</f>
        <v/>
      </c>
      <c r="AN26" s="21">
        <f>IF($AJ26="","",IF(IFERROR(TRIM(INDEX($A26:$AD26,MATCH(Lists!$B$4,$A$1:$AD$1,0))&amp;""),"")=Lists!$B$12,"18 or older",IF(IFERROR(TRIM(INDEX($A26:$AD26,MATCH(Lists!$B$4,$A$1:$AD$1,0))&amp;""),"")=Lists!$B$11,"Under 18","Not answered")))</f>
        <v/>
      </c>
      <c r="AO26" s="21">
        <f>IF($AN26="Under 18",IF(TRIM($AH26)="Yes","On file","Needed"),"")</f>
        <v/>
      </c>
      <c r="AP26" s="22">
        <f>IF($AJ26="","",COUNTIF(Shifts!$H$2:$M$41,$AJ26))</f>
        <v/>
      </c>
    </row>
    <row r="27">
      <c r="AF27" s="23" t="n"/>
      <c r="AG27" s="23" t="n"/>
      <c r="AH27" s="23" t="n"/>
      <c r="AJ27" s="21">
        <f>IFERROR(TRIM(INDEX($A27:$AD27,MATCH(Lists!$B$2,$A$1:$AD$1,0))&amp;""),"")</f>
        <v/>
      </c>
      <c r="AK27" s="21">
        <f>IF($AJ27="","",IFERROR(TRIM(INDEX($A27:$AD27,MATCH(Lists!$B$3,$A$1:$AD$1,0))&amp;""),""))</f>
        <v/>
      </c>
      <c r="AL27" s="21">
        <f>IF($AJ27="","",IFERROR(TRIM(INDEX($A27:$AD27,MATCH(Lists!$B$5,$A$1:$AD$1,0))&amp;""),""))</f>
        <v/>
      </c>
      <c r="AM27" s="21">
        <f>IF($AJ27="","",IFERROR(TRIM(INDEX($A27:$AD27,MATCH(Lists!$B$6,$A$1:$AD$1,0))&amp;""),""))</f>
        <v/>
      </c>
      <c r="AN27" s="21">
        <f>IF($AJ27="","",IF(IFERROR(TRIM(INDEX($A27:$AD27,MATCH(Lists!$B$4,$A$1:$AD$1,0))&amp;""),"")=Lists!$B$12,"18 or older",IF(IFERROR(TRIM(INDEX($A27:$AD27,MATCH(Lists!$B$4,$A$1:$AD$1,0))&amp;""),"")=Lists!$B$11,"Under 18","Not answered")))</f>
        <v/>
      </c>
      <c r="AO27" s="21">
        <f>IF($AN27="Under 18",IF(TRIM($AH27)="Yes","On file","Needed"),"")</f>
        <v/>
      </c>
      <c r="AP27" s="22">
        <f>IF($AJ27="","",COUNTIF(Shifts!$H$2:$M$41,$AJ27))</f>
        <v/>
      </c>
    </row>
    <row r="28">
      <c r="AF28" s="23" t="n"/>
      <c r="AG28" s="23" t="n"/>
      <c r="AH28" s="23" t="n"/>
      <c r="AJ28" s="21">
        <f>IFERROR(TRIM(INDEX($A28:$AD28,MATCH(Lists!$B$2,$A$1:$AD$1,0))&amp;""),"")</f>
        <v/>
      </c>
      <c r="AK28" s="21">
        <f>IF($AJ28="","",IFERROR(TRIM(INDEX($A28:$AD28,MATCH(Lists!$B$3,$A$1:$AD$1,0))&amp;""),""))</f>
        <v/>
      </c>
      <c r="AL28" s="21">
        <f>IF($AJ28="","",IFERROR(TRIM(INDEX($A28:$AD28,MATCH(Lists!$B$5,$A$1:$AD$1,0))&amp;""),""))</f>
        <v/>
      </c>
      <c r="AM28" s="21">
        <f>IF($AJ28="","",IFERROR(TRIM(INDEX($A28:$AD28,MATCH(Lists!$B$6,$A$1:$AD$1,0))&amp;""),""))</f>
        <v/>
      </c>
      <c r="AN28" s="21">
        <f>IF($AJ28="","",IF(IFERROR(TRIM(INDEX($A28:$AD28,MATCH(Lists!$B$4,$A$1:$AD$1,0))&amp;""),"")=Lists!$B$12,"18 or older",IF(IFERROR(TRIM(INDEX($A28:$AD28,MATCH(Lists!$B$4,$A$1:$AD$1,0))&amp;""),"")=Lists!$B$11,"Under 18","Not answered")))</f>
        <v/>
      </c>
      <c r="AO28" s="21">
        <f>IF($AN28="Under 18",IF(TRIM($AH28)="Yes","On file","Needed"),"")</f>
        <v/>
      </c>
      <c r="AP28" s="22">
        <f>IF($AJ28="","",COUNTIF(Shifts!$H$2:$M$41,$AJ28))</f>
        <v/>
      </c>
    </row>
    <row r="29">
      <c r="AF29" s="23" t="n"/>
      <c r="AG29" s="23" t="n"/>
      <c r="AH29" s="23" t="n"/>
      <c r="AJ29" s="21">
        <f>IFERROR(TRIM(INDEX($A29:$AD29,MATCH(Lists!$B$2,$A$1:$AD$1,0))&amp;""),"")</f>
        <v/>
      </c>
      <c r="AK29" s="21">
        <f>IF($AJ29="","",IFERROR(TRIM(INDEX($A29:$AD29,MATCH(Lists!$B$3,$A$1:$AD$1,0))&amp;""),""))</f>
        <v/>
      </c>
      <c r="AL29" s="21">
        <f>IF($AJ29="","",IFERROR(TRIM(INDEX($A29:$AD29,MATCH(Lists!$B$5,$A$1:$AD$1,0))&amp;""),""))</f>
        <v/>
      </c>
      <c r="AM29" s="21">
        <f>IF($AJ29="","",IFERROR(TRIM(INDEX($A29:$AD29,MATCH(Lists!$B$6,$A$1:$AD$1,0))&amp;""),""))</f>
        <v/>
      </c>
      <c r="AN29" s="21">
        <f>IF($AJ29="","",IF(IFERROR(TRIM(INDEX($A29:$AD29,MATCH(Lists!$B$4,$A$1:$AD$1,0))&amp;""),"")=Lists!$B$12,"18 or older",IF(IFERROR(TRIM(INDEX($A29:$AD29,MATCH(Lists!$B$4,$A$1:$AD$1,0))&amp;""),"")=Lists!$B$11,"Under 18","Not answered")))</f>
        <v/>
      </c>
      <c r="AO29" s="21">
        <f>IF($AN29="Under 18",IF(TRIM($AH29)="Yes","On file","Needed"),"")</f>
        <v/>
      </c>
      <c r="AP29" s="22">
        <f>IF($AJ29="","",COUNTIF(Shifts!$H$2:$M$41,$AJ29))</f>
        <v/>
      </c>
    </row>
    <row r="30">
      <c r="AF30" s="23" t="n"/>
      <c r="AG30" s="23" t="n"/>
      <c r="AH30" s="23" t="n"/>
      <c r="AJ30" s="21">
        <f>IFERROR(TRIM(INDEX($A30:$AD30,MATCH(Lists!$B$2,$A$1:$AD$1,0))&amp;""),"")</f>
        <v/>
      </c>
      <c r="AK30" s="21">
        <f>IF($AJ30="","",IFERROR(TRIM(INDEX($A30:$AD30,MATCH(Lists!$B$3,$A$1:$AD$1,0))&amp;""),""))</f>
        <v/>
      </c>
      <c r="AL30" s="21">
        <f>IF($AJ30="","",IFERROR(TRIM(INDEX($A30:$AD30,MATCH(Lists!$B$5,$A$1:$AD$1,0))&amp;""),""))</f>
        <v/>
      </c>
      <c r="AM30" s="21">
        <f>IF($AJ30="","",IFERROR(TRIM(INDEX($A30:$AD30,MATCH(Lists!$B$6,$A$1:$AD$1,0))&amp;""),""))</f>
        <v/>
      </c>
      <c r="AN30" s="21">
        <f>IF($AJ30="","",IF(IFERROR(TRIM(INDEX($A30:$AD30,MATCH(Lists!$B$4,$A$1:$AD$1,0))&amp;""),"")=Lists!$B$12,"18 or older",IF(IFERROR(TRIM(INDEX($A30:$AD30,MATCH(Lists!$B$4,$A$1:$AD$1,0))&amp;""),"")=Lists!$B$11,"Under 18","Not answered")))</f>
        <v/>
      </c>
      <c r="AO30" s="21">
        <f>IF($AN30="Under 18",IF(TRIM($AH30)="Yes","On file","Needed"),"")</f>
        <v/>
      </c>
      <c r="AP30" s="22">
        <f>IF($AJ30="","",COUNTIF(Shifts!$H$2:$M$41,$AJ30))</f>
        <v/>
      </c>
    </row>
    <row r="31">
      <c r="AF31" s="23" t="n"/>
      <c r="AG31" s="23" t="n"/>
      <c r="AH31" s="23" t="n"/>
      <c r="AJ31" s="21">
        <f>IFERROR(TRIM(INDEX($A31:$AD31,MATCH(Lists!$B$2,$A$1:$AD$1,0))&amp;""),"")</f>
        <v/>
      </c>
      <c r="AK31" s="21">
        <f>IF($AJ31="","",IFERROR(TRIM(INDEX($A31:$AD31,MATCH(Lists!$B$3,$A$1:$AD$1,0))&amp;""),""))</f>
        <v/>
      </c>
      <c r="AL31" s="21">
        <f>IF($AJ31="","",IFERROR(TRIM(INDEX($A31:$AD31,MATCH(Lists!$B$5,$A$1:$AD$1,0))&amp;""),""))</f>
        <v/>
      </c>
      <c r="AM31" s="21">
        <f>IF($AJ31="","",IFERROR(TRIM(INDEX($A31:$AD31,MATCH(Lists!$B$6,$A$1:$AD$1,0))&amp;""),""))</f>
        <v/>
      </c>
      <c r="AN31" s="21">
        <f>IF($AJ31="","",IF(IFERROR(TRIM(INDEX($A31:$AD31,MATCH(Lists!$B$4,$A$1:$AD$1,0))&amp;""),"")=Lists!$B$12,"18 or older",IF(IFERROR(TRIM(INDEX($A31:$AD31,MATCH(Lists!$B$4,$A$1:$AD$1,0))&amp;""),"")=Lists!$B$11,"Under 18","Not answered")))</f>
        <v/>
      </c>
      <c r="AO31" s="21">
        <f>IF($AN31="Under 18",IF(TRIM($AH31)="Yes","On file","Needed"),"")</f>
        <v/>
      </c>
      <c r="AP31" s="22">
        <f>IF($AJ31="","",COUNTIF(Shifts!$H$2:$M$41,$AJ31))</f>
        <v/>
      </c>
    </row>
    <row r="32">
      <c r="AF32" s="23" t="n"/>
      <c r="AG32" s="23" t="n"/>
      <c r="AH32" s="23" t="n"/>
      <c r="AJ32" s="21">
        <f>IFERROR(TRIM(INDEX($A32:$AD32,MATCH(Lists!$B$2,$A$1:$AD$1,0))&amp;""),"")</f>
        <v/>
      </c>
      <c r="AK32" s="21">
        <f>IF($AJ32="","",IFERROR(TRIM(INDEX($A32:$AD32,MATCH(Lists!$B$3,$A$1:$AD$1,0))&amp;""),""))</f>
        <v/>
      </c>
      <c r="AL32" s="21">
        <f>IF($AJ32="","",IFERROR(TRIM(INDEX($A32:$AD32,MATCH(Lists!$B$5,$A$1:$AD$1,0))&amp;""),""))</f>
        <v/>
      </c>
      <c r="AM32" s="21">
        <f>IF($AJ32="","",IFERROR(TRIM(INDEX($A32:$AD32,MATCH(Lists!$B$6,$A$1:$AD$1,0))&amp;""),""))</f>
        <v/>
      </c>
      <c r="AN32" s="21">
        <f>IF($AJ32="","",IF(IFERROR(TRIM(INDEX($A32:$AD32,MATCH(Lists!$B$4,$A$1:$AD$1,0))&amp;""),"")=Lists!$B$12,"18 or older",IF(IFERROR(TRIM(INDEX($A32:$AD32,MATCH(Lists!$B$4,$A$1:$AD$1,0))&amp;""),"")=Lists!$B$11,"Under 18","Not answered")))</f>
        <v/>
      </c>
      <c r="AO32" s="21">
        <f>IF($AN32="Under 18",IF(TRIM($AH32)="Yes","On file","Needed"),"")</f>
        <v/>
      </c>
      <c r="AP32" s="22">
        <f>IF($AJ32="","",COUNTIF(Shifts!$H$2:$M$41,$AJ32))</f>
        <v/>
      </c>
    </row>
    <row r="33">
      <c r="AF33" s="23" t="n"/>
      <c r="AG33" s="23" t="n"/>
      <c r="AH33" s="23" t="n"/>
      <c r="AJ33" s="21">
        <f>IFERROR(TRIM(INDEX($A33:$AD33,MATCH(Lists!$B$2,$A$1:$AD$1,0))&amp;""),"")</f>
        <v/>
      </c>
      <c r="AK33" s="21">
        <f>IF($AJ33="","",IFERROR(TRIM(INDEX($A33:$AD33,MATCH(Lists!$B$3,$A$1:$AD$1,0))&amp;""),""))</f>
        <v/>
      </c>
      <c r="AL33" s="21">
        <f>IF($AJ33="","",IFERROR(TRIM(INDEX($A33:$AD33,MATCH(Lists!$B$5,$A$1:$AD$1,0))&amp;""),""))</f>
        <v/>
      </c>
      <c r="AM33" s="21">
        <f>IF($AJ33="","",IFERROR(TRIM(INDEX($A33:$AD33,MATCH(Lists!$B$6,$A$1:$AD$1,0))&amp;""),""))</f>
        <v/>
      </c>
      <c r="AN33" s="21">
        <f>IF($AJ33="","",IF(IFERROR(TRIM(INDEX($A33:$AD33,MATCH(Lists!$B$4,$A$1:$AD$1,0))&amp;""),"")=Lists!$B$12,"18 or older",IF(IFERROR(TRIM(INDEX($A33:$AD33,MATCH(Lists!$B$4,$A$1:$AD$1,0))&amp;""),"")=Lists!$B$11,"Under 18","Not answered")))</f>
        <v/>
      </c>
      <c r="AO33" s="21">
        <f>IF($AN33="Under 18",IF(TRIM($AH33)="Yes","On file","Needed"),"")</f>
        <v/>
      </c>
      <c r="AP33" s="22">
        <f>IF($AJ33="","",COUNTIF(Shifts!$H$2:$M$41,$AJ33))</f>
        <v/>
      </c>
    </row>
    <row r="34">
      <c r="AF34" s="23" t="n"/>
      <c r="AG34" s="23" t="n"/>
      <c r="AH34" s="23" t="n"/>
      <c r="AJ34" s="21">
        <f>IFERROR(TRIM(INDEX($A34:$AD34,MATCH(Lists!$B$2,$A$1:$AD$1,0))&amp;""),"")</f>
        <v/>
      </c>
      <c r="AK34" s="21">
        <f>IF($AJ34="","",IFERROR(TRIM(INDEX($A34:$AD34,MATCH(Lists!$B$3,$A$1:$AD$1,0))&amp;""),""))</f>
        <v/>
      </c>
      <c r="AL34" s="21">
        <f>IF($AJ34="","",IFERROR(TRIM(INDEX($A34:$AD34,MATCH(Lists!$B$5,$A$1:$AD$1,0))&amp;""),""))</f>
        <v/>
      </c>
      <c r="AM34" s="21">
        <f>IF($AJ34="","",IFERROR(TRIM(INDEX($A34:$AD34,MATCH(Lists!$B$6,$A$1:$AD$1,0))&amp;""),""))</f>
        <v/>
      </c>
      <c r="AN34" s="21">
        <f>IF($AJ34="","",IF(IFERROR(TRIM(INDEX($A34:$AD34,MATCH(Lists!$B$4,$A$1:$AD$1,0))&amp;""),"")=Lists!$B$12,"18 or older",IF(IFERROR(TRIM(INDEX($A34:$AD34,MATCH(Lists!$B$4,$A$1:$AD$1,0))&amp;""),"")=Lists!$B$11,"Under 18","Not answered")))</f>
        <v/>
      </c>
      <c r="AO34" s="21">
        <f>IF($AN34="Under 18",IF(TRIM($AH34)="Yes","On file","Needed"),"")</f>
        <v/>
      </c>
      <c r="AP34" s="22">
        <f>IF($AJ34="","",COUNTIF(Shifts!$H$2:$M$41,$AJ34))</f>
        <v/>
      </c>
    </row>
    <row r="35">
      <c r="AF35" s="23" t="n"/>
      <c r="AG35" s="23" t="n"/>
      <c r="AH35" s="23" t="n"/>
      <c r="AJ35" s="21">
        <f>IFERROR(TRIM(INDEX($A35:$AD35,MATCH(Lists!$B$2,$A$1:$AD$1,0))&amp;""),"")</f>
        <v/>
      </c>
      <c r="AK35" s="21">
        <f>IF($AJ35="","",IFERROR(TRIM(INDEX($A35:$AD35,MATCH(Lists!$B$3,$A$1:$AD$1,0))&amp;""),""))</f>
        <v/>
      </c>
      <c r="AL35" s="21">
        <f>IF($AJ35="","",IFERROR(TRIM(INDEX($A35:$AD35,MATCH(Lists!$B$5,$A$1:$AD$1,0))&amp;""),""))</f>
        <v/>
      </c>
      <c r="AM35" s="21">
        <f>IF($AJ35="","",IFERROR(TRIM(INDEX($A35:$AD35,MATCH(Lists!$B$6,$A$1:$AD$1,0))&amp;""),""))</f>
        <v/>
      </c>
      <c r="AN35" s="21">
        <f>IF($AJ35="","",IF(IFERROR(TRIM(INDEX($A35:$AD35,MATCH(Lists!$B$4,$A$1:$AD$1,0))&amp;""),"")=Lists!$B$12,"18 or older",IF(IFERROR(TRIM(INDEX($A35:$AD35,MATCH(Lists!$B$4,$A$1:$AD$1,0))&amp;""),"")=Lists!$B$11,"Under 18","Not answered")))</f>
        <v/>
      </c>
      <c r="AO35" s="21">
        <f>IF($AN35="Under 18",IF(TRIM($AH35)="Yes","On file","Needed"),"")</f>
        <v/>
      </c>
      <c r="AP35" s="22">
        <f>IF($AJ35="","",COUNTIF(Shifts!$H$2:$M$41,$AJ35))</f>
        <v/>
      </c>
    </row>
    <row r="36">
      <c r="AF36" s="23" t="n"/>
      <c r="AG36" s="23" t="n"/>
      <c r="AH36" s="23" t="n"/>
      <c r="AJ36" s="21">
        <f>IFERROR(TRIM(INDEX($A36:$AD36,MATCH(Lists!$B$2,$A$1:$AD$1,0))&amp;""),"")</f>
        <v/>
      </c>
      <c r="AK36" s="21">
        <f>IF($AJ36="","",IFERROR(TRIM(INDEX($A36:$AD36,MATCH(Lists!$B$3,$A$1:$AD$1,0))&amp;""),""))</f>
        <v/>
      </c>
      <c r="AL36" s="21">
        <f>IF($AJ36="","",IFERROR(TRIM(INDEX($A36:$AD36,MATCH(Lists!$B$5,$A$1:$AD$1,0))&amp;""),""))</f>
        <v/>
      </c>
      <c r="AM36" s="21">
        <f>IF($AJ36="","",IFERROR(TRIM(INDEX($A36:$AD36,MATCH(Lists!$B$6,$A$1:$AD$1,0))&amp;""),""))</f>
        <v/>
      </c>
      <c r="AN36" s="21">
        <f>IF($AJ36="","",IF(IFERROR(TRIM(INDEX($A36:$AD36,MATCH(Lists!$B$4,$A$1:$AD$1,0))&amp;""),"")=Lists!$B$12,"18 or older",IF(IFERROR(TRIM(INDEX($A36:$AD36,MATCH(Lists!$B$4,$A$1:$AD$1,0))&amp;""),"")=Lists!$B$11,"Under 18","Not answered")))</f>
        <v/>
      </c>
      <c r="AO36" s="21">
        <f>IF($AN36="Under 18",IF(TRIM($AH36)="Yes","On file","Needed"),"")</f>
        <v/>
      </c>
      <c r="AP36" s="22">
        <f>IF($AJ36="","",COUNTIF(Shifts!$H$2:$M$41,$AJ36))</f>
        <v/>
      </c>
    </row>
    <row r="37">
      <c r="AF37" s="23" t="n"/>
      <c r="AG37" s="23" t="n"/>
      <c r="AH37" s="23" t="n"/>
      <c r="AJ37" s="21">
        <f>IFERROR(TRIM(INDEX($A37:$AD37,MATCH(Lists!$B$2,$A$1:$AD$1,0))&amp;""),"")</f>
        <v/>
      </c>
      <c r="AK37" s="21">
        <f>IF($AJ37="","",IFERROR(TRIM(INDEX($A37:$AD37,MATCH(Lists!$B$3,$A$1:$AD$1,0))&amp;""),""))</f>
        <v/>
      </c>
      <c r="AL37" s="21">
        <f>IF($AJ37="","",IFERROR(TRIM(INDEX($A37:$AD37,MATCH(Lists!$B$5,$A$1:$AD$1,0))&amp;""),""))</f>
        <v/>
      </c>
      <c r="AM37" s="21">
        <f>IF($AJ37="","",IFERROR(TRIM(INDEX($A37:$AD37,MATCH(Lists!$B$6,$A$1:$AD$1,0))&amp;""),""))</f>
        <v/>
      </c>
      <c r="AN37" s="21">
        <f>IF($AJ37="","",IF(IFERROR(TRIM(INDEX($A37:$AD37,MATCH(Lists!$B$4,$A$1:$AD$1,0))&amp;""),"")=Lists!$B$12,"18 or older",IF(IFERROR(TRIM(INDEX($A37:$AD37,MATCH(Lists!$B$4,$A$1:$AD$1,0))&amp;""),"")=Lists!$B$11,"Under 18","Not answered")))</f>
        <v/>
      </c>
      <c r="AO37" s="21">
        <f>IF($AN37="Under 18",IF(TRIM($AH37)="Yes","On file","Needed"),"")</f>
        <v/>
      </c>
      <c r="AP37" s="22">
        <f>IF($AJ37="","",COUNTIF(Shifts!$H$2:$M$41,$AJ37))</f>
        <v/>
      </c>
    </row>
    <row r="38">
      <c r="AF38" s="23" t="n"/>
      <c r="AG38" s="23" t="n"/>
      <c r="AH38" s="23" t="n"/>
      <c r="AJ38" s="21">
        <f>IFERROR(TRIM(INDEX($A38:$AD38,MATCH(Lists!$B$2,$A$1:$AD$1,0))&amp;""),"")</f>
        <v/>
      </c>
      <c r="AK38" s="21">
        <f>IF($AJ38="","",IFERROR(TRIM(INDEX($A38:$AD38,MATCH(Lists!$B$3,$A$1:$AD$1,0))&amp;""),""))</f>
        <v/>
      </c>
      <c r="AL38" s="21">
        <f>IF($AJ38="","",IFERROR(TRIM(INDEX($A38:$AD38,MATCH(Lists!$B$5,$A$1:$AD$1,0))&amp;""),""))</f>
        <v/>
      </c>
      <c r="AM38" s="21">
        <f>IF($AJ38="","",IFERROR(TRIM(INDEX($A38:$AD38,MATCH(Lists!$B$6,$A$1:$AD$1,0))&amp;""),""))</f>
        <v/>
      </c>
      <c r="AN38" s="21">
        <f>IF($AJ38="","",IF(IFERROR(TRIM(INDEX($A38:$AD38,MATCH(Lists!$B$4,$A$1:$AD$1,0))&amp;""),"")=Lists!$B$12,"18 or older",IF(IFERROR(TRIM(INDEX($A38:$AD38,MATCH(Lists!$B$4,$A$1:$AD$1,0))&amp;""),"")=Lists!$B$11,"Under 18","Not answered")))</f>
        <v/>
      </c>
      <c r="AO38" s="21">
        <f>IF($AN38="Under 18",IF(TRIM($AH38)="Yes","On file","Needed"),"")</f>
        <v/>
      </c>
      <c r="AP38" s="22">
        <f>IF($AJ38="","",COUNTIF(Shifts!$H$2:$M$41,$AJ38))</f>
        <v/>
      </c>
    </row>
    <row r="39">
      <c r="AF39" s="23" t="n"/>
      <c r="AG39" s="23" t="n"/>
      <c r="AH39" s="23" t="n"/>
      <c r="AJ39" s="21">
        <f>IFERROR(TRIM(INDEX($A39:$AD39,MATCH(Lists!$B$2,$A$1:$AD$1,0))&amp;""),"")</f>
        <v/>
      </c>
      <c r="AK39" s="21">
        <f>IF($AJ39="","",IFERROR(TRIM(INDEX($A39:$AD39,MATCH(Lists!$B$3,$A$1:$AD$1,0))&amp;""),""))</f>
        <v/>
      </c>
      <c r="AL39" s="21">
        <f>IF($AJ39="","",IFERROR(TRIM(INDEX($A39:$AD39,MATCH(Lists!$B$5,$A$1:$AD$1,0))&amp;""),""))</f>
        <v/>
      </c>
      <c r="AM39" s="21">
        <f>IF($AJ39="","",IFERROR(TRIM(INDEX($A39:$AD39,MATCH(Lists!$B$6,$A$1:$AD$1,0))&amp;""),""))</f>
        <v/>
      </c>
      <c r="AN39" s="21">
        <f>IF($AJ39="","",IF(IFERROR(TRIM(INDEX($A39:$AD39,MATCH(Lists!$B$4,$A$1:$AD$1,0))&amp;""),"")=Lists!$B$12,"18 or older",IF(IFERROR(TRIM(INDEX($A39:$AD39,MATCH(Lists!$B$4,$A$1:$AD$1,0))&amp;""),"")=Lists!$B$11,"Under 18","Not answered")))</f>
        <v/>
      </c>
      <c r="AO39" s="21">
        <f>IF($AN39="Under 18",IF(TRIM($AH39)="Yes","On file","Needed"),"")</f>
        <v/>
      </c>
      <c r="AP39" s="22">
        <f>IF($AJ39="","",COUNTIF(Shifts!$H$2:$M$41,$AJ39))</f>
        <v/>
      </c>
    </row>
    <row r="40">
      <c r="AF40" s="23" t="n"/>
      <c r="AG40" s="23" t="n"/>
      <c r="AH40" s="23" t="n"/>
      <c r="AJ40" s="21">
        <f>IFERROR(TRIM(INDEX($A40:$AD40,MATCH(Lists!$B$2,$A$1:$AD$1,0))&amp;""),"")</f>
        <v/>
      </c>
      <c r="AK40" s="21">
        <f>IF($AJ40="","",IFERROR(TRIM(INDEX($A40:$AD40,MATCH(Lists!$B$3,$A$1:$AD$1,0))&amp;""),""))</f>
        <v/>
      </c>
      <c r="AL40" s="21">
        <f>IF($AJ40="","",IFERROR(TRIM(INDEX($A40:$AD40,MATCH(Lists!$B$5,$A$1:$AD$1,0))&amp;""),""))</f>
        <v/>
      </c>
      <c r="AM40" s="21">
        <f>IF($AJ40="","",IFERROR(TRIM(INDEX($A40:$AD40,MATCH(Lists!$B$6,$A$1:$AD$1,0))&amp;""),""))</f>
        <v/>
      </c>
      <c r="AN40" s="21">
        <f>IF($AJ40="","",IF(IFERROR(TRIM(INDEX($A40:$AD40,MATCH(Lists!$B$4,$A$1:$AD$1,0))&amp;""),"")=Lists!$B$12,"18 or older",IF(IFERROR(TRIM(INDEX($A40:$AD40,MATCH(Lists!$B$4,$A$1:$AD$1,0))&amp;""),"")=Lists!$B$11,"Under 18","Not answered")))</f>
        <v/>
      </c>
      <c r="AO40" s="21">
        <f>IF($AN40="Under 18",IF(TRIM($AH40)="Yes","On file","Needed"),"")</f>
        <v/>
      </c>
      <c r="AP40" s="22">
        <f>IF($AJ40="","",COUNTIF(Shifts!$H$2:$M$41,$AJ40))</f>
        <v/>
      </c>
    </row>
    <row r="41">
      <c r="AF41" s="23" t="n"/>
      <c r="AG41" s="23" t="n"/>
      <c r="AH41" s="23" t="n"/>
      <c r="AJ41" s="21">
        <f>IFERROR(TRIM(INDEX($A41:$AD41,MATCH(Lists!$B$2,$A$1:$AD$1,0))&amp;""),"")</f>
        <v/>
      </c>
      <c r="AK41" s="21">
        <f>IF($AJ41="","",IFERROR(TRIM(INDEX($A41:$AD41,MATCH(Lists!$B$3,$A$1:$AD$1,0))&amp;""),""))</f>
        <v/>
      </c>
      <c r="AL41" s="21">
        <f>IF($AJ41="","",IFERROR(TRIM(INDEX($A41:$AD41,MATCH(Lists!$B$5,$A$1:$AD$1,0))&amp;""),""))</f>
        <v/>
      </c>
      <c r="AM41" s="21">
        <f>IF($AJ41="","",IFERROR(TRIM(INDEX($A41:$AD41,MATCH(Lists!$B$6,$A$1:$AD$1,0))&amp;""),""))</f>
        <v/>
      </c>
      <c r="AN41" s="21">
        <f>IF($AJ41="","",IF(IFERROR(TRIM(INDEX($A41:$AD41,MATCH(Lists!$B$4,$A$1:$AD$1,0))&amp;""),"")=Lists!$B$12,"18 or older",IF(IFERROR(TRIM(INDEX($A41:$AD41,MATCH(Lists!$B$4,$A$1:$AD$1,0))&amp;""),"")=Lists!$B$11,"Under 18","Not answered")))</f>
        <v/>
      </c>
      <c r="AO41" s="21">
        <f>IF($AN41="Under 18",IF(TRIM($AH41)="Yes","On file","Needed"),"")</f>
        <v/>
      </c>
      <c r="AP41" s="22">
        <f>IF($AJ41="","",COUNTIF(Shifts!$H$2:$M$41,$AJ41))</f>
        <v/>
      </c>
    </row>
    <row r="42">
      <c r="AF42" s="23" t="n"/>
      <c r="AG42" s="23" t="n"/>
      <c r="AH42" s="23" t="n"/>
      <c r="AJ42" s="21">
        <f>IFERROR(TRIM(INDEX($A42:$AD42,MATCH(Lists!$B$2,$A$1:$AD$1,0))&amp;""),"")</f>
        <v/>
      </c>
      <c r="AK42" s="21">
        <f>IF($AJ42="","",IFERROR(TRIM(INDEX($A42:$AD42,MATCH(Lists!$B$3,$A$1:$AD$1,0))&amp;""),""))</f>
        <v/>
      </c>
      <c r="AL42" s="21">
        <f>IF($AJ42="","",IFERROR(TRIM(INDEX($A42:$AD42,MATCH(Lists!$B$5,$A$1:$AD$1,0))&amp;""),""))</f>
        <v/>
      </c>
      <c r="AM42" s="21">
        <f>IF($AJ42="","",IFERROR(TRIM(INDEX($A42:$AD42,MATCH(Lists!$B$6,$A$1:$AD$1,0))&amp;""),""))</f>
        <v/>
      </c>
      <c r="AN42" s="21">
        <f>IF($AJ42="","",IF(IFERROR(TRIM(INDEX($A42:$AD42,MATCH(Lists!$B$4,$A$1:$AD$1,0))&amp;""),"")=Lists!$B$12,"18 or older",IF(IFERROR(TRIM(INDEX($A42:$AD42,MATCH(Lists!$B$4,$A$1:$AD$1,0))&amp;""),"")=Lists!$B$11,"Under 18","Not answered")))</f>
        <v/>
      </c>
      <c r="AO42" s="21">
        <f>IF($AN42="Under 18",IF(TRIM($AH42)="Yes","On file","Needed"),"")</f>
        <v/>
      </c>
      <c r="AP42" s="22">
        <f>IF($AJ42="","",COUNTIF(Shifts!$H$2:$M$41,$AJ42))</f>
        <v/>
      </c>
    </row>
    <row r="43">
      <c r="AF43" s="23" t="n"/>
      <c r="AG43" s="23" t="n"/>
      <c r="AH43" s="23" t="n"/>
      <c r="AJ43" s="21">
        <f>IFERROR(TRIM(INDEX($A43:$AD43,MATCH(Lists!$B$2,$A$1:$AD$1,0))&amp;""),"")</f>
        <v/>
      </c>
      <c r="AK43" s="21">
        <f>IF($AJ43="","",IFERROR(TRIM(INDEX($A43:$AD43,MATCH(Lists!$B$3,$A$1:$AD$1,0))&amp;""),""))</f>
        <v/>
      </c>
      <c r="AL43" s="21">
        <f>IF($AJ43="","",IFERROR(TRIM(INDEX($A43:$AD43,MATCH(Lists!$B$5,$A$1:$AD$1,0))&amp;""),""))</f>
        <v/>
      </c>
      <c r="AM43" s="21">
        <f>IF($AJ43="","",IFERROR(TRIM(INDEX($A43:$AD43,MATCH(Lists!$B$6,$A$1:$AD$1,0))&amp;""),""))</f>
        <v/>
      </c>
      <c r="AN43" s="21">
        <f>IF($AJ43="","",IF(IFERROR(TRIM(INDEX($A43:$AD43,MATCH(Lists!$B$4,$A$1:$AD$1,0))&amp;""),"")=Lists!$B$12,"18 or older",IF(IFERROR(TRIM(INDEX($A43:$AD43,MATCH(Lists!$B$4,$A$1:$AD$1,0))&amp;""),"")=Lists!$B$11,"Under 18","Not answered")))</f>
        <v/>
      </c>
      <c r="AO43" s="21">
        <f>IF($AN43="Under 18",IF(TRIM($AH43)="Yes","On file","Needed"),"")</f>
        <v/>
      </c>
      <c r="AP43" s="22">
        <f>IF($AJ43="","",COUNTIF(Shifts!$H$2:$M$41,$AJ43))</f>
        <v/>
      </c>
    </row>
    <row r="44">
      <c r="AF44" s="23" t="n"/>
      <c r="AG44" s="23" t="n"/>
      <c r="AH44" s="23" t="n"/>
      <c r="AJ44" s="21">
        <f>IFERROR(TRIM(INDEX($A44:$AD44,MATCH(Lists!$B$2,$A$1:$AD$1,0))&amp;""),"")</f>
        <v/>
      </c>
      <c r="AK44" s="21">
        <f>IF($AJ44="","",IFERROR(TRIM(INDEX($A44:$AD44,MATCH(Lists!$B$3,$A$1:$AD$1,0))&amp;""),""))</f>
        <v/>
      </c>
      <c r="AL44" s="21">
        <f>IF($AJ44="","",IFERROR(TRIM(INDEX($A44:$AD44,MATCH(Lists!$B$5,$A$1:$AD$1,0))&amp;""),""))</f>
        <v/>
      </c>
      <c r="AM44" s="21">
        <f>IF($AJ44="","",IFERROR(TRIM(INDEX($A44:$AD44,MATCH(Lists!$B$6,$A$1:$AD$1,0))&amp;""),""))</f>
        <v/>
      </c>
      <c r="AN44" s="21">
        <f>IF($AJ44="","",IF(IFERROR(TRIM(INDEX($A44:$AD44,MATCH(Lists!$B$4,$A$1:$AD$1,0))&amp;""),"")=Lists!$B$12,"18 or older",IF(IFERROR(TRIM(INDEX($A44:$AD44,MATCH(Lists!$B$4,$A$1:$AD$1,0))&amp;""),"")=Lists!$B$11,"Under 18","Not answered")))</f>
        <v/>
      </c>
      <c r="AO44" s="21">
        <f>IF($AN44="Under 18",IF(TRIM($AH44)="Yes","On file","Needed"),"")</f>
        <v/>
      </c>
      <c r="AP44" s="22">
        <f>IF($AJ44="","",COUNTIF(Shifts!$H$2:$M$41,$AJ44))</f>
        <v/>
      </c>
    </row>
    <row r="45">
      <c r="AF45" s="23" t="n"/>
      <c r="AG45" s="23" t="n"/>
      <c r="AH45" s="23" t="n"/>
      <c r="AJ45" s="21">
        <f>IFERROR(TRIM(INDEX($A45:$AD45,MATCH(Lists!$B$2,$A$1:$AD$1,0))&amp;""),"")</f>
        <v/>
      </c>
      <c r="AK45" s="21">
        <f>IF($AJ45="","",IFERROR(TRIM(INDEX($A45:$AD45,MATCH(Lists!$B$3,$A$1:$AD$1,0))&amp;""),""))</f>
        <v/>
      </c>
      <c r="AL45" s="21">
        <f>IF($AJ45="","",IFERROR(TRIM(INDEX($A45:$AD45,MATCH(Lists!$B$5,$A$1:$AD$1,0))&amp;""),""))</f>
        <v/>
      </c>
      <c r="AM45" s="21">
        <f>IF($AJ45="","",IFERROR(TRIM(INDEX($A45:$AD45,MATCH(Lists!$B$6,$A$1:$AD$1,0))&amp;""),""))</f>
        <v/>
      </c>
      <c r="AN45" s="21">
        <f>IF($AJ45="","",IF(IFERROR(TRIM(INDEX($A45:$AD45,MATCH(Lists!$B$4,$A$1:$AD$1,0))&amp;""),"")=Lists!$B$12,"18 or older",IF(IFERROR(TRIM(INDEX($A45:$AD45,MATCH(Lists!$B$4,$A$1:$AD$1,0))&amp;""),"")=Lists!$B$11,"Under 18","Not answered")))</f>
        <v/>
      </c>
      <c r="AO45" s="21">
        <f>IF($AN45="Under 18",IF(TRIM($AH45)="Yes","On file","Needed"),"")</f>
        <v/>
      </c>
      <c r="AP45" s="22">
        <f>IF($AJ45="","",COUNTIF(Shifts!$H$2:$M$41,$AJ45))</f>
        <v/>
      </c>
    </row>
    <row r="46">
      <c r="AF46" s="23" t="n"/>
      <c r="AG46" s="23" t="n"/>
      <c r="AH46" s="23" t="n"/>
      <c r="AJ46" s="21">
        <f>IFERROR(TRIM(INDEX($A46:$AD46,MATCH(Lists!$B$2,$A$1:$AD$1,0))&amp;""),"")</f>
        <v/>
      </c>
      <c r="AK46" s="21">
        <f>IF($AJ46="","",IFERROR(TRIM(INDEX($A46:$AD46,MATCH(Lists!$B$3,$A$1:$AD$1,0))&amp;""),""))</f>
        <v/>
      </c>
      <c r="AL46" s="21">
        <f>IF($AJ46="","",IFERROR(TRIM(INDEX($A46:$AD46,MATCH(Lists!$B$5,$A$1:$AD$1,0))&amp;""),""))</f>
        <v/>
      </c>
      <c r="AM46" s="21">
        <f>IF($AJ46="","",IFERROR(TRIM(INDEX($A46:$AD46,MATCH(Lists!$B$6,$A$1:$AD$1,0))&amp;""),""))</f>
        <v/>
      </c>
      <c r="AN46" s="21">
        <f>IF($AJ46="","",IF(IFERROR(TRIM(INDEX($A46:$AD46,MATCH(Lists!$B$4,$A$1:$AD$1,0))&amp;""),"")=Lists!$B$12,"18 or older",IF(IFERROR(TRIM(INDEX($A46:$AD46,MATCH(Lists!$B$4,$A$1:$AD$1,0))&amp;""),"")=Lists!$B$11,"Under 18","Not answered")))</f>
        <v/>
      </c>
      <c r="AO46" s="21">
        <f>IF($AN46="Under 18",IF(TRIM($AH46)="Yes","On file","Needed"),"")</f>
        <v/>
      </c>
      <c r="AP46" s="22">
        <f>IF($AJ46="","",COUNTIF(Shifts!$H$2:$M$41,$AJ46))</f>
        <v/>
      </c>
    </row>
    <row r="47">
      <c r="AF47" s="23" t="n"/>
      <c r="AG47" s="23" t="n"/>
      <c r="AH47" s="23" t="n"/>
      <c r="AJ47" s="21">
        <f>IFERROR(TRIM(INDEX($A47:$AD47,MATCH(Lists!$B$2,$A$1:$AD$1,0))&amp;""),"")</f>
        <v/>
      </c>
      <c r="AK47" s="21">
        <f>IF($AJ47="","",IFERROR(TRIM(INDEX($A47:$AD47,MATCH(Lists!$B$3,$A$1:$AD$1,0))&amp;""),""))</f>
        <v/>
      </c>
      <c r="AL47" s="21">
        <f>IF($AJ47="","",IFERROR(TRIM(INDEX($A47:$AD47,MATCH(Lists!$B$5,$A$1:$AD$1,0))&amp;""),""))</f>
        <v/>
      </c>
      <c r="AM47" s="21">
        <f>IF($AJ47="","",IFERROR(TRIM(INDEX($A47:$AD47,MATCH(Lists!$B$6,$A$1:$AD$1,0))&amp;""),""))</f>
        <v/>
      </c>
      <c r="AN47" s="21">
        <f>IF($AJ47="","",IF(IFERROR(TRIM(INDEX($A47:$AD47,MATCH(Lists!$B$4,$A$1:$AD$1,0))&amp;""),"")=Lists!$B$12,"18 or older",IF(IFERROR(TRIM(INDEX($A47:$AD47,MATCH(Lists!$B$4,$A$1:$AD$1,0))&amp;""),"")=Lists!$B$11,"Under 18","Not answered")))</f>
        <v/>
      </c>
      <c r="AO47" s="21">
        <f>IF($AN47="Under 18",IF(TRIM($AH47)="Yes","On file","Needed"),"")</f>
        <v/>
      </c>
      <c r="AP47" s="22">
        <f>IF($AJ47="","",COUNTIF(Shifts!$H$2:$M$41,$AJ47))</f>
        <v/>
      </c>
    </row>
    <row r="48">
      <c r="AF48" s="23" t="n"/>
      <c r="AG48" s="23" t="n"/>
      <c r="AH48" s="23" t="n"/>
      <c r="AJ48" s="21">
        <f>IFERROR(TRIM(INDEX($A48:$AD48,MATCH(Lists!$B$2,$A$1:$AD$1,0))&amp;""),"")</f>
        <v/>
      </c>
      <c r="AK48" s="21">
        <f>IF($AJ48="","",IFERROR(TRIM(INDEX($A48:$AD48,MATCH(Lists!$B$3,$A$1:$AD$1,0))&amp;""),""))</f>
        <v/>
      </c>
      <c r="AL48" s="21">
        <f>IF($AJ48="","",IFERROR(TRIM(INDEX($A48:$AD48,MATCH(Lists!$B$5,$A$1:$AD$1,0))&amp;""),""))</f>
        <v/>
      </c>
      <c r="AM48" s="21">
        <f>IF($AJ48="","",IFERROR(TRIM(INDEX($A48:$AD48,MATCH(Lists!$B$6,$A$1:$AD$1,0))&amp;""),""))</f>
        <v/>
      </c>
      <c r="AN48" s="21">
        <f>IF($AJ48="","",IF(IFERROR(TRIM(INDEX($A48:$AD48,MATCH(Lists!$B$4,$A$1:$AD$1,0))&amp;""),"")=Lists!$B$12,"18 or older",IF(IFERROR(TRIM(INDEX($A48:$AD48,MATCH(Lists!$B$4,$A$1:$AD$1,0))&amp;""),"")=Lists!$B$11,"Under 18","Not answered")))</f>
        <v/>
      </c>
      <c r="AO48" s="21">
        <f>IF($AN48="Under 18",IF(TRIM($AH48)="Yes","On file","Needed"),"")</f>
        <v/>
      </c>
      <c r="AP48" s="22">
        <f>IF($AJ48="","",COUNTIF(Shifts!$H$2:$M$41,$AJ48))</f>
        <v/>
      </c>
    </row>
    <row r="49">
      <c r="AF49" s="23" t="n"/>
      <c r="AG49" s="23" t="n"/>
      <c r="AH49" s="23" t="n"/>
      <c r="AJ49" s="21">
        <f>IFERROR(TRIM(INDEX($A49:$AD49,MATCH(Lists!$B$2,$A$1:$AD$1,0))&amp;""),"")</f>
        <v/>
      </c>
      <c r="AK49" s="21">
        <f>IF($AJ49="","",IFERROR(TRIM(INDEX($A49:$AD49,MATCH(Lists!$B$3,$A$1:$AD$1,0))&amp;""),""))</f>
        <v/>
      </c>
      <c r="AL49" s="21">
        <f>IF($AJ49="","",IFERROR(TRIM(INDEX($A49:$AD49,MATCH(Lists!$B$5,$A$1:$AD$1,0))&amp;""),""))</f>
        <v/>
      </c>
      <c r="AM49" s="21">
        <f>IF($AJ49="","",IFERROR(TRIM(INDEX($A49:$AD49,MATCH(Lists!$B$6,$A$1:$AD$1,0))&amp;""),""))</f>
        <v/>
      </c>
      <c r="AN49" s="21">
        <f>IF($AJ49="","",IF(IFERROR(TRIM(INDEX($A49:$AD49,MATCH(Lists!$B$4,$A$1:$AD$1,0))&amp;""),"")=Lists!$B$12,"18 or older",IF(IFERROR(TRIM(INDEX($A49:$AD49,MATCH(Lists!$B$4,$A$1:$AD$1,0))&amp;""),"")=Lists!$B$11,"Under 18","Not answered")))</f>
        <v/>
      </c>
      <c r="AO49" s="21">
        <f>IF($AN49="Under 18",IF(TRIM($AH49)="Yes","On file","Needed"),"")</f>
        <v/>
      </c>
      <c r="AP49" s="22">
        <f>IF($AJ49="","",COUNTIF(Shifts!$H$2:$M$41,$AJ49))</f>
        <v/>
      </c>
    </row>
    <row r="50">
      <c r="AF50" s="23" t="n"/>
      <c r="AG50" s="23" t="n"/>
      <c r="AH50" s="23" t="n"/>
      <c r="AJ50" s="21">
        <f>IFERROR(TRIM(INDEX($A50:$AD50,MATCH(Lists!$B$2,$A$1:$AD$1,0))&amp;""),"")</f>
        <v/>
      </c>
      <c r="AK50" s="21">
        <f>IF($AJ50="","",IFERROR(TRIM(INDEX($A50:$AD50,MATCH(Lists!$B$3,$A$1:$AD$1,0))&amp;""),""))</f>
        <v/>
      </c>
      <c r="AL50" s="21">
        <f>IF($AJ50="","",IFERROR(TRIM(INDEX($A50:$AD50,MATCH(Lists!$B$5,$A$1:$AD$1,0))&amp;""),""))</f>
        <v/>
      </c>
      <c r="AM50" s="21">
        <f>IF($AJ50="","",IFERROR(TRIM(INDEX($A50:$AD50,MATCH(Lists!$B$6,$A$1:$AD$1,0))&amp;""),""))</f>
        <v/>
      </c>
      <c r="AN50" s="21">
        <f>IF($AJ50="","",IF(IFERROR(TRIM(INDEX($A50:$AD50,MATCH(Lists!$B$4,$A$1:$AD$1,0))&amp;""),"")=Lists!$B$12,"18 or older",IF(IFERROR(TRIM(INDEX($A50:$AD50,MATCH(Lists!$B$4,$A$1:$AD$1,0))&amp;""),"")=Lists!$B$11,"Under 18","Not answered")))</f>
        <v/>
      </c>
      <c r="AO50" s="21">
        <f>IF($AN50="Under 18",IF(TRIM($AH50)="Yes","On file","Needed"),"")</f>
        <v/>
      </c>
      <c r="AP50" s="22">
        <f>IF($AJ50="","",COUNTIF(Shifts!$H$2:$M$41,$AJ50))</f>
        <v/>
      </c>
    </row>
    <row r="51">
      <c r="AF51" s="23" t="n"/>
      <c r="AG51" s="23" t="n"/>
      <c r="AH51" s="23" t="n"/>
      <c r="AJ51" s="21">
        <f>IFERROR(TRIM(INDEX($A51:$AD51,MATCH(Lists!$B$2,$A$1:$AD$1,0))&amp;""),"")</f>
        <v/>
      </c>
      <c r="AK51" s="21">
        <f>IF($AJ51="","",IFERROR(TRIM(INDEX($A51:$AD51,MATCH(Lists!$B$3,$A$1:$AD$1,0))&amp;""),""))</f>
        <v/>
      </c>
      <c r="AL51" s="21">
        <f>IF($AJ51="","",IFERROR(TRIM(INDEX($A51:$AD51,MATCH(Lists!$B$5,$A$1:$AD$1,0))&amp;""),""))</f>
        <v/>
      </c>
      <c r="AM51" s="21">
        <f>IF($AJ51="","",IFERROR(TRIM(INDEX($A51:$AD51,MATCH(Lists!$B$6,$A$1:$AD$1,0))&amp;""),""))</f>
        <v/>
      </c>
      <c r="AN51" s="21">
        <f>IF($AJ51="","",IF(IFERROR(TRIM(INDEX($A51:$AD51,MATCH(Lists!$B$4,$A$1:$AD$1,0))&amp;""),"")=Lists!$B$12,"18 or older",IF(IFERROR(TRIM(INDEX($A51:$AD51,MATCH(Lists!$B$4,$A$1:$AD$1,0))&amp;""),"")=Lists!$B$11,"Under 18","Not answered")))</f>
        <v/>
      </c>
      <c r="AO51" s="21">
        <f>IF($AN51="Under 18",IF(TRIM($AH51)="Yes","On file","Needed"),"")</f>
        <v/>
      </c>
      <c r="AP51" s="22">
        <f>IF($AJ51="","",COUNTIF(Shifts!$H$2:$M$41,$AJ51))</f>
        <v/>
      </c>
    </row>
    <row r="52">
      <c r="AF52" s="23" t="n"/>
      <c r="AG52" s="23" t="n"/>
      <c r="AH52" s="23" t="n"/>
      <c r="AJ52" s="21">
        <f>IFERROR(TRIM(INDEX($A52:$AD52,MATCH(Lists!$B$2,$A$1:$AD$1,0))&amp;""),"")</f>
        <v/>
      </c>
      <c r="AK52" s="21">
        <f>IF($AJ52="","",IFERROR(TRIM(INDEX($A52:$AD52,MATCH(Lists!$B$3,$A$1:$AD$1,0))&amp;""),""))</f>
        <v/>
      </c>
      <c r="AL52" s="21">
        <f>IF($AJ52="","",IFERROR(TRIM(INDEX($A52:$AD52,MATCH(Lists!$B$5,$A$1:$AD$1,0))&amp;""),""))</f>
        <v/>
      </c>
      <c r="AM52" s="21">
        <f>IF($AJ52="","",IFERROR(TRIM(INDEX($A52:$AD52,MATCH(Lists!$B$6,$A$1:$AD$1,0))&amp;""),""))</f>
        <v/>
      </c>
      <c r="AN52" s="21">
        <f>IF($AJ52="","",IF(IFERROR(TRIM(INDEX($A52:$AD52,MATCH(Lists!$B$4,$A$1:$AD$1,0))&amp;""),"")=Lists!$B$12,"18 or older",IF(IFERROR(TRIM(INDEX($A52:$AD52,MATCH(Lists!$B$4,$A$1:$AD$1,0))&amp;""),"")=Lists!$B$11,"Under 18","Not answered")))</f>
        <v/>
      </c>
      <c r="AO52" s="21">
        <f>IF($AN52="Under 18",IF(TRIM($AH52)="Yes","On file","Needed"),"")</f>
        <v/>
      </c>
      <c r="AP52" s="22">
        <f>IF($AJ52="","",COUNTIF(Shifts!$H$2:$M$41,$AJ52))</f>
        <v/>
      </c>
    </row>
    <row r="53">
      <c r="AF53" s="23" t="n"/>
      <c r="AG53" s="23" t="n"/>
      <c r="AH53" s="23" t="n"/>
      <c r="AJ53" s="21">
        <f>IFERROR(TRIM(INDEX($A53:$AD53,MATCH(Lists!$B$2,$A$1:$AD$1,0))&amp;""),"")</f>
        <v/>
      </c>
      <c r="AK53" s="21">
        <f>IF($AJ53="","",IFERROR(TRIM(INDEX($A53:$AD53,MATCH(Lists!$B$3,$A$1:$AD$1,0))&amp;""),""))</f>
        <v/>
      </c>
      <c r="AL53" s="21">
        <f>IF($AJ53="","",IFERROR(TRIM(INDEX($A53:$AD53,MATCH(Lists!$B$5,$A$1:$AD$1,0))&amp;""),""))</f>
        <v/>
      </c>
      <c r="AM53" s="21">
        <f>IF($AJ53="","",IFERROR(TRIM(INDEX($A53:$AD53,MATCH(Lists!$B$6,$A$1:$AD$1,0))&amp;""),""))</f>
        <v/>
      </c>
      <c r="AN53" s="21">
        <f>IF($AJ53="","",IF(IFERROR(TRIM(INDEX($A53:$AD53,MATCH(Lists!$B$4,$A$1:$AD$1,0))&amp;""),"")=Lists!$B$12,"18 or older",IF(IFERROR(TRIM(INDEX($A53:$AD53,MATCH(Lists!$B$4,$A$1:$AD$1,0))&amp;""),"")=Lists!$B$11,"Under 18","Not answered")))</f>
        <v/>
      </c>
      <c r="AO53" s="21">
        <f>IF($AN53="Under 18",IF(TRIM($AH53)="Yes","On file","Needed"),"")</f>
        <v/>
      </c>
      <c r="AP53" s="22">
        <f>IF($AJ53="","",COUNTIF(Shifts!$H$2:$M$41,$AJ53))</f>
        <v/>
      </c>
    </row>
    <row r="54">
      <c r="AF54" s="23" t="n"/>
      <c r="AG54" s="23" t="n"/>
      <c r="AH54" s="23" t="n"/>
      <c r="AJ54" s="21">
        <f>IFERROR(TRIM(INDEX($A54:$AD54,MATCH(Lists!$B$2,$A$1:$AD$1,0))&amp;""),"")</f>
        <v/>
      </c>
      <c r="AK54" s="21">
        <f>IF($AJ54="","",IFERROR(TRIM(INDEX($A54:$AD54,MATCH(Lists!$B$3,$A$1:$AD$1,0))&amp;""),""))</f>
        <v/>
      </c>
      <c r="AL54" s="21">
        <f>IF($AJ54="","",IFERROR(TRIM(INDEX($A54:$AD54,MATCH(Lists!$B$5,$A$1:$AD$1,0))&amp;""),""))</f>
        <v/>
      </c>
      <c r="AM54" s="21">
        <f>IF($AJ54="","",IFERROR(TRIM(INDEX($A54:$AD54,MATCH(Lists!$B$6,$A$1:$AD$1,0))&amp;""),""))</f>
        <v/>
      </c>
      <c r="AN54" s="21">
        <f>IF($AJ54="","",IF(IFERROR(TRIM(INDEX($A54:$AD54,MATCH(Lists!$B$4,$A$1:$AD$1,0))&amp;""),"")=Lists!$B$12,"18 or older",IF(IFERROR(TRIM(INDEX($A54:$AD54,MATCH(Lists!$B$4,$A$1:$AD$1,0))&amp;""),"")=Lists!$B$11,"Under 18","Not answered")))</f>
        <v/>
      </c>
      <c r="AO54" s="21">
        <f>IF($AN54="Under 18",IF(TRIM($AH54)="Yes","On file","Needed"),"")</f>
        <v/>
      </c>
      <c r="AP54" s="22">
        <f>IF($AJ54="","",COUNTIF(Shifts!$H$2:$M$41,$AJ54))</f>
        <v/>
      </c>
    </row>
    <row r="55">
      <c r="AF55" s="23" t="n"/>
      <c r="AG55" s="23" t="n"/>
      <c r="AH55" s="23" t="n"/>
      <c r="AJ55" s="21">
        <f>IFERROR(TRIM(INDEX($A55:$AD55,MATCH(Lists!$B$2,$A$1:$AD$1,0))&amp;""),"")</f>
        <v/>
      </c>
      <c r="AK55" s="21">
        <f>IF($AJ55="","",IFERROR(TRIM(INDEX($A55:$AD55,MATCH(Lists!$B$3,$A$1:$AD$1,0))&amp;""),""))</f>
        <v/>
      </c>
      <c r="AL55" s="21">
        <f>IF($AJ55="","",IFERROR(TRIM(INDEX($A55:$AD55,MATCH(Lists!$B$5,$A$1:$AD$1,0))&amp;""),""))</f>
        <v/>
      </c>
      <c r="AM55" s="21">
        <f>IF($AJ55="","",IFERROR(TRIM(INDEX($A55:$AD55,MATCH(Lists!$B$6,$A$1:$AD$1,0))&amp;""),""))</f>
        <v/>
      </c>
      <c r="AN55" s="21">
        <f>IF($AJ55="","",IF(IFERROR(TRIM(INDEX($A55:$AD55,MATCH(Lists!$B$4,$A$1:$AD$1,0))&amp;""),"")=Lists!$B$12,"18 or older",IF(IFERROR(TRIM(INDEX($A55:$AD55,MATCH(Lists!$B$4,$A$1:$AD$1,0))&amp;""),"")=Lists!$B$11,"Under 18","Not answered")))</f>
        <v/>
      </c>
      <c r="AO55" s="21">
        <f>IF($AN55="Under 18",IF(TRIM($AH55)="Yes","On file","Needed"),"")</f>
        <v/>
      </c>
      <c r="AP55" s="22">
        <f>IF($AJ55="","",COUNTIF(Shifts!$H$2:$M$41,$AJ55))</f>
        <v/>
      </c>
    </row>
    <row r="56">
      <c r="AF56" s="23" t="n"/>
      <c r="AG56" s="23" t="n"/>
      <c r="AH56" s="23" t="n"/>
      <c r="AJ56" s="21">
        <f>IFERROR(TRIM(INDEX($A56:$AD56,MATCH(Lists!$B$2,$A$1:$AD$1,0))&amp;""),"")</f>
        <v/>
      </c>
      <c r="AK56" s="21">
        <f>IF($AJ56="","",IFERROR(TRIM(INDEX($A56:$AD56,MATCH(Lists!$B$3,$A$1:$AD$1,0))&amp;""),""))</f>
        <v/>
      </c>
      <c r="AL56" s="21">
        <f>IF($AJ56="","",IFERROR(TRIM(INDEX($A56:$AD56,MATCH(Lists!$B$5,$A$1:$AD$1,0))&amp;""),""))</f>
        <v/>
      </c>
      <c r="AM56" s="21">
        <f>IF($AJ56="","",IFERROR(TRIM(INDEX($A56:$AD56,MATCH(Lists!$B$6,$A$1:$AD$1,0))&amp;""),""))</f>
        <v/>
      </c>
      <c r="AN56" s="21">
        <f>IF($AJ56="","",IF(IFERROR(TRIM(INDEX($A56:$AD56,MATCH(Lists!$B$4,$A$1:$AD$1,0))&amp;""),"")=Lists!$B$12,"18 or older",IF(IFERROR(TRIM(INDEX($A56:$AD56,MATCH(Lists!$B$4,$A$1:$AD$1,0))&amp;""),"")=Lists!$B$11,"Under 18","Not answered")))</f>
        <v/>
      </c>
      <c r="AO56" s="21">
        <f>IF($AN56="Under 18",IF(TRIM($AH56)="Yes","On file","Needed"),"")</f>
        <v/>
      </c>
      <c r="AP56" s="22">
        <f>IF($AJ56="","",COUNTIF(Shifts!$H$2:$M$41,$AJ56))</f>
        <v/>
      </c>
    </row>
    <row r="57">
      <c r="AF57" s="23" t="n"/>
      <c r="AG57" s="23" t="n"/>
      <c r="AH57" s="23" t="n"/>
      <c r="AJ57" s="21">
        <f>IFERROR(TRIM(INDEX($A57:$AD57,MATCH(Lists!$B$2,$A$1:$AD$1,0))&amp;""),"")</f>
        <v/>
      </c>
      <c r="AK57" s="21">
        <f>IF($AJ57="","",IFERROR(TRIM(INDEX($A57:$AD57,MATCH(Lists!$B$3,$A$1:$AD$1,0))&amp;""),""))</f>
        <v/>
      </c>
      <c r="AL57" s="21">
        <f>IF($AJ57="","",IFERROR(TRIM(INDEX($A57:$AD57,MATCH(Lists!$B$5,$A$1:$AD$1,0))&amp;""),""))</f>
        <v/>
      </c>
      <c r="AM57" s="21">
        <f>IF($AJ57="","",IFERROR(TRIM(INDEX($A57:$AD57,MATCH(Lists!$B$6,$A$1:$AD$1,0))&amp;""),""))</f>
        <v/>
      </c>
      <c r="AN57" s="21">
        <f>IF($AJ57="","",IF(IFERROR(TRIM(INDEX($A57:$AD57,MATCH(Lists!$B$4,$A$1:$AD$1,0))&amp;""),"")=Lists!$B$12,"18 or older",IF(IFERROR(TRIM(INDEX($A57:$AD57,MATCH(Lists!$B$4,$A$1:$AD$1,0))&amp;""),"")=Lists!$B$11,"Under 18","Not answered")))</f>
        <v/>
      </c>
      <c r="AO57" s="21">
        <f>IF($AN57="Under 18",IF(TRIM($AH57)="Yes","On file","Needed"),"")</f>
        <v/>
      </c>
      <c r="AP57" s="22">
        <f>IF($AJ57="","",COUNTIF(Shifts!$H$2:$M$41,$AJ57))</f>
        <v/>
      </c>
    </row>
    <row r="58">
      <c r="AF58" s="23" t="n"/>
      <c r="AG58" s="23" t="n"/>
      <c r="AH58" s="23" t="n"/>
      <c r="AJ58" s="21">
        <f>IFERROR(TRIM(INDEX($A58:$AD58,MATCH(Lists!$B$2,$A$1:$AD$1,0))&amp;""),"")</f>
        <v/>
      </c>
      <c r="AK58" s="21">
        <f>IF($AJ58="","",IFERROR(TRIM(INDEX($A58:$AD58,MATCH(Lists!$B$3,$A$1:$AD$1,0))&amp;""),""))</f>
        <v/>
      </c>
      <c r="AL58" s="21">
        <f>IF($AJ58="","",IFERROR(TRIM(INDEX($A58:$AD58,MATCH(Lists!$B$5,$A$1:$AD$1,0))&amp;""),""))</f>
        <v/>
      </c>
      <c r="AM58" s="21">
        <f>IF($AJ58="","",IFERROR(TRIM(INDEX($A58:$AD58,MATCH(Lists!$B$6,$A$1:$AD$1,0))&amp;""),""))</f>
        <v/>
      </c>
      <c r="AN58" s="21">
        <f>IF($AJ58="","",IF(IFERROR(TRIM(INDEX($A58:$AD58,MATCH(Lists!$B$4,$A$1:$AD$1,0))&amp;""),"")=Lists!$B$12,"18 or older",IF(IFERROR(TRIM(INDEX($A58:$AD58,MATCH(Lists!$B$4,$A$1:$AD$1,0))&amp;""),"")=Lists!$B$11,"Under 18","Not answered")))</f>
        <v/>
      </c>
      <c r="AO58" s="21">
        <f>IF($AN58="Under 18",IF(TRIM($AH58)="Yes","On file","Needed"),"")</f>
        <v/>
      </c>
      <c r="AP58" s="22">
        <f>IF($AJ58="","",COUNTIF(Shifts!$H$2:$M$41,$AJ58))</f>
        <v/>
      </c>
    </row>
    <row r="59">
      <c r="AF59" s="23" t="n"/>
      <c r="AG59" s="23" t="n"/>
      <c r="AH59" s="23" t="n"/>
      <c r="AJ59" s="21">
        <f>IFERROR(TRIM(INDEX($A59:$AD59,MATCH(Lists!$B$2,$A$1:$AD$1,0))&amp;""),"")</f>
        <v/>
      </c>
      <c r="AK59" s="21">
        <f>IF($AJ59="","",IFERROR(TRIM(INDEX($A59:$AD59,MATCH(Lists!$B$3,$A$1:$AD$1,0))&amp;""),""))</f>
        <v/>
      </c>
      <c r="AL59" s="21">
        <f>IF($AJ59="","",IFERROR(TRIM(INDEX($A59:$AD59,MATCH(Lists!$B$5,$A$1:$AD$1,0))&amp;""),""))</f>
        <v/>
      </c>
      <c r="AM59" s="21">
        <f>IF($AJ59="","",IFERROR(TRIM(INDEX($A59:$AD59,MATCH(Lists!$B$6,$A$1:$AD$1,0))&amp;""),""))</f>
        <v/>
      </c>
      <c r="AN59" s="21">
        <f>IF($AJ59="","",IF(IFERROR(TRIM(INDEX($A59:$AD59,MATCH(Lists!$B$4,$A$1:$AD$1,0))&amp;""),"")=Lists!$B$12,"18 or older",IF(IFERROR(TRIM(INDEX($A59:$AD59,MATCH(Lists!$B$4,$A$1:$AD$1,0))&amp;""),"")=Lists!$B$11,"Under 18","Not answered")))</f>
        <v/>
      </c>
      <c r="AO59" s="21">
        <f>IF($AN59="Under 18",IF(TRIM($AH59)="Yes","On file","Needed"),"")</f>
        <v/>
      </c>
      <c r="AP59" s="22">
        <f>IF($AJ59="","",COUNTIF(Shifts!$H$2:$M$41,$AJ59))</f>
        <v/>
      </c>
    </row>
    <row r="60">
      <c r="AF60" s="23" t="n"/>
      <c r="AG60" s="23" t="n"/>
      <c r="AH60" s="23" t="n"/>
      <c r="AJ60" s="21">
        <f>IFERROR(TRIM(INDEX($A60:$AD60,MATCH(Lists!$B$2,$A$1:$AD$1,0))&amp;""),"")</f>
        <v/>
      </c>
      <c r="AK60" s="21">
        <f>IF($AJ60="","",IFERROR(TRIM(INDEX($A60:$AD60,MATCH(Lists!$B$3,$A$1:$AD$1,0))&amp;""),""))</f>
        <v/>
      </c>
      <c r="AL60" s="21">
        <f>IF($AJ60="","",IFERROR(TRIM(INDEX($A60:$AD60,MATCH(Lists!$B$5,$A$1:$AD$1,0))&amp;""),""))</f>
        <v/>
      </c>
      <c r="AM60" s="21">
        <f>IF($AJ60="","",IFERROR(TRIM(INDEX($A60:$AD60,MATCH(Lists!$B$6,$A$1:$AD$1,0))&amp;""),""))</f>
        <v/>
      </c>
      <c r="AN60" s="21">
        <f>IF($AJ60="","",IF(IFERROR(TRIM(INDEX($A60:$AD60,MATCH(Lists!$B$4,$A$1:$AD$1,0))&amp;""),"")=Lists!$B$12,"18 or older",IF(IFERROR(TRIM(INDEX($A60:$AD60,MATCH(Lists!$B$4,$A$1:$AD$1,0))&amp;""),"")=Lists!$B$11,"Under 18","Not answered")))</f>
        <v/>
      </c>
      <c r="AO60" s="21">
        <f>IF($AN60="Under 18",IF(TRIM($AH60)="Yes","On file","Needed"),"")</f>
        <v/>
      </c>
      <c r="AP60" s="22">
        <f>IF($AJ60="","",COUNTIF(Shifts!$H$2:$M$41,$AJ60))</f>
        <v/>
      </c>
    </row>
    <row r="61">
      <c r="AF61" s="23" t="n"/>
      <c r="AG61" s="23" t="n"/>
      <c r="AH61" s="23" t="n"/>
      <c r="AJ61" s="21">
        <f>IFERROR(TRIM(INDEX($A61:$AD61,MATCH(Lists!$B$2,$A$1:$AD$1,0))&amp;""),"")</f>
        <v/>
      </c>
      <c r="AK61" s="21">
        <f>IF($AJ61="","",IFERROR(TRIM(INDEX($A61:$AD61,MATCH(Lists!$B$3,$A$1:$AD$1,0))&amp;""),""))</f>
        <v/>
      </c>
      <c r="AL61" s="21">
        <f>IF($AJ61="","",IFERROR(TRIM(INDEX($A61:$AD61,MATCH(Lists!$B$5,$A$1:$AD$1,0))&amp;""),""))</f>
        <v/>
      </c>
      <c r="AM61" s="21">
        <f>IF($AJ61="","",IFERROR(TRIM(INDEX($A61:$AD61,MATCH(Lists!$B$6,$A$1:$AD$1,0))&amp;""),""))</f>
        <v/>
      </c>
      <c r="AN61" s="21">
        <f>IF($AJ61="","",IF(IFERROR(TRIM(INDEX($A61:$AD61,MATCH(Lists!$B$4,$A$1:$AD$1,0))&amp;""),"")=Lists!$B$12,"18 or older",IF(IFERROR(TRIM(INDEX($A61:$AD61,MATCH(Lists!$B$4,$A$1:$AD$1,0))&amp;""),"")=Lists!$B$11,"Under 18","Not answered")))</f>
        <v/>
      </c>
      <c r="AO61" s="21">
        <f>IF($AN61="Under 18",IF(TRIM($AH61)="Yes","On file","Needed"),"")</f>
        <v/>
      </c>
      <c r="AP61" s="22">
        <f>IF($AJ61="","",COUNTIF(Shifts!$H$2:$M$41,$AJ61))</f>
        <v/>
      </c>
    </row>
    <row r="62">
      <c r="AF62" s="23" t="n"/>
      <c r="AG62" s="23" t="n"/>
      <c r="AH62" s="23" t="n"/>
      <c r="AJ62" s="21">
        <f>IFERROR(TRIM(INDEX($A62:$AD62,MATCH(Lists!$B$2,$A$1:$AD$1,0))&amp;""),"")</f>
        <v/>
      </c>
      <c r="AK62" s="21">
        <f>IF($AJ62="","",IFERROR(TRIM(INDEX($A62:$AD62,MATCH(Lists!$B$3,$A$1:$AD$1,0))&amp;""),""))</f>
        <v/>
      </c>
      <c r="AL62" s="21">
        <f>IF($AJ62="","",IFERROR(TRIM(INDEX($A62:$AD62,MATCH(Lists!$B$5,$A$1:$AD$1,0))&amp;""),""))</f>
        <v/>
      </c>
      <c r="AM62" s="21">
        <f>IF($AJ62="","",IFERROR(TRIM(INDEX($A62:$AD62,MATCH(Lists!$B$6,$A$1:$AD$1,0))&amp;""),""))</f>
        <v/>
      </c>
      <c r="AN62" s="21">
        <f>IF($AJ62="","",IF(IFERROR(TRIM(INDEX($A62:$AD62,MATCH(Lists!$B$4,$A$1:$AD$1,0))&amp;""),"")=Lists!$B$12,"18 or older",IF(IFERROR(TRIM(INDEX($A62:$AD62,MATCH(Lists!$B$4,$A$1:$AD$1,0))&amp;""),"")=Lists!$B$11,"Under 18","Not answered")))</f>
        <v/>
      </c>
      <c r="AO62" s="21">
        <f>IF($AN62="Under 18",IF(TRIM($AH62)="Yes","On file","Needed"),"")</f>
        <v/>
      </c>
      <c r="AP62" s="22">
        <f>IF($AJ62="","",COUNTIF(Shifts!$H$2:$M$41,$AJ62))</f>
        <v/>
      </c>
    </row>
    <row r="63">
      <c r="AF63" s="23" t="n"/>
      <c r="AG63" s="23" t="n"/>
      <c r="AH63" s="23" t="n"/>
      <c r="AJ63" s="21">
        <f>IFERROR(TRIM(INDEX($A63:$AD63,MATCH(Lists!$B$2,$A$1:$AD$1,0))&amp;""),"")</f>
        <v/>
      </c>
      <c r="AK63" s="21">
        <f>IF($AJ63="","",IFERROR(TRIM(INDEX($A63:$AD63,MATCH(Lists!$B$3,$A$1:$AD$1,0))&amp;""),""))</f>
        <v/>
      </c>
      <c r="AL63" s="21">
        <f>IF($AJ63="","",IFERROR(TRIM(INDEX($A63:$AD63,MATCH(Lists!$B$5,$A$1:$AD$1,0))&amp;""),""))</f>
        <v/>
      </c>
      <c r="AM63" s="21">
        <f>IF($AJ63="","",IFERROR(TRIM(INDEX($A63:$AD63,MATCH(Lists!$B$6,$A$1:$AD$1,0))&amp;""),""))</f>
        <v/>
      </c>
      <c r="AN63" s="21">
        <f>IF($AJ63="","",IF(IFERROR(TRIM(INDEX($A63:$AD63,MATCH(Lists!$B$4,$A$1:$AD$1,0))&amp;""),"")=Lists!$B$12,"18 or older",IF(IFERROR(TRIM(INDEX($A63:$AD63,MATCH(Lists!$B$4,$A$1:$AD$1,0))&amp;""),"")=Lists!$B$11,"Under 18","Not answered")))</f>
        <v/>
      </c>
      <c r="AO63" s="21">
        <f>IF($AN63="Under 18",IF(TRIM($AH63)="Yes","On file","Needed"),"")</f>
        <v/>
      </c>
      <c r="AP63" s="22">
        <f>IF($AJ63="","",COUNTIF(Shifts!$H$2:$M$41,$AJ63))</f>
        <v/>
      </c>
    </row>
    <row r="64">
      <c r="AF64" s="23" t="n"/>
      <c r="AG64" s="23" t="n"/>
      <c r="AH64" s="23" t="n"/>
      <c r="AJ64" s="21">
        <f>IFERROR(TRIM(INDEX($A64:$AD64,MATCH(Lists!$B$2,$A$1:$AD$1,0))&amp;""),"")</f>
        <v/>
      </c>
      <c r="AK64" s="21">
        <f>IF($AJ64="","",IFERROR(TRIM(INDEX($A64:$AD64,MATCH(Lists!$B$3,$A$1:$AD$1,0))&amp;""),""))</f>
        <v/>
      </c>
      <c r="AL64" s="21">
        <f>IF($AJ64="","",IFERROR(TRIM(INDEX($A64:$AD64,MATCH(Lists!$B$5,$A$1:$AD$1,0))&amp;""),""))</f>
        <v/>
      </c>
      <c r="AM64" s="21">
        <f>IF($AJ64="","",IFERROR(TRIM(INDEX($A64:$AD64,MATCH(Lists!$B$6,$A$1:$AD$1,0))&amp;""),""))</f>
        <v/>
      </c>
      <c r="AN64" s="21">
        <f>IF($AJ64="","",IF(IFERROR(TRIM(INDEX($A64:$AD64,MATCH(Lists!$B$4,$A$1:$AD$1,0))&amp;""),"")=Lists!$B$12,"18 or older",IF(IFERROR(TRIM(INDEX($A64:$AD64,MATCH(Lists!$B$4,$A$1:$AD$1,0))&amp;""),"")=Lists!$B$11,"Under 18","Not answered")))</f>
        <v/>
      </c>
      <c r="AO64" s="21">
        <f>IF($AN64="Under 18",IF(TRIM($AH64)="Yes","On file","Needed"),"")</f>
        <v/>
      </c>
      <c r="AP64" s="22">
        <f>IF($AJ64="","",COUNTIF(Shifts!$H$2:$M$41,$AJ64))</f>
        <v/>
      </c>
    </row>
    <row r="65">
      <c r="AF65" s="23" t="n"/>
      <c r="AG65" s="23" t="n"/>
      <c r="AH65" s="23" t="n"/>
      <c r="AJ65" s="21">
        <f>IFERROR(TRIM(INDEX($A65:$AD65,MATCH(Lists!$B$2,$A$1:$AD$1,0))&amp;""),"")</f>
        <v/>
      </c>
      <c r="AK65" s="21">
        <f>IF($AJ65="","",IFERROR(TRIM(INDEX($A65:$AD65,MATCH(Lists!$B$3,$A$1:$AD$1,0))&amp;""),""))</f>
        <v/>
      </c>
      <c r="AL65" s="21">
        <f>IF($AJ65="","",IFERROR(TRIM(INDEX($A65:$AD65,MATCH(Lists!$B$5,$A$1:$AD$1,0))&amp;""),""))</f>
        <v/>
      </c>
      <c r="AM65" s="21">
        <f>IF($AJ65="","",IFERROR(TRIM(INDEX($A65:$AD65,MATCH(Lists!$B$6,$A$1:$AD$1,0))&amp;""),""))</f>
        <v/>
      </c>
      <c r="AN65" s="21">
        <f>IF($AJ65="","",IF(IFERROR(TRIM(INDEX($A65:$AD65,MATCH(Lists!$B$4,$A$1:$AD$1,0))&amp;""),"")=Lists!$B$12,"18 or older",IF(IFERROR(TRIM(INDEX($A65:$AD65,MATCH(Lists!$B$4,$A$1:$AD$1,0))&amp;""),"")=Lists!$B$11,"Under 18","Not answered")))</f>
        <v/>
      </c>
      <c r="AO65" s="21">
        <f>IF($AN65="Under 18",IF(TRIM($AH65)="Yes","On file","Needed"),"")</f>
        <v/>
      </c>
      <c r="AP65" s="22">
        <f>IF($AJ65="","",COUNTIF(Shifts!$H$2:$M$41,$AJ65))</f>
        <v/>
      </c>
    </row>
    <row r="66">
      <c r="AF66" s="23" t="n"/>
      <c r="AG66" s="23" t="n"/>
      <c r="AH66" s="23" t="n"/>
      <c r="AJ66" s="21">
        <f>IFERROR(TRIM(INDEX($A66:$AD66,MATCH(Lists!$B$2,$A$1:$AD$1,0))&amp;""),"")</f>
        <v/>
      </c>
      <c r="AK66" s="21">
        <f>IF($AJ66="","",IFERROR(TRIM(INDEX($A66:$AD66,MATCH(Lists!$B$3,$A$1:$AD$1,0))&amp;""),""))</f>
        <v/>
      </c>
      <c r="AL66" s="21">
        <f>IF($AJ66="","",IFERROR(TRIM(INDEX($A66:$AD66,MATCH(Lists!$B$5,$A$1:$AD$1,0))&amp;""),""))</f>
        <v/>
      </c>
      <c r="AM66" s="21">
        <f>IF($AJ66="","",IFERROR(TRIM(INDEX($A66:$AD66,MATCH(Lists!$B$6,$A$1:$AD$1,0))&amp;""),""))</f>
        <v/>
      </c>
      <c r="AN66" s="21">
        <f>IF($AJ66="","",IF(IFERROR(TRIM(INDEX($A66:$AD66,MATCH(Lists!$B$4,$A$1:$AD$1,0))&amp;""),"")=Lists!$B$12,"18 or older",IF(IFERROR(TRIM(INDEX($A66:$AD66,MATCH(Lists!$B$4,$A$1:$AD$1,0))&amp;""),"")=Lists!$B$11,"Under 18","Not answered")))</f>
        <v/>
      </c>
      <c r="AO66" s="21">
        <f>IF($AN66="Under 18",IF(TRIM($AH66)="Yes","On file","Needed"),"")</f>
        <v/>
      </c>
      <c r="AP66" s="22">
        <f>IF($AJ66="","",COUNTIF(Shifts!$H$2:$M$41,$AJ66))</f>
        <v/>
      </c>
    </row>
    <row r="67">
      <c r="AF67" s="23" t="n"/>
      <c r="AG67" s="23" t="n"/>
      <c r="AH67" s="23" t="n"/>
      <c r="AJ67" s="21">
        <f>IFERROR(TRIM(INDEX($A67:$AD67,MATCH(Lists!$B$2,$A$1:$AD$1,0))&amp;""),"")</f>
        <v/>
      </c>
      <c r="AK67" s="21">
        <f>IF($AJ67="","",IFERROR(TRIM(INDEX($A67:$AD67,MATCH(Lists!$B$3,$A$1:$AD$1,0))&amp;""),""))</f>
        <v/>
      </c>
      <c r="AL67" s="21">
        <f>IF($AJ67="","",IFERROR(TRIM(INDEX($A67:$AD67,MATCH(Lists!$B$5,$A$1:$AD$1,0))&amp;""),""))</f>
        <v/>
      </c>
      <c r="AM67" s="21">
        <f>IF($AJ67="","",IFERROR(TRIM(INDEX($A67:$AD67,MATCH(Lists!$B$6,$A$1:$AD$1,0))&amp;""),""))</f>
        <v/>
      </c>
      <c r="AN67" s="21">
        <f>IF($AJ67="","",IF(IFERROR(TRIM(INDEX($A67:$AD67,MATCH(Lists!$B$4,$A$1:$AD$1,0))&amp;""),"")=Lists!$B$12,"18 or older",IF(IFERROR(TRIM(INDEX($A67:$AD67,MATCH(Lists!$B$4,$A$1:$AD$1,0))&amp;""),"")=Lists!$B$11,"Under 18","Not answered")))</f>
        <v/>
      </c>
      <c r="AO67" s="21">
        <f>IF($AN67="Under 18",IF(TRIM($AH67)="Yes","On file","Needed"),"")</f>
        <v/>
      </c>
      <c r="AP67" s="22">
        <f>IF($AJ67="","",COUNTIF(Shifts!$H$2:$M$41,$AJ67))</f>
        <v/>
      </c>
    </row>
    <row r="68">
      <c r="AF68" s="23" t="n"/>
      <c r="AG68" s="23" t="n"/>
      <c r="AH68" s="23" t="n"/>
      <c r="AJ68" s="21">
        <f>IFERROR(TRIM(INDEX($A68:$AD68,MATCH(Lists!$B$2,$A$1:$AD$1,0))&amp;""),"")</f>
        <v/>
      </c>
      <c r="AK68" s="21">
        <f>IF($AJ68="","",IFERROR(TRIM(INDEX($A68:$AD68,MATCH(Lists!$B$3,$A$1:$AD$1,0))&amp;""),""))</f>
        <v/>
      </c>
      <c r="AL68" s="21">
        <f>IF($AJ68="","",IFERROR(TRIM(INDEX($A68:$AD68,MATCH(Lists!$B$5,$A$1:$AD$1,0))&amp;""),""))</f>
        <v/>
      </c>
      <c r="AM68" s="21">
        <f>IF($AJ68="","",IFERROR(TRIM(INDEX($A68:$AD68,MATCH(Lists!$B$6,$A$1:$AD$1,0))&amp;""),""))</f>
        <v/>
      </c>
      <c r="AN68" s="21">
        <f>IF($AJ68="","",IF(IFERROR(TRIM(INDEX($A68:$AD68,MATCH(Lists!$B$4,$A$1:$AD$1,0))&amp;""),"")=Lists!$B$12,"18 or older",IF(IFERROR(TRIM(INDEX($A68:$AD68,MATCH(Lists!$B$4,$A$1:$AD$1,0))&amp;""),"")=Lists!$B$11,"Under 18","Not answered")))</f>
        <v/>
      </c>
      <c r="AO68" s="21">
        <f>IF($AN68="Under 18",IF(TRIM($AH68)="Yes","On file","Needed"),"")</f>
        <v/>
      </c>
      <c r="AP68" s="22">
        <f>IF($AJ68="","",COUNTIF(Shifts!$H$2:$M$41,$AJ68))</f>
        <v/>
      </c>
    </row>
    <row r="69">
      <c r="AF69" s="23" t="n"/>
      <c r="AG69" s="23" t="n"/>
      <c r="AH69" s="23" t="n"/>
      <c r="AJ69" s="21">
        <f>IFERROR(TRIM(INDEX($A69:$AD69,MATCH(Lists!$B$2,$A$1:$AD$1,0))&amp;""),"")</f>
        <v/>
      </c>
      <c r="AK69" s="21">
        <f>IF($AJ69="","",IFERROR(TRIM(INDEX($A69:$AD69,MATCH(Lists!$B$3,$A$1:$AD$1,0))&amp;""),""))</f>
        <v/>
      </c>
      <c r="AL69" s="21">
        <f>IF($AJ69="","",IFERROR(TRIM(INDEX($A69:$AD69,MATCH(Lists!$B$5,$A$1:$AD$1,0))&amp;""),""))</f>
        <v/>
      </c>
      <c r="AM69" s="21">
        <f>IF($AJ69="","",IFERROR(TRIM(INDEX($A69:$AD69,MATCH(Lists!$B$6,$A$1:$AD$1,0))&amp;""),""))</f>
        <v/>
      </c>
      <c r="AN69" s="21">
        <f>IF($AJ69="","",IF(IFERROR(TRIM(INDEX($A69:$AD69,MATCH(Lists!$B$4,$A$1:$AD$1,0))&amp;""),"")=Lists!$B$12,"18 or older",IF(IFERROR(TRIM(INDEX($A69:$AD69,MATCH(Lists!$B$4,$A$1:$AD$1,0))&amp;""),"")=Lists!$B$11,"Under 18","Not answered")))</f>
        <v/>
      </c>
      <c r="AO69" s="21">
        <f>IF($AN69="Under 18",IF(TRIM($AH69)="Yes","On file","Needed"),"")</f>
        <v/>
      </c>
      <c r="AP69" s="22">
        <f>IF($AJ69="","",COUNTIF(Shifts!$H$2:$M$41,$AJ69))</f>
        <v/>
      </c>
    </row>
    <row r="70">
      <c r="AF70" s="23" t="n"/>
      <c r="AG70" s="23" t="n"/>
      <c r="AH70" s="23" t="n"/>
      <c r="AJ70" s="21">
        <f>IFERROR(TRIM(INDEX($A70:$AD70,MATCH(Lists!$B$2,$A$1:$AD$1,0))&amp;""),"")</f>
        <v/>
      </c>
      <c r="AK70" s="21">
        <f>IF($AJ70="","",IFERROR(TRIM(INDEX($A70:$AD70,MATCH(Lists!$B$3,$A$1:$AD$1,0))&amp;""),""))</f>
        <v/>
      </c>
      <c r="AL70" s="21">
        <f>IF($AJ70="","",IFERROR(TRIM(INDEX($A70:$AD70,MATCH(Lists!$B$5,$A$1:$AD$1,0))&amp;""),""))</f>
        <v/>
      </c>
      <c r="AM70" s="21">
        <f>IF($AJ70="","",IFERROR(TRIM(INDEX($A70:$AD70,MATCH(Lists!$B$6,$A$1:$AD$1,0))&amp;""),""))</f>
        <v/>
      </c>
      <c r="AN70" s="21">
        <f>IF($AJ70="","",IF(IFERROR(TRIM(INDEX($A70:$AD70,MATCH(Lists!$B$4,$A$1:$AD$1,0))&amp;""),"")=Lists!$B$12,"18 or older",IF(IFERROR(TRIM(INDEX($A70:$AD70,MATCH(Lists!$B$4,$A$1:$AD$1,0))&amp;""),"")=Lists!$B$11,"Under 18","Not answered")))</f>
        <v/>
      </c>
      <c r="AO70" s="21">
        <f>IF($AN70="Under 18",IF(TRIM($AH70)="Yes","On file","Needed"),"")</f>
        <v/>
      </c>
      <c r="AP70" s="22">
        <f>IF($AJ70="","",COUNTIF(Shifts!$H$2:$M$41,$AJ70))</f>
        <v/>
      </c>
    </row>
    <row r="71">
      <c r="AF71" s="23" t="n"/>
      <c r="AG71" s="23" t="n"/>
      <c r="AH71" s="23" t="n"/>
      <c r="AJ71" s="21">
        <f>IFERROR(TRIM(INDEX($A71:$AD71,MATCH(Lists!$B$2,$A$1:$AD$1,0))&amp;""),"")</f>
        <v/>
      </c>
      <c r="AK71" s="21">
        <f>IF($AJ71="","",IFERROR(TRIM(INDEX($A71:$AD71,MATCH(Lists!$B$3,$A$1:$AD$1,0))&amp;""),""))</f>
        <v/>
      </c>
      <c r="AL71" s="21">
        <f>IF($AJ71="","",IFERROR(TRIM(INDEX($A71:$AD71,MATCH(Lists!$B$5,$A$1:$AD$1,0))&amp;""),""))</f>
        <v/>
      </c>
      <c r="AM71" s="21">
        <f>IF($AJ71="","",IFERROR(TRIM(INDEX($A71:$AD71,MATCH(Lists!$B$6,$A$1:$AD$1,0))&amp;""),""))</f>
        <v/>
      </c>
      <c r="AN71" s="21">
        <f>IF($AJ71="","",IF(IFERROR(TRIM(INDEX($A71:$AD71,MATCH(Lists!$B$4,$A$1:$AD$1,0))&amp;""),"")=Lists!$B$12,"18 or older",IF(IFERROR(TRIM(INDEX($A71:$AD71,MATCH(Lists!$B$4,$A$1:$AD$1,0))&amp;""),"")=Lists!$B$11,"Under 18","Not answered")))</f>
        <v/>
      </c>
      <c r="AO71" s="21">
        <f>IF($AN71="Under 18",IF(TRIM($AH71)="Yes","On file","Needed"),"")</f>
        <v/>
      </c>
      <c r="AP71" s="22">
        <f>IF($AJ71="","",COUNTIF(Shifts!$H$2:$M$41,$AJ71))</f>
        <v/>
      </c>
    </row>
    <row r="72">
      <c r="AF72" s="23" t="n"/>
      <c r="AG72" s="23" t="n"/>
      <c r="AH72" s="23" t="n"/>
      <c r="AJ72" s="21">
        <f>IFERROR(TRIM(INDEX($A72:$AD72,MATCH(Lists!$B$2,$A$1:$AD$1,0))&amp;""),"")</f>
        <v/>
      </c>
      <c r="AK72" s="21">
        <f>IF($AJ72="","",IFERROR(TRIM(INDEX($A72:$AD72,MATCH(Lists!$B$3,$A$1:$AD$1,0))&amp;""),""))</f>
        <v/>
      </c>
      <c r="AL72" s="21">
        <f>IF($AJ72="","",IFERROR(TRIM(INDEX($A72:$AD72,MATCH(Lists!$B$5,$A$1:$AD$1,0))&amp;""),""))</f>
        <v/>
      </c>
      <c r="AM72" s="21">
        <f>IF($AJ72="","",IFERROR(TRIM(INDEX($A72:$AD72,MATCH(Lists!$B$6,$A$1:$AD$1,0))&amp;""),""))</f>
        <v/>
      </c>
      <c r="AN72" s="21">
        <f>IF($AJ72="","",IF(IFERROR(TRIM(INDEX($A72:$AD72,MATCH(Lists!$B$4,$A$1:$AD$1,0))&amp;""),"")=Lists!$B$12,"18 or older",IF(IFERROR(TRIM(INDEX($A72:$AD72,MATCH(Lists!$B$4,$A$1:$AD$1,0))&amp;""),"")=Lists!$B$11,"Under 18","Not answered")))</f>
        <v/>
      </c>
      <c r="AO72" s="21">
        <f>IF($AN72="Under 18",IF(TRIM($AH72)="Yes","On file","Needed"),"")</f>
        <v/>
      </c>
      <c r="AP72" s="22">
        <f>IF($AJ72="","",COUNTIF(Shifts!$H$2:$M$41,$AJ72))</f>
        <v/>
      </c>
    </row>
    <row r="73">
      <c r="AF73" s="23" t="n"/>
      <c r="AG73" s="23" t="n"/>
      <c r="AH73" s="23" t="n"/>
      <c r="AJ73" s="21">
        <f>IFERROR(TRIM(INDEX($A73:$AD73,MATCH(Lists!$B$2,$A$1:$AD$1,0))&amp;""),"")</f>
        <v/>
      </c>
      <c r="AK73" s="21">
        <f>IF($AJ73="","",IFERROR(TRIM(INDEX($A73:$AD73,MATCH(Lists!$B$3,$A$1:$AD$1,0))&amp;""),""))</f>
        <v/>
      </c>
      <c r="AL73" s="21">
        <f>IF($AJ73="","",IFERROR(TRIM(INDEX($A73:$AD73,MATCH(Lists!$B$5,$A$1:$AD$1,0))&amp;""),""))</f>
        <v/>
      </c>
      <c r="AM73" s="21">
        <f>IF($AJ73="","",IFERROR(TRIM(INDEX($A73:$AD73,MATCH(Lists!$B$6,$A$1:$AD$1,0))&amp;""),""))</f>
        <v/>
      </c>
      <c r="AN73" s="21">
        <f>IF($AJ73="","",IF(IFERROR(TRIM(INDEX($A73:$AD73,MATCH(Lists!$B$4,$A$1:$AD$1,0))&amp;""),"")=Lists!$B$12,"18 or older",IF(IFERROR(TRIM(INDEX($A73:$AD73,MATCH(Lists!$B$4,$A$1:$AD$1,0))&amp;""),"")=Lists!$B$11,"Under 18","Not answered")))</f>
        <v/>
      </c>
      <c r="AO73" s="21">
        <f>IF($AN73="Under 18",IF(TRIM($AH73)="Yes","On file","Needed"),"")</f>
        <v/>
      </c>
      <c r="AP73" s="22">
        <f>IF($AJ73="","",COUNTIF(Shifts!$H$2:$M$41,$AJ73))</f>
        <v/>
      </c>
    </row>
    <row r="74">
      <c r="AF74" s="23" t="n"/>
      <c r="AG74" s="23" t="n"/>
      <c r="AH74" s="23" t="n"/>
      <c r="AJ74" s="21">
        <f>IFERROR(TRIM(INDEX($A74:$AD74,MATCH(Lists!$B$2,$A$1:$AD$1,0))&amp;""),"")</f>
        <v/>
      </c>
      <c r="AK74" s="21">
        <f>IF($AJ74="","",IFERROR(TRIM(INDEX($A74:$AD74,MATCH(Lists!$B$3,$A$1:$AD$1,0))&amp;""),""))</f>
        <v/>
      </c>
      <c r="AL74" s="21">
        <f>IF($AJ74="","",IFERROR(TRIM(INDEX($A74:$AD74,MATCH(Lists!$B$5,$A$1:$AD$1,0))&amp;""),""))</f>
        <v/>
      </c>
      <c r="AM74" s="21">
        <f>IF($AJ74="","",IFERROR(TRIM(INDEX($A74:$AD74,MATCH(Lists!$B$6,$A$1:$AD$1,0))&amp;""),""))</f>
        <v/>
      </c>
      <c r="AN74" s="21">
        <f>IF($AJ74="","",IF(IFERROR(TRIM(INDEX($A74:$AD74,MATCH(Lists!$B$4,$A$1:$AD$1,0))&amp;""),"")=Lists!$B$12,"18 or older",IF(IFERROR(TRIM(INDEX($A74:$AD74,MATCH(Lists!$B$4,$A$1:$AD$1,0))&amp;""),"")=Lists!$B$11,"Under 18","Not answered")))</f>
        <v/>
      </c>
      <c r="AO74" s="21">
        <f>IF($AN74="Under 18",IF(TRIM($AH74)="Yes","On file","Needed"),"")</f>
        <v/>
      </c>
      <c r="AP74" s="22">
        <f>IF($AJ74="","",COUNTIF(Shifts!$H$2:$M$41,$AJ74))</f>
        <v/>
      </c>
    </row>
    <row r="75">
      <c r="AF75" s="23" t="n"/>
      <c r="AG75" s="23" t="n"/>
      <c r="AH75" s="23" t="n"/>
      <c r="AJ75" s="21">
        <f>IFERROR(TRIM(INDEX($A75:$AD75,MATCH(Lists!$B$2,$A$1:$AD$1,0))&amp;""),"")</f>
        <v/>
      </c>
      <c r="AK75" s="21">
        <f>IF($AJ75="","",IFERROR(TRIM(INDEX($A75:$AD75,MATCH(Lists!$B$3,$A$1:$AD$1,0))&amp;""),""))</f>
        <v/>
      </c>
      <c r="AL75" s="21">
        <f>IF($AJ75="","",IFERROR(TRIM(INDEX($A75:$AD75,MATCH(Lists!$B$5,$A$1:$AD$1,0))&amp;""),""))</f>
        <v/>
      </c>
      <c r="AM75" s="21">
        <f>IF($AJ75="","",IFERROR(TRIM(INDEX($A75:$AD75,MATCH(Lists!$B$6,$A$1:$AD$1,0))&amp;""),""))</f>
        <v/>
      </c>
      <c r="AN75" s="21">
        <f>IF($AJ75="","",IF(IFERROR(TRIM(INDEX($A75:$AD75,MATCH(Lists!$B$4,$A$1:$AD$1,0))&amp;""),"")=Lists!$B$12,"18 or older",IF(IFERROR(TRIM(INDEX($A75:$AD75,MATCH(Lists!$B$4,$A$1:$AD$1,0))&amp;""),"")=Lists!$B$11,"Under 18","Not answered")))</f>
        <v/>
      </c>
      <c r="AO75" s="21">
        <f>IF($AN75="Under 18",IF(TRIM($AH75)="Yes","On file","Needed"),"")</f>
        <v/>
      </c>
      <c r="AP75" s="22">
        <f>IF($AJ75="","",COUNTIF(Shifts!$H$2:$M$41,$AJ75))</f>
        <v/>
      </c>
    </row>
    <row r="76">
      <c r="AF76" s="23" t="n"/>
      <c r="AG76" s="23" t="n"/>
      <c r="AH76" s="23" t="n"/>
      <c r="AJ76" s="21">
        <f>IFERROR(TRIM(INDEX($A76:$AD76,MATCH(Lists!$B$2,$A$1:$AD$1,0))&amp;""),"")</f>
        <v/>
      </c>
      <c r="AK76" s="21">
        <f>IF($AJ76="","",IFERROR(TRIM(INDEX($A76:$AD76,MATCH(Lists!$B$3,$A$1:$AD$1,0))&amp;""),""))</f>
        <v/>
      </c>
      <c r="AL76" s="21">
        <f>IF($AJ76="","",IFERROR(TRIM(INDEX($A76:$AD76,MATCH(Lists!$B$5,$A$1:$AD$1,0))&amp;""),""))</f>
        <v/>
      </c>
      <c r="AM76" s="21">
        <f>IF($AJ76="","",IFERROR(TRIM(INDEX($A76:$AD76,MATCH(Lists!$B$6,$A$1:$AD$1,0))&amp;""),""))</f>
        <v/>
      </c>
      <c r="AN76" s="21">
        <f>IF($AJ76="","",IF(IFERROR(TRIM(INDEX($A76:$AD76,MATCH(Lists!$B$4,$A$1:$AD$1,0))&amp;""),"")=Lists!$B$12,"18 or older",IF(IFERROR(TRIM(INDEX($A76:$AD76,MATCH(Lists!$B$4,$A$1:$AD$1,0))&amp;""),"")=Lists!$B$11,"Under 18","Not answered")))</f>
        <v/>
      </c>
      <c r="AO76" s="21">
        <f>IF($AN76="Under 18",IF(TRIM($AH76)="Yes","On file","Needed"),"")</f>
        <v/>
      </c>
      <c r="AP76" s="22">
        <f>IF($AJ76="","",COUNTIF(Shifts!$H$2:$M$41,$AJ76))</f>
        <v/>
      </c>
    </row>
    <row r="77">
      <c r="AF77" s="23" t="n"/>
      <c r="AG77" s="23" t="n"/>
      <c r="AH77" s="23" t="n"/>
      <c r="AJ77" s="21">
        <f>IFERROR(TRIM(INDEX($A77:$AD77,MATCH(Lists!$B$2,$A$1:$AD$1,0))&amp;""),"")</f>
        <v/>
      </c>
      <c r="AK77" s="21">
        <f>IF($AJ77="","",IFERROR(TRIM(INDEX($A77:$AD77,MATCH(Lists!$B$3,$A$1:$AD$1,0))&amp;""),""))</f>
        <v/>
      </c>
      <c r="AL77" s="21">
        <f>IF($AJ77="","",IFERROR(TRIM(INDEX($A77:$AD77,MATCH(Lists!$B$5,$A$1:$AD$1,0))&amp;""),""))</f>
        <v/>
      </c>
      <c r="AM77" s="21">
        <f>IF($AJ77="","",IFERROR(TRIM(INDEX($A77:$AD77,MATCH(Lists!$B$6,$A$1:$AD$1,0))&amp;""),""))</f>
        <v/>
      </c>
      <c r="AN77" s="21">
        <f>IF($AJ77="","",IF(IFERROR(TRIM(INDEX($A77:$AD77,MATCH(Lists!$B$4,$A$1:$AD$1,0))&amp;""),"")=Lists!$B$12,"18 or older",IF(IFERROR(TRIM(INDEX($A77:$AD77,MATCH(Lists!$B$4,$A$1:$AD$1,0))&amp;""),"")=Lists!$B$11,"Under 18","Not answered")))</f>
        <v/>
      </c>
      <c r="AO77" s="21">
        <f>IF($AN77="Under 18",IF(TRIM($AH77)="Yes","On file","Needed"),"")</f>
        <v/>
      </c>
      <c r="AP77" s="22">
        <f>IF($AJ77="","",COUNTIF(Shifts!$H$2:$M$41,$AJ77))</f>
        <v/>
      </c>
    </row>
    <row r="78">
      <c r="AF78" s="23" t="n"/>
      <c r="AG78" s="23" t="n"/>
      <c r="AH78" s="23" t="n"/>
      <c r="AJ78" s="21">
        <f>IFERROR(TRIM(INDEX($A78:$AD78,MATCH(Lists!$B$2,$A$1:$AD$1,0))&amp;""),"")</f>
        <v/>
      </c>
      <c r="AK78" s="21">
        <f>IF($AJ78="","",IFERROR(TRIM(INDEX($A78:$AD78,MATCH(Lists!$B$3,$A$1:$AD$1,0))&amp;""),""))</f>
        <v/>
      </c>
      <c r="AL78" s="21">
        <f>IF($AJ78="","",IFERROR(TRIM(INDEX($A78:$AD78,MATCH(Lists!$B$5,$A$1:$AD$1,0))&amp;""),""))</f>
        <v/>
      </c>
      <c r="AM78" s="21">
        <f>IF($AJ78="","",IFERROR(TRIM(INDEX($A78:$AD78,MATCH(Lists!$B$6,$A$1:$AD$1,0))&amp;""),""))</f>
        <v/>
      </c>
      <c r="AN78" s="21">
        <f>IF($AJ78="","",IF(IFERROR(TRIM(INDEX($A78:$AD78,MATCH(Lists!$B$4,$A$1:$AD$1,0))&amp;""),"")=Lists!$B$12,"18 or older",IF(IFERROR(TRIM(INDEX($A78:$AD78,MATCH(Lists!$B$4,$A$1:$AD$1,0))&amp;""),"")=Lists!$B$11,"Under 18","Not answered")))</f>
        <v/>
      </c>
      <c r="AO78" s="21">
        <f>IF($AN78="Under 18",IF(TRIM($AH78)="Yes","On file","Needed"),"")</f>
        <v/>
      </c>
      <c r="AP78" s="22">
        <f>IF($AJ78="","",COUNTIF(Shifts!$H$2:$M$41,$AJ78))</f>
        <v/>
      </c>
    </row>
    <row r="79">
      <c r="AF79" s="23" t="n"/>
      <c r="AG79" s="23" t="n"/>
      <c r="AH79" s="23" t="n"/>
      <c r="AJ79" s="21">
        <f>IFERROR(TRIM(INDEX($A79:$AD79,MATCH(Lists!$B$2,$A$1:$AD$1,0))&amp;""),"")</f>
        <v/>
      </c>
      <c r="AK79" s="21">
        <f>IF($AJ79="","",IFERROR(TRIM(INDEX($A79:$AD79,MATCH(Lists!$B$3,$A$1:$AD$1,0))&amp;""),""))</f>
        <v/>
      </c>
      <c r="AL79" s="21">
        <f>IF($AJ79="","",IFERROR(TRIM(INDEX($A79:$AD79,MATCH(Lists!$B$5,$A$1:$AD$1,0))&amp;""),""))</f>
        <v/>
      </c>
      <c r="AM79" s="21">
        <f>IF($AJ79="","",IFERROR(TRIM(INDEX($A79:$AD79,MATCH(Lists!$B$6,$A$1:$AD$1,0))&amp;""),""))</f>
        <v/>
      </c>
      <c r="AN79" s="21">
        <f>IF($AJ79="","",IF(IFERROR(TRIM(INDEX($A79:$AD79,MATCH(Lists!$B$4,$A$1:$AD$1,0))&amp;""),"")=Lists!$B$12,"18 or older",IF(IFERROR(TRIM(INDEX($A79:$AD79,MATCH(Lists!$B$4,$A$1:$AD$1,0))&amp;""),"")=Lists!$B$11,"Under 18","Not answered")))</f>
        <v/>
      </c>
      <c r="AO79" s="21">
        <f>IF($AN79="Under 18",IF(TRIM($AH79)="Yes","On file","Needed"),"")</f>
        <v/>
      </c>
      <c r="AP79" s="22">
        <f>IF($AJ79="","",COUNTIF(Shifts!$H$2:$M$41,$AJ79))</f>
        <v/>
      </c>
    </row>
    <row r="80">
      <c r="AF80" s="23" t="n"/>
      <c r="AG80" s="23" t="n"/>
      <c r="AH80" s="23" t="n"/>
      <c r="AJ80" s="21">
        <f>IFERROR(TRIM(INDEX($A80:$AD80,MATCH(Lists!$B$2,$A$1:$AD$1,0))&amp;""),"")</f>
        <v/>
      </c>
      <c r="AK80" s="21">
        <f>IF($AJ80="","",IFERROR(TRIM(INDEX($A80:$AD80,MATCH(Lists!$B$3,$A$1:$AD$1,0))&amp;""),""))</f>
        <v/>
      </c>
      <c r="AL80" s="21">
        <f>IF($AJ80="","",IFERROR(TRIM(INDEX($A80:$AD80,MATCH(Lists!$B$5,$A$1:$AD$1,0))&amp;""),""))</f>
        <v/>
      </c>
      <c r="AM80" s="21">
        <f>IF($AJ80="","",IFERROR(TRIM(INDEX($A80:$AD80,MATCH(Lists!$B$6,$A$1:$AD$1,0))&amp;""),""))</f>
        <v/>
      </c>
      <c r="AN80" s="21">
        <f>IF($AJ80="","",IF(IFERROR(TRIM(INDEX($A80:$AD80,MATCH(Lists!$B$4,$A$1:$AD$1,0))&amp;""),"")=Lists!$B$12,"18 or older",IF(IFERROR(TRIM(INDEX($A80:$AD80,MATCH(Lists!$B$4,$A$1:$AD$1,0))&amp;""),"")=Lists!$B$11,"Under 18","Not answered")))</f>
        <v/>
      </c>
      <c r="AO80" s="21">
        <f>IF($AN80="Under 18",IF(TRIM($AH80)="Yes","On file","Needed"),"")</f>
        <v/>
      </c>
      <c r="AP80" s="22">
        <f>IF($AJ80="","",COUNTIF(Shifts!$H$2:$M$41,$AJ80))</f>
        <v/>
      </c>
    </row>
    <row r="81">
      <c r="AF81" s="23" t="n"/>
      <c r="AG81" s="23" t="n"/>
      <c r="AH81" s="23" t="n"/>
      <c r="AJ81" s="21">
        <f>IFERROR(TRIM(INDEX($A81:$AD81,MATCH(Lists!$B$2,$A$1:$AD$1,0))&amp;""),"")</f>
        <v/>
      </c>
      <c r="AK81" s="21">
        <f>IF($AJ81="","",IFERROR(TRIM(INDEX($A81:$AD81,MATCH(Lists!$B$3,$A$1:$AD$1,0))&amp;""),""))</f>
        <v/>
      </c>
      <c r="AL81" s="21">
        <f>IF($AJ81="","",IFERROR(TRIM(INDEX($A81:$AD81,MATCH(Lists!$B$5,$A$1:$AD$1,0))&amp;""),""))</f>
        <v/>
      </c>
      <c r="AM81" s="21">
        <f>IF($AJ81="","",IFERROR(TRIM(INDEX($A81:$AD81,MATCH(Lists!$B$6,$A$1:$AD$1,0))&amp;""),""))</f>
        <v/>
      </c>
      <c r="AN81" s="21">
        <f>IF($AJ81="","",IF(IFERROR(TRIM(INDEX($A81:$AD81,MATCH(Lists!$B$4,$A$1:$AD$1,0))&amp;""),"")=Lists!$B$12,"18 or older",IF(IFERROR(TRIM(INDEX($A81:$AD81,MATCH(Lists!$B$4,$A$1:$AD$1,0))&amp;""),"")=Lists!$B$11,"Under 18","Not answered")))</f>
        <v/>
      </c>
      <c r="AO81" s="21">
        <f>IF($AN81="Under 18",IF(TRIM($AH81)="Yes","On file","Needed"),"")</f>
        <v/>
      </c>
      <c r="AP81" s="22">
        <f>IF($AJ81="","",COUNTIF(Shifts!$H$2:$M$41,$AJ81))</f>
        <v/>
      </c>
    </row>
    <row r="82">
      <c r="AF82" s="23" t="n"/>
      <c r="AG82" s="23" t="n"/>
      <c r="AH82" s="23" t="n"/>
      <c r="AJ82" s="21">
        <f>IFERROR(TRIM(INDEX($A82:$AD82,MATCH(Lists!$B$2,$A$1:$AD$1,0))&amp;""),"")</f>
        <v/>
      </c>
      <c r="AK82" s="21">
        <f>IF($AJ82="","",IFERROR(TRIM(INDEX($A82:$AD82,MATCH(Lists!$B$3,$A$1:$AD$1,0))&amp;""),""))</f>
        <v/>
      </c>
      <c r="AL82" s="21">
        <f>IF($AJ82="","",IFERROR(TRIM(INDEX($A82:$AD82,MATCH(Lists!$B$5,$A$1:$AD$1,0))&amp;""),""))</f>
        <v/>
      </c>
      <c r="AM82" s="21">
        <f>IF($AJ82="","",IFERROR(TRIM(INDEX($A82:$AD82,MATCH(Lists!$B$6,$A$1:$AD$1,0))&amp;""),""))</f>
        <v/>
      </c>
      <c r="AN82" s="21">
        <f>IF($AJ82="","",IF(IFERROR(TRIM(INDEX($A82:$AD82,MATCH(Lists!$B$4,$A$1:$AD$1,0))&amp;""),"")=Lists!$B$12,"18 or older",IF(IFERROR(TRIM(INDEX($A82:$AD82,MATCH(Lists!$B$4,$A$1:$AD$1,0))&amp;""),"")=Lists!$B$11,"Under 18","Not answered")))</f>
        <v/>
      </c>
      <c r="AO82" s="21">
        <f>IF($AN82="Under 18",IF(TRIM($AH82)="Yes","On file","Needed"),"")</f>
        <v/>
      </c>
      <c r="AP82" s="22">
        <f>IF($AJ82="","",COUNTIF(Shifts!$H$2:$M$41,$AJ82))</f>
        <v/>
      </c>
    </row>
    <row r="83">
      <c r="AF83" s="23" t="n"/>
      <c r="AG83" s="23" t="n"/>
      <c r="AH83" s="23" t="n"/>
      <c r="AJ83" s="21">
        <f>IFERROR(TRIM(INDEX($A83:$AD83,MATCH(Lists!$B$2,$A$1:$AD$1,0))&amp;""),"")</f>
        <v/>
      </c>
      <c r="AK83" s="21">
        <f>IF($AJ83="","",IFERROR(TRIM(INDEX($A83:$AD83,MATCH(Lists!$B$3,$A$1:$AD$1,0))&amp;""),""))</f>
        <v/>
      </c>
      <c r="AL83" s="21">
        <f>IF($AJ83="","",IFERROR(TRIM(INDEX($A83:$AD83,MATCH(Lists!$B$5,$A$1:$AD$1,0))&amp;""),""))</f>
        <v/>
      </c>
      <c r="AM83" s="21">
        <f>IF($AJ83="","",IFERROR(TRIM(INDEX($A83:$AD83,MATCH(Lists!$B$6,$A$1:$AD$1,0))&amp;""),""))</f>
        <v/>
      </c>
      <c r="AN83" s="21">
        <f>IF($AJ83="","",IF(IFERROR(TRIM(INDEX($A83:$AD83,MATCH(Lists!$B$4,$A$1:$AD$1,0))&amp;""),"")=Lists!$B$12,"18 or older",IF(IFERROR(TRIM(INDEX($A83:$AD83,MATCH(Lists!$B$4,$A$1:$AD$1,0))&amp;""),"")=Lists!$B$11,"Under 18","Not answered")))</f>
        <v/>
      </c>
      <c r="AO83" s="21">
        <f>IF($AN83="Under 18",IF(TRIM($AH83)="Yes","On file","Needed"),"")</f>
        <v/>
      </c>
      <c r="AP83" s="22">
        <f>IF($AJ83="","",COUNTIF(Shifts!$H$2:$M$41,$AJ83))</f>
        <v/>
      </c>
    </row>
    <row r="84">
      <c r="AF84" s="23" t="n"/>
      <c r="AG84" s="23" t="n"/>
      <c r="AH84" s="23" t="n"/>
      <c r="AJ84" s="21">
        <f>IFERROR(TRIM(INDEX($A84:$AD84,MATCH(Lists!$B$2,$A$1:$AD$1,0))&amp;""),"")</f>
        <v/>
      </c>
      <c r="AK84" s="21">
        <f>IF($AJ84="","",IFERROR(TRIM(INDEX($A84:$AD84,MATCH(Lists!$B$3,$A$1:$AD$1,0))&amp;""),""))</f>
        <v/>
      </c>
      <c r="AL84" s="21">
        <f>IF($AJ84="","",IFERROR(TRIM(INDEX($A84:$AD84,MATCH(Lists!$B$5,$A$1:$AD$1,0))&amp;""),""))</f>
        <v/>
      </c>
      <c r="AM84" s="21">
        <f>IF($AJ84="","",IFERROR(TRIM(INDEX($A84:$AD84,MATCH(Lists!$B$6,$A$1:$AD$1,0))&amp;""),""))</f>
        <v/>
      </c>
      <c r="AN84" s="21">
        <f>IF($AJ84="","",IF(IFERROR(TRIM(INDEX($A84:$AD84,MATCH(Lists!$B$4,$A$1:$AD$1,0))&amp;""),"")=Lists!$B$12,"18 or older",IF(IFERROR(TRIM(INDEX($A84:$AD84,MATCH(Lists!$B$4,$A$1:$AD$1,0))&amp;""),"")=Lists!$B$11,"Under 18","Not answered")))</f>
        <v/>
      </c>
      <c r="AO84" s="21">
        <f>IF($AN84="Under 18",IF(TRIM($AH84)="Yes","On file","Needed"),"")</f>
        <v/>
      </c>
      <c r="AP84" s="22">
        <f>IF($AJ84="","",COUNTIF(Shifts!$H$2:$M$41,$AJ84))</f>
        <v/>
      </c>
    </row>
    <row r="85">
      <c r="AF85" s="23" t="n"/>
      <c r="AG85" s="23" t="n"/>
      <c r="AH85" s="23" t="n"/>
      <c r="AJ85" s="21">
        <f>IFERROR(TRIM(INDEX($A85:$AD85,MATCH(Lists!$B$2,$A$1:$AD$1,0))&amp;""),"")</f>
        <v/>
      </c>
      <c r="AK85" s="21">
        <f>IF($AJ85="","",IFERROR(TRIM(INDEX($A85:$AD85,MATCH(Lists!$B$3,$A$1:$AD$1,0))&amp;""),""))</f>
        <v/>
      </c>
      <c r="AL85" s="21">
        <f>IF($AJ85="","",IFERROR(TRIM(INDEX($A85:$AD85,MATCH(Lists!$B$5,$A$1:$AD$1,0))&amp;""),""))</f>
        <v/>
      </c>
      <c r="AM85" s="21">
        <f>IF($AJ85="","",IFERROR(TRIM(INDEX($A85:$AD85,MATCH(Lists!$B$6,$A$1:$AD$1,0))&amp;""),""))</f>
        <v/>
      </c>
      <c r="AN85" s="21">
        <f>IF($AJ85="","",IF(IFERROR(TRIM(INDEX($A85:$AD85,MATCH(Lists!$B$4,$A$1:$AD$1,0))&amp;""),"")=Lists!$B$12,"18 or older",IF(IFERROR(TRIM(INDEX($A85:$AD85,MATCH(Lists!$B$4,$A$1:$AD$1,0))&amp;""),"")=Lists!$B$11,"Under 18","Not answered")))</f>
        <v/>
      </c>
      <c r="AO85" s="21">
        <f>IF($AN85="Under 18",IF(TRIM($AH85)="Yes","On file","Needed"),"")</f>
        <v/>
      </c>
      <c r="AP85" s="22">
        <f>IF($AJ85="","",COUNTIF(Shifts!$H$2:$M$41,$AJ85))</f>
        <v/>
      </c>
    </row>
    <row r="86">
      <c r="AF86" s="23" t="n"/>
      <c r="AG86" s="23" t="n"/>
      <c r="AH86" s="23" t="n"/>
      <c r="AJ86" s="21">
        <f>IFERROR(TRIM(INDEX($A86:$AD86,MATCH(Lists!$B$2,$A$1:$AD$1,0))&amp;""),"")</f>
        <v/>
      </c>
      <c r="AK86" s="21">
        <f>IF($AJ86="","",IFERROR(TRIM(INDEX($A86:$AD86,MATCH(Lists!$B$3,$A$1:$AD$1,0))&amp;""),""))</f>
        <v/>
      </c>
      <c r="AL86" s="21">
        <f>IF($AJ86="","",IFERROR(TRIM(INDEX($A86:$AD86,MATCH(Lists!$B$5,$A$1:$AD$1,0))&amp;""),""))</f>
        <v/>
      </c>
      <c r="AM86" s="21">
        <f>IF($AJ86="","",IFERROR(TRIM(INDEX($A86:$AD86,MATCH(Lists!$B$6,$A$1:$AD$1,0))&amp;""),""))</f>
        <v/>
      </c>
      <c r="AN86" s="21">
        <f>IF($AJ86="","",IF(IFERROR(TRIM(INDEX($A86:$AD86,MATCH(Lists!$B$4,$A$1:$AD$1,0))&amp;""),"")=Lists!$B$12,"18 or older",IF(IFERROR(TRIM(INDEX($A86:$AD86,MATCH(Lists!$B$4,$A$1:$AD$1,0))&amp;""),"")=Lists!$B$11,"Under 18","Not answered")))</f>
        <v/>
      </c>
      <c r="AO86" s="21">
        <f>IF($AN86="Under 18",IF(TRIM($AH86)="Yes","On file","Needed"),"")</f>
        <v/>
      </c>
      <c r="AP86" s="22">
        <f>IF($AJ86="","",COUNTIF(Shifts!$H$2:$M$41,$AJ86))</f>
        <v/>
      </c>
    </row>
    <row r="87">
      <c r="AF87" s="23" t="n"/>
      <c r="AG87" s="23" t="n"/>
      <c r="AH87" s="23" t="n"/>
      <c r="AJ87" s="21">
        <f>IFERROR(TRIM(INDEX($A87:$AD87,MATCH(Lists!$B$2,$A$1:$AD$1,0))&amp;""),"")</f>
        <v/>
      </c>
      <c r="AK87" s="21">
        <f>IF($AJ87="","",IFERROR(TRIM(INDEX($A87:$AD87,MATCH(Lists!$B$3,$A$1:$AD$1,0))&amp;""),""))</f>
        <v/>
      </c>
      <c r="AL87" s="21">
        <f>IF($AJ87="","",IFERROR(TRIM(INDEX($A87:$AD87,MATCH(Lists!$B$5,$A$1:$AD$1,0))&amp;""),""))</f>
        <v/>
      </c>
      <c r="AM87" s="21">
        <f>IF($AJ87="","",IFERROR(TRIM(INDEX($A87:$AD87,MATCH(Lists!$B$6,$A$1:$AD$1,0))&amp;""),""))</f>
        <v/>
      </c>
      <c r="AN87" s="21">
        <f>IF($AJ87="","",IF(IFERROR(TRIM(INDEX($A87:$AD87,MATCH(Lists!$B$4,$A$1:$AD$1,0))&amp;""),"")=Lists!$B$12,"18 or older",IF(IFERROR(TRIM(INDEX($A87:$AD87,MATCH(Lists!$B$4,$A$1:$AD$1,0))&amp;""),"")=Lists!$B$11,"Under 18","Not answered")))</f>
        <v/>
      </c>
      <c r="AO87" s="21">
        <f>IF($AN87="Under 18",IF(TRIM($AH87)="Yes","On file","Needed"),"")</f>
        <v/>
      </c>
      <c r="AP87" s="22">
        <f>IF($AJ87="","",COUNTIF(Shifts!$H$2:$M$41,$AJ87))</f>
        <v/>
      </c>
    </row>
    <row r="88">
      <c r="AF88" s="23" t="n"/>
      <c r="AG88" s="23" t="n"/>
      <c r="AH88" s="23" t="n"/>
      <c r="AJ88" s="21">
        <f>IFERROR(TRIM(INDEX($A88:$AD88,MATCH(Lists!$B$2,$A$1:$AD$1,0))&amp;""),"")</f>
        <v/>
      </c>
      <c r="AK88" s="21">
        <f>IF($AJ88="","",IFERROR(TRIM(INDEX($A88:$AD88,MATCH(Lists!$B$3,$A$1:$AD$1,0))&amp;""),""))</f>
        <v/>
      </c>
      <c r="AL88" s="21">
        <f>IF($AJ88="","",IFERROR(TRIM(INDEX($A88:$AD88,MATCH(Lists!$B$5,$A$1:$AD$1,0))&amp;""),""))</f>
        <v/>
      </c>
      <c r="AM88" s="21">
        <f>IF($AJ88="","",IFERROR(TRIM(INDEX($A88:$AD88,MATCH(Lists!$B$6,$A$1:$AD$1,0))&amp;""),""))</f>
        <v/>
      </c>
      <c r="AN88" s="21">
        <f>IF($AJ88="","",IF(IFERROR(TRIM(INDEX($A88:$AD88,MATCH(Lists!$B$4,$A$1:$AD$1,0))&amp;""),"")=Lists!$B$12,"18 or older",IF(IFERROR(TRIM(INDEX($A88:$AD88,MATCH(Lists!$B$4,$A$1:$AD$1,0))&amp;""),"")=Lists!$B$11,"Under 18","Not answered")))</f>
        <v/>
      </c>
      <c r="AO88" s="21">
        <f>IF($AN88="Under 18",IF(TRIM($AH88)="Yes","On file","Needed"),"")</f>
        <v/>
      </c>
      <c r="AP88" s="22">
        <f>IF($AJ88="","",COUNTIF(Shifts!$H$2:$M$41,$AJ88))</f>
        <v/>
      </c>
    </row>
    <row r="89">
      <c r="AF89" s="23" t="n"/>
      <c r="AG89" s="23" t="n"/>
      <c r="AH89" s="23" t="n"/>
      <c r="AJ89" s="21">
        <f>IFERROR(TRIM(INDEX($A89:$AD89,MATCH(Lists!$B$2,$A$1:$AD$1,0))&amp;""),"")</f>
        <v/>
      </c>
      <c r="AK89" s="21">
        <f>IF($AJ89="","",IFERROR(TRIM(INDEX($A89:$AD89,MATCH(Lists!$B$3,$A$1:$AD$1,0))&amp;""),""))</f>
        <v/>
      </c>
      <c r="AL89" s="21">
        <f>IF($AJ89="","",IFERROR(TRIM(INDEX($A89:$AD89,MATCH(Lists!$B$5,$A$1:$AD$1,0))&amp;""),""))</f>
        <v/>
      </c>
      <c r="AM89" s="21">
        <f>IF($AJ89="","",IFERROR(TRIM(INDEX($A89:$AD89,MATCH(Lists!$B$6,$A$1:$AD$1,0))&amp;""),""))</f>
        <v/>
      </c>
      <c r="AN89" s="21">
        <f>IF($AJ89="","",IF(IFERROR(TRIM(INDEX($A89:$AD89,MATCH(Lists!$B$4,$A$1:$AD$1,0))&amp;""),"")=Lists!$B$12,"18 or older",IF(IFERROR(TRIM(INDEX($A89:$AD89,MATCH(Lists!$B$4,$A$1:$AD$1,0))&amp;""),"")=Lists!$B$11,"Under 18","Not answered")))</f>
        <v/>
      </c>
      <c r="AO89" s="21">
        <f>IF($AN89="Under 18",IF(TRIM($AH89)="Yes","On file","Needed"),"")</f>
        <v/>
      </c>
      <c r="AP89" s="22">
        <f>IF($AJ89="","",COUNTIF(Shifts!$H$2:$M$41,$AJ89))</f>
        <v/>
      </c>
    </row>
    <row r="90">
      <c r="AF90" s="23" t="n"/>
      <c r="AG90" s="23" t="n"/>
      <c r="AH90" s="23" t="n"/>
      <c r="AJ90" s="21">
        <f>IFERROR(TRIM(INDEX($A90:$AD90,MATCH(Lists!$B$2,$A$1:$AD$1,0))&amp;""),"")</f>
        <v/>
      </c>
      <c r="AK90" s="21">
        <f>IF($AJ90="","",IFERROR(TRIM(INDEX($A90:$AD90,MATCH(Lists!$B$3,$A$1:$AD$1,0))&amp;""),""))</f>
        <v/>
      </c>
      <c r="AL90" s="21">
        <f>IF($AJ90="","",IFERROR(TRIM(INDEX($A90:$AD90,MATCH(Lists!$B$5,$A$1:$AD$1,0))&amp;""),""))</f>
        <v/>
      </c>
      <c r="AM90" s="21">
        <f>IF($AJ90="","",IFERROR(TRIM(INDEX($A90:$AD90,MATCH(Lists!$B$6,$A$1:$AD$1,0))&amp;""),""))</f>
        <v/>
      </c>
      <c r="AN90" s="21">
        <f>IF($AJ90="","",IF(IFERROR(TRIM(INDEX($A90:$AD90,MATCH(Lists!$B$4,$A$1:$AD$1,0))&amp;""),"")=Lists!$B$12,"18 or older",IF(IFERROR(TRIM(INDEX($A90:$AD90,MATCH(Lists!$B$4,$A$1:$AD$1,0))&amp;""),"")=Lists!$B$11,"Under 18","Not answered")))</f>
        <v/>
      </c>
      <c r="AO90" s="21">
        <f>IF($AN90="Under 18",IF(TRIM($AH90)="Yes","On file","Needed"),"")</f>
        <v/>
      </c>
      <c r="AP90" s="22">
        <f>IF($AJ90="","",COUNTIF(Shifts!$H$2:$M$41,$AJ90))</f>
        <v/>
      </c>
    </row>
    <row r="91">
      <c r="AF91" s="23" t="n"/>
      <c r="AG91" s="23" t="n"/>
      <c r="AH91" s="23" t="n"/>
      <c r="AJ91" s="21">
        <f>IFERROR(TRIM(INDEX($A91:$AD91,MATCH(Lists!$B$2,$A$1:$AD$1,0))&amp;""),"")</f>
        <v/>
      </c>
      <c r="AK91" s="21">
        <f>IF($AJ91="","",IFERROR(TRIM(INDEX($A91:$AD91,MATCH(Lists!$B$3,$A$1:$AD$1,0))&amp;""),""))</f>
        <v/>
      </c>
      <c r="AL91" s="21">
        <f>IF($AJ91="","",IFERROR(TRIM(INDEX($A91:$AD91,MATCH(Lists!$B$5,$A$1:$AD$1,0))&amp;""),""))</f>
        <v/>
      </c>
      <c r="AM91" s="21">
        <f>IF($AJ91="","",IFERROR(TRIM(INDEX($A91:$AD91,MATCH(Lists!$B$6,$A$1:$AD$1,0))&amp;""),""))</f>
        <v/>
      </c>
      <c r="AN91" s="21">
        <f>IF($AJ91="","",IF(IFERROR(TRIM(INDEX($A91:$AD91,MATCH(Lists!$B$4,$A$1:$AD$1,0))&amp;""),"")=Lists!$B$12,"18 or older",IF(IFERROR(TRIM(INDEX($A91:$AD91,MATCH(Lists!$B$4,$A$1:$AD$1,0))&amp;""),"")=Lists!$B$11,"Under 18","Not answered")))</f>
        <v/>
      </c>
      <c r="AO91" s="21">
        <f>IF($AN91="Under 18",IF(TRIM($AH91)="Yes","On file","Needed"),"")</f>
        <v/>
      </c>
      <c r="AP91" s="22">
        <f>IF($AJ91="","",COUNTIF(Shifts!$H$2:$M$41,$AJ91))</f>
        <v/>
      </c>
    </row>
    <row r="92">
      <c r="AF92" s="23" t="n"/>
      <c r="AG92" s="23" t="n"/>
      <c r="AH92" s="23" t="n"/>
      <c r="AJ92" s="21">
        <f>IFERROR(TRIM(INDEX($A92:$AD92,MATCH(Lists!$B$2,$A$1:$AD$1,0))&amp;""),"")</f>
        <v/>
      </c>
      <c r="AK92" s="21">
        <f>IF($AJ92="","",IFERROR(TRIM(INDEX($A92:$AD92,MATCH(Lists!$B$3,$A$1:$AD$1,0))&amp;""),""))</f>
        <v/>
      </c>
      <c r="AL92" s="21">
        <f>IF($AJ92="","",IFERROR(TRIM(INDEX($A92:$AD92,MATCH(Lists!$B$5,$A$1:$AD$1,0))&amp;""),""))</f>
        <v/>
      </c>
      <c r="AM92" s="21">
        <f>IF($AJ92="","",IFERROR(TRIM(INDEX($A92:$AD92,MATCH(Lists!$B$6,$A$1:$AD$1,0))&amp;""),""))</f>
        <v/>
      </c>
      <c r="AN92" s="21">
        <f>IF($AJ92="","",IF(IFERROR(TRIM(INDEX($A92:$AD92,MATCH(Lists!$B$4,$A$1:$AD$1,0))&amp;""),"")=Lists!$B$12,"18 or older",IF(IFERROR(TRIM(INDEX($A92:$AD92,MATCH(Lists!$B$4,$A$1:$AD$1,0))&amp;""),"")=Lists!$B$11,"Under 18","Not answered")))</f>
        <v/>
      </c>
      <c r="AO92" s="21">
        <f>IF($AN92="Under 18",IF(TRIM($AH92)="Yes","On file","Needed"),"")</f>
        <v/>
      </c>
      <c r="AP92" s="22">
        <f>IF($AJ92="","",COUNTIF(Shifts!$H$2:$M$41,$AJ92))</f>
        <v/>
      </c>
    </row>
    <row r="93">
      <c r="AF93" s="23" t="n"/>
      <c r="AG93" s="23" t="n"/>
      <c r="AH93" s="23" t="n"/>
      <c r="AJ93" s="21">
        <f>IFERROR(TRIM(INDEX($A93:$AD93,MATCH(Lists!$B$2,$A$1:$AD$1,0))&amp;""),"")</f>
        <v/>
      </c>
      <c r="AK93" s="21">
        <f>IF($AJ93="","",IFERROR(TRIM(INDEX($A93:$AD93,MATCH(Lists!$B$3,$A$1:$AD$1,0))&amp;""),""))</f>
        <v/>
      </c>
      <c r="AL93" s="21">
        <f>IF($AJ93="","",IFERROR(TRIM(INDEX($A93:$AD93,MATCH(Lists!$B$5,$A$1:$AD$1,0))&amp;""),""))</f>
        <v/>
      </c>
      <c r="AM93" s="21">
        <f>IF($AJ93="","",IFERROR(TRIM(INDEX($A93:$AD93,MATCH(Lists!$B$6,$A$1:$AD$1,0))&amp;""),""))</f>
        <v/>
      </c>
      <c r="AN93" s="21">
        <f>IF($AJ93="","",IF(IFERROR(TRIM(INDEX($A93:$AD93,MATCH(Lists!$B$4,$A$1:$AD$1,0))&amp;""),"")=Lists!$B$12,"18 or older",IF(IFERROR(TRIM(INDEX($A93:$AD93,MATCH(Lists!$B$4,$A$1:$AD$1,0))&amp;""),"")=Lists!$B$11,"Under 18","Not answered")))</f>
        <v/>
      </c>
      <c r="AO93" s="21">
        <f>IF($AN93="Under 18",IF(TRIM($AH93)="Yes","On file","Needed"),"")</f>
        <v/>
      </c>
      <c r="AP93" s="22">
        <f>IF($AJ93="","",COUNTIF(Shifts!$H$2:$M$41,$AJ93))</f>
        <v/>
      </c>
    </row>
    <row r="94">
      <c r="AF94" s="23" t="n"/>
      <c r="AG94" s="23" t="n"/>
      <c r="AH94" s="23" t="n"/>
      <c r="AJ94" s="21">
        <f>IFERROR(TRIM(INDEX($A94:$AD94,MATCH(Lists!$B$2,$A$1:$AD$1,0))&amp;""),"")</f>
        <v/>
      </c>
      <c r="AK94" s="21">
        <f>IF($AJ94="","",IFERROR(TRIM(INDEX($A94:$AD94,MATCH(Lists!$B$3,$A$1:$AD$1,0))&amp;""),""))</f>
        <v/>
      </c>
      <c r="AL94" s="21">
        <f>IF($AJ94="","",IFERROR(TRIM(INDEX($A94:$AD94,MATCH(Lists!$B$5,$A$1:$AD$1,0))&amp;""),""))</f>
        <v/>
      </c>
      <c r="AM94" s="21">
        <f>IF($AJ94="","",IFERROR(TRIM(INDEX($A94:$AD94,MATCH(Lists!$B$6,$A$1:$AD$1,0))&amp;""),""))</f>
        <v/>
      </c>
      <c r="AN94" s="21">
        <f>IF($AJ94="","",IF(IFERROR(TRIM(INDEX($A94:$AD94,MATCH(Lists!$B$4,$A$1:$AD$1,0))&amp;""),"")=Lists!$B$12,"18 or older",IF(IFERROR(TRIM(INDEX($A94:$AD94,MATCH(Lists!$B$4,$A$1:$AD$1,0))&amp;""),"")=Lists!$B$11,"Under 18","Not answered")))</f>
        <v/>
      </c>
      <c r="AO94" s="21">
        <f>IF($AN94="Under 18",IF(TRIM($AH94)="Yes","On file","Needed"),"")</f>
        <v/>
      </c>
      <c r="AP94" s="22">
        <f>IF($AJ94="","",COUNTIF(Shifts!$H$2:$M$41,$AJ94))</f>
        <v/>
      </c>
    </row>
    <row r="95">
      <c r="AF95" s="23" t="n"/>
      <c r="AG95" s="23" t="n"/>
      <c r="AH95" s="23" t="n"/>
      <c r="AJ95" s="21">
        <f>IFERROR(TRIM(INDEX($A95:$AD95,MATCH(Lists!$B$2,$A$1:$AD$1,0))&amp;""),"")</f>
        <v/>
      </c>
      <c r="AK95" s="21">
        <f>IF($AJ95="","",IFERROR(TRIM(INDEX($A95:$AD95,MATCH(Lists!$B$3,$A$1:$AD$1,0))&amp;""),""))</f>
        <v/>
      </c>
      <c r="AL95" s="21">
        <f>IF($AJ95="","",IFERROR(TRIM(INDEX($A95:$AD95,MATCH(Lists!$B$5,$A$1:$AD$1,0))&amp;""),""))</f>
        <v/>
      </c>
      <c r="AM95" s="21">
        <f>IF($AJ95="","",IFERROR(TRIM(INDEX($A95:$AD95,MATCH(Lists!$B$6,$A$1:$AD$1,0))&amp;""),""))</f>
        <v/>
      </c>
      <c r="AN95" s="21">
        <f>IF($AJ95="","",IF(IFERROR(TRIM(INDEX($A95:$AD95,MATCH(Lists!$B$4,$A$1:$AD$1,0))&amp;""),"")=Lists!$B$12,"18 or older",IF(IFERROR(TRIM(INDEX($A95:$AD95,MATCH(Lists!$B$4,$A$1:$AD$1,0))&amp;""),"")=Lists!$B$11,"Under 18","Not answered")))</f>
        <v/>
      </c>
      <c r="AO95" s="21">
        <f>IF($AN95="Under 18",IF(TRIM($AH95)="Yes","On file","Needed"),"")</f>
        <v/>
      </c>
      <c r="AP95" s="22">
        <f>IF($AJ95="","",COUNTIF(Shifts!$H$2:$M$41,$AJ95))</f>
        <v/>
      </c>
    </row>
    <row r="96">
      <c r="AF96" s="23" t="n"/>
      <c r="AG96" s="23" t="n"/>
      <c r="AH96" s="23" t="n"/>
      <c r="AJ96" s="21">
        <f>IFERROR(TRIM(INDEX($A96:$AD96,MATCH(Lists!$B$2,$A$1:$AD$1,0))&amp;""),"")</f>
        <v/>
      </c>
      <c r="AK96" s="21">
        <f>IF($AJ96="","",IFERROR(TRIM(INDEX($A96:$AD96,MATCH(Lists!$B$3,$A$1:$AD$1,0))&amp;""),""))</f>
        <v/>
      </c>
      <c r="AL96" s="21">
        <f>IF($AJ96="","",IFERROR(TRIM(INDEX($A96:$AD96,MATCH(Lists!$B$5,$A$1:$AD$1,0))&amp;""),""))</f>
        <v/>
      </c>
      <c r="AM96" s="21">
        <f>IF($AJ96="","",IFERROR(TRIM(INDEX($A96:$AD96,MATCH(Lists!$B$6,$A$1:$AD$1,0))&amp;""),""))</f>
        <v/>
      </c>
      <c r="AN96" s="21">
        <f>IF($AJ96="","",IF(IFERROR(TRIM(INDEX($A96:$AD96,MATCH(Lists!$B$4,$A$1:$AD$1,0))&amp;""),"")=Lists!$B$12,"18 or older",IF(IFERROR(TRIM(INDEX($A96:$AD96,MATCH(Lists!$B$4,$A$1:$AD$1,0))&amp;""),"")=Lists!$B$11,"Under 18","Not answered")))</f>
        <v/>
      </c>
      <c r="AO96" s="21">
        <f>IF($AN96="Under 18",IF(TRIM($AH96)="Yes","On file","Needed"),"")</f>
        <v/>
      </c>
      <c r="AP96" s="22">
        <f>IF($AJ96="","",COUNTIF(Shifts!$H$2:$M$41,$AJ96))</f>
        <v/>
      </c>
    </row>
    <row r="97">
      <c r="AF97" s="23" t="n"/>
      <c r="AG97" s="23" t="n"/>
      <c r="AH97" s="23" t="n"/>
      <c r="AJ97" s="21">
        <f>IFERROR(TRIM(INDEX($A97:$AD97,MATCH(Lists!$B$2,$A$1:$AD$1,0))&amp;""),"")</f>
        <v/>
      </c>
      <c r="AK97" s="21">
        <f>IF($AJ97="","",IFERROR(TRIM(INDEX($A97:$AD97,MATCH(Lists!$B$3,$A$1:$AD$1,0))&amp;""),""))</f>
        <v/>
      </c>
      <c r="AL97" s="21">
        <f>IF($AJ97="","",IFERROR(TRIM(INDEX($A97:$AD97,MATCH(Lists!$B$5,$A$1:$AD$1,0))&amp;""),""))</f>
        <v/>
      </c>
      <c r="AM97" s="21">
        <f>IF($AJ97="","",IFERROR(TRIM(INDEX($A97:$AD97,MATCH(Lists!$B$6,$A$1:$AD$1,0))&amp;""),""))</f>
        <v/>
      </c>
      <c r="AN97" s="21">
        <f>IF($AJ97="","",IF(IFERROR(TRIM(INDEX($A97:$AD97,MATCH(Lists!$B$4,$A$1:$AD$1,0))&amp;""),"")=Lists!$B$12,"18 or older",IF(IFERROR(TRIM(INDEX($A97:$AD97,MATCH(Lists!$B$4,$A$1:$AD$1,0))&amp;""),"")=Lists!$B$11,"Under 18","Not answered")))</f>
        <v/>
      </c>
      <c r="AO97" s="21">
        <f>IF($AN97="Under 18",IF(TRIM($AH97)="Yes","On file","Needed"),"")</f>
        <v/>
      </c>
      <c r="AP97" s="22">
        <f>IF($AJ97="","",COUNTIF(Shifts!$H$2:$M$41,$AJ97))</f>
        <v/>
      </c>
    </row>
    <row r="98">
      <c r="AF98" s="23" t="n"/>
      <c r="AG98" s="23" t="n"/>
      <c r="AH98" s="23" t="n"/>
      <c r="AJ98" s="21">
        <f>IFERROR(TRIM(INDEX($A98:$AD98,MATCH(Lists!$B$2,$A$1:$AD$1,0))&amp;""),"")</f>
        <v/>
      </c>
      <c r="AK98" s="21">
        <f>IF($AJ98="","",IFERROR(TRIM(INDEX($A98:$AD98,MATCH(Lists!$B$3,$A$1:$AD$1,0))&amp;""),""))</f>
        <v/>
      </c>
      <c r="AL98" s="21">
        <f>IF($AJ98="","",IFERROR(TRIM(INDEX($A98:$AD98,MATCH(Lists!$B$5,$A$1:$AD$1,0))&amp;""),""))</f>
        <v/>
      </c>
      <c r="AM98" s="21">
        <f>IF($AJ98="","",IFERROR(TRIM(INDEX($A98:$AD98,MATCH(Lists!$B$6,$A$1:$AD$1,0))&amp;""),""))</f>
        <v/>
      </c>
      <c r="AN98" s="21">
        <f>IF($AJ98="","",IF(IFERROR(TRIM(INDEX($A98:$AD98,MATCH(Lists!$B$4,$A$1:$AD$1,0))&amp;""),"")=Lists!$B$12,"18 or older",IF(IFERROR(TRIM(INDEX($A98:$AD98,MATCH(Lists!$B$4,$A$1:$AD$1,0))&amp;""),"")=Lists!$B$11,"Under 18","Not answered")))</f>
        <v/>
      </c>
      <c r="AO98" s="21">
        <f>IF($AN98="Under 18",IF(TRIM($AH98)="Yes","On file","Needed"),"")</f>
        <v/>
      </c>
      <c r="AP98" s="22">
        <f>IF($AJ98="","",COUNTIF(Shifts!$H$2:$M$41,$AJ98))</f>
        <v/>
      </c>
    </row>
    <row r="99">
      <c r="AF99" s="23" t="n"/>
      <c r="AG99" s="23" t="n"/>
      <c r="AH99" s="23" t="n"/>
      <c r="AJ99" s="21">
        <f>IFERROR(TRIM(INDEX($A99:$AD99,MATCH(Lists!$B$2,$A$1:$AD$1,0))&amp;""),"")</f>
        <v/>
      </c>
      <c r="AK99" s="21">
        <f>IF($AJ99="","",IFERROR(TRIM(INDEX($A99:$AD99,MATCH(Lists!$B$3,$A$1:$AD$1,0))&amp;""),""))</f>
        <v/>
      </c>
      <c r="AL99" s="21">
        <f>IF($AJ99="","",IFERROR(TRIM(INDEX($A99:$AD99,MATCH(Lists!$B$5,$A$1:$AD$1,0))&amp;""),""))</f>
        <v/>
      </c>
      <c r="AM99" s="21">
        <f>IF($AJ99="","",IFERROR(TRIM(INDEX($A99:$AD99,MATCH(Lists!$B$6,$A$1:$AD$1,0))&amp;""),""))</f>
        <v/>
      </c>
      <c r="AN99" s="21">
        <f>IF($AJ99="","",IF(IFERROR(TRIM(INDEX($A99:$AD99,MATCH(Lists!$B$4,$A$1:$AD$1,0))&amp;""),"")=Lists!$B$12,"18 or older",IF(IFERROR(TRIM(INDEX($A99:$AD99,MATCH(Lists!$B$4,$A$1:$AD$1,0))&amp;""),"")=Lists!$B$11,"Under 18","Not answered")))</f>
        <v/>
      </c>
      <c r="AO99" s="21">
        <f>IF($AN99="Under 18",IF(TRIM($AH99)="Yes","On file","Needed"),"")</f>
        <v/>
      </c>
      <c r="AP99" s="22">
        <f>IF($AJ99="","",COUNTIF(Shifts!$H$2:$M$41,$AJ99))</f>
        <v/>
      </c>
    </row>
    <row r="100">
      <c r="AF100" s="23" t="n"/>
      <c r="AG100" s="23" t="n"/>
      <c r="AH100" s="23" t="n"/>
      <c r="AJ100" s="21">
        <f>IFERROR(TRIM(INDEX($A100:$AD100,MATCH(Lists!$B$2,$A$1:$AD$1,0))&amp;""),"")</f>
        <v/>
      </c>
      <c r="AK100" s="21">
        <f>IF($AJ100="","",IFERROR(TRIM(INDEX($A100:$AD100,MATCH(Lists!$B$3,$A$1:$AD$1,0))&amp;""),""))</f>
        <v/>
      </c>
      <c r="AL100" s="21">
        <f>IF($AJ100="","",IFERROR(TRIM(INDEX($A100:$AD100,MATCH(Lists!$B$5,$A$1:$AD$1,0))&amp;""),""))</f>
        <v/>
      </c>
      <c r="AM100" s="21">
        <f>IF($AJ100="","",IFERROR(TRIM(INDEX($A100:$AD100,MATCH(Lists!$B$6,$A$1:$AD$1,0))&amp;""),""))</f>
        <v/>
      </c>
      <c r="AN100" s="21">
        <f>IF($AJ100="","",IF(IFERROR(TRIM(INDEX($A100:$AD100,MATCH(Lists!$B$4,$A$1:$AD$1,0))&amp;""),"")=Lists!$B$12,"18 or older",IF(IFERROR(TRIM(INDEX($A100:$AD100,MATCH(Lists!$B$4,$A$1:$AD$1,0))&amp;""),"")=Lists!$B$11,"Under 18","Not answered")))</f>
        <v/>
      </c>
      <c r="AO100" s="21">
        <f>IF($AN100="Under 18",IF(TRIM($AH100)="Yes","On file","Needed"),"")</f>
        <v/>
      </c>
      <c r="AP100" s="22">
        <f>IF($AJ100="","",COUNTIF(Shifts!$H$2:$M$41,$AJ100))</f>
        <v/>
      </c>
    </row>
    <row r="101">
      <c r="AF101" s="23" t="n"/>
      <c r="AG101" s="23" t="n"/>
      <c r="AH101" s="23" t="n"/>
      <c r="AJ101" s="21">
        <f>IFERROR(TRIM(INDEX($A101:$AD101,MATCH(Lists!$B$2,$A$1:$AD$1,0))&amp;""),"")</f>
        <v/>
      </c>
      <c r="AK101" s="21">
        <f>IF($AJ101="","",IFERROR(TRIM(INDEX($A101:$AD101,MATCH(Lists!$B$3,$A$1:$AD$1,0))&amp;""),""))</f>
        <v/>
      </c>
      <c r="AL101" s="21">
        <f>IF($AJ101="","",IFERROR(TRIM(INDEX($A101:$AD101,MATCH(Lists!$B$5,$A$1:$AD$1,0))&amp;""),""))</f>
        <v/>
      </c>
      <c r="AM101" s="21">
        <f>IF($AJ101="","",IFERROR(TRIM(INDEX($A101:$AD101,MATCH(Lists!$B$6,$A$1:$AD$1,0))&amp;""),""))</f>
        <v/>
      </c>
      <c r="AN101" s="21">
        <f>IF($AJ101="","",IF(IFERROR(TRIM(INDEX($A101:$AD101,MATCH(Lists!$B$4,$A$1:$AD$1,0))&amp;""),"")=Lists!$B$12,"18 or older",IF(IFERROR(TRIM(INDEX($A101:$AD101,MATCH(Lists!$B$4,$A$1:$AD$1,0))&amp;""),"")=Lists!$B$11,"Under 18","Not answered")))</f>
        <v/>
      </c>
      <c r="AO101" s="21">
        <f>IF($AN101="Under 18",IF(TRIM($AH101)="Yes","On file","Needed"),"")</f>
        <v/>
      </c>
      <c r="AP101" s="22">
        <f>IF($AJ101="","",COUNTIF(Shifts!$H$2:$M$41,$AJ101))</f>
        <v/>
      </c>
    </row>
    <row r="102">
      <c r="AF102" s="23" t="n"/>
      <c r="AG102" s="23" t="n"/>
      <c r="AH102" s="23" t="n"/>
      <c r="AJ102" s="21">
        <f>IFERROR(TRIM(INDEX($A102:$AD102,MATCH(Lists!$B$2,$A$1:$AD$1,0))&amp;""),"")</f>
        <v/>
      </c>
      <c r="AK102" s="21">
        <f>IF($AJ102="","",IFERROR(TRIM(INDEX($A102:$AD102,MATCH(Lists!$B$3,$A$1:$AD$1,0))&amp;""),""))</f>
        <v/>
      </c>
      <c r="AL102" s="21">
        <f>IF($AJ102="","",IFERROR(TRIM(INDEX($A102:$AD102,MATCH(Lists!$B$5,$A$1:$AD$1,0))&amp;""),""))</f>
        <v/>
      </c>
      <c r="AM102" s="21">
        <f>IF($AJ102="","",IFERROR(TRIM(INDEX($A102:$AD102,MATCH(Lists!$B$6,$A$1:$AD$1,0))&amp;""),""))</f>
        <v/>
      </c>
      <c r="AN102" s="21">
        <f>IF($AJ102="","",IF(IFERROR(TRIM(INDEX($A102:$AD102,MATCH(Lists!$B$4,$A$1:$AD$1,0))&amp;""),"")=Lists!$B$12,"18 or older",IF(IFERROR(TRIM(INDEX($A102:$AD102,MATCH(Lists!$B$4,$A$1:$AD$1,0))&amp;""),"")=Lists!$B$11,"Under 18","Not answered")))</f>
        <v/>
      </c>
      <c r="AO102" s="21">
        <f>IF($AN102="Under 18",IF(TRIM($AH102)="Yes","On file","Needed"),"")</f>
        <v/>
      </c>
      <c r="AP102" s="22">
        <f>IF($AJ102="","",COUNTIF(Shifts!$H$2:$M$41,$AJ102))</f>
        <v/>
      </c>
    </row>
    <row r="103">
      <c r="AF103" s="23" t="n"/>
      <c r="AG103" s="23" t="n"/>
      <c r="AH103" s="23" t="n"/>
      <c r="AJ103" s="21">
        <f>IFERROR(TRIM(INDEX($A103:$AD103,MATCH(Lists!$B$2,$A$1:$AD$1,0))&amp;""),"")</f>
        <v/>
      </c>
      <c r="AK103" s="21">
        <f>IF($AJ103="","",IFERROR(TRIM(INDEX($A103:$AD103,MATCH(Lists!$B$3,$A$1:$AD$1,0))&amp;""),""))</f>
        <v/>
      </c>
      <c r="AL103" s="21">
        <f>IF($AJ103="","",IFERROR(TRIM(INDEX($A103:$AD103,MATCH(Lists!$B$5,$A$1:$AD$1,0))&amp;""),""))</f>
        <v/>
      </c>
      <c r="AM103" s="21">
        <f>IF($AJ103="","",IFERROR(TRIM(INDEX($A103:$AD103,MATCH(Lists!$B$6,$A$1:$AD$1,0))&amp;""),""))</f>
        <v/>
      </c>
      <c r="AN103" s="21">
        <f>IF($AJ103="","",IF(IFERROR(TRIM(INDEX($A103:$AD103,MATCH(Lists!$B$4,$A$1:$AD$1,0))&amp;""),"")=Lists!$B$12,"18 or older",IF(IFERROR(TRIM(INDEX($A103:$AD103,MATCH(Lists!$B$4,$A$1:$AD$1,0))&amp;""),"")=Lists!$B$11,"Under 18","Not answered")))</f>
        <v/>
      </c>
      <c r="AO103" s="21">
        <f>IF($AN103="Under 18",IF(TRIM($AH103)="Yes","On file","Needed"),"")</f>
        <v/>
      </c>
      <c r="AP103" s="22">
        <f>IF($AJ103="","",COUNTIF(Shifts!$H$2:$M$41,$AJ103))</f>
        <v/>
      </c>
    </row>
    <row r="104">
      <c r="AF104" s="23" t="n"/>
      <c r="AG104" s="23" t="n"/>
      <c r="AH104" s="23" t="n"/>
      <c r="AJ104" s="21">
        <f>IFERROR(TRIM(INDEX($A104:$AD104,MATCH(Lists!$B$2,$A$1:$AD$1,0))&amp;""),"")</f>
        <v/>
      </c>
      <c r="AK104" s="21">
        <f>IF($AJ104="","",IFERROR(TRIM(INDEX($A104:$AD104,MATCH(Lists!$B$3,$A$1:$AD$1,0))&amp;""),""))</f>
        <v/>
      </c>
      <c r="AL104" s="21">
        <f>IF($AJ104="","",IFERROR(TRIM(INDEX($A104:$AD104,MATCH(Lists!$B$5,$A$1:$AD$1,0))&amp;""),""))</f>
        <v/>
      </c>
      <c r="AM104" s="21">
        <f>IF($AJ104="","",IFERROR(TRIM(INDEX($A104:$AD104,MATCH(Lists!$B$6,$A$1:$AD$1,0))&amp;""),""))</f>
        <v/>
      </c>
      <c r="AN104" s="21">
        <f>IF($AJ104="","",IF(IFERROR(TRIM(INDEX($A104:$AD104,MATCH(Lists!$B$4,$A$1:$AD$1,0))&amp;""),"")=Lists!$B$12,"18 or older",IF(IFERROR(TRIM(INDEX($A104:$AD104,MATCH(Lists!$B$4,$A$1:$AD$1,0))&amp;""),"")=Lists!$B$11,"Under 18","Not answered")))</f>
        <v/>
      </c>
      <c r="AO104" s="21">
        <f>IF($AN104="Under 18",IF(TRIM($AH104)="Yes","On file","Needed"),"")</f>
        <v/>
      </c>
      <c r="AP104" s="22">
        <f>IF($AJ104="","",COUNTIF(Shifts!$H$2:$M$41,$AJ104))</f>
        <v/>
      </c>
    </row>
    <row r="105">
      <c r="AF105" s="23" t="n"/>
      <c r="AG105" s="23" t="n"/>
      <c r="AH105" s="23" t="n"/>
      <c r="AJ105" s="21">
        <f>IFERROR(TRIM(INDEX($A105:$AD105,MATCH(Lists!$B$2,$A$1:$AD$1,0))&amp;""),"")</f>
        <v/>
      </c>
      <c r="AK105" s="21">
        <f>IF($AJ105="","",IFERROR(TRIM(INDEX($A105:$AD105,MATCH(Lists!$B$3,$A$1:$AD$1,0))&amp;""),""))</f>
        <v/>
      </c>
      <c r="AL105" s="21">
        <f>IF($AJ105="","",IFERROR(TRIM(INDEX($A105:$AD105,MATCH(Lists!$B$5,$A$1:$AD$1,0))&amp;""),""))</f>
        <v/>
      </c>
      <c r="AM105" s="21">
        <f>IF($AJ105="","",IFERROR(TRIM(INDEX($A105:$AD105,MATCH(Lists!$B$6,$A$1:$AD$1,0))&amp;""),""))</f>
        <v/>
      </c>
      <c r="AN105" s="21">
        <f>IF($AJ105="","",IF(IFERROR(TRIM(INDEX($A105:$AD105,MATCH(Lists!$B$4,$A$1:$AD$1,0))&amp;""),"")=Lists!$B$12,"18 or older",IF(IFERROR(TRIM(INDEX($A105:$AD105,MATCH(Lists!$B$4,$A$1:$AD$1,0))&amp;""),"")=Lists!$B$11,"Under 18","Not answered")))</f>
        <v/>
      </c>
      <c r="AO105" s="21">
        <f>IF($AN105="Under 18",IF(TRIM($AH105)="Yes","On file","Needed"),"")</f>
        <v/>
      </c>
      <c r="AP105" s="22">
        <f>IF($AJ105="","",COUNTIF(Shifts!$H$2:$M$41,$AJ105))</f>
        <v/>
      </c>
    </row>
    <row r="106">
      <c r="AF106" s="23" t="n"/>
      <c r="AG106" s="23" t="n"/>
      <c r="AH106" s="23" t="n"/>
      <c r="AJ106" s="21">
        <f>IFERROR(TRIM(INDEX($A106:$AD106,MATCH(Lists!$B$2,$A$1:$AD$1,0))&amp;""),"")</f>
        <v/>
      </c>
      <c r="AK106" s="21">
        <f>IF($AJ106="","",IFERROR(TRIM(INDEX($A106:$AD106,MATCH(Lists!$B$3,$A$1:$AD$1,0))&amp;""),""))</f>
        <v/>
      </c>
      <c r="AL106" s="21">
        <f>IF($AJ106="","",IFERROR(TRIM(INDEX($A106:$AD106,MATCH(Lists!$B$5,$A$1:$AD$1,0))&amp;""),""))</f>
        <v/>
      </c>
      <c r="AM106" s="21">
        <f>IF($AJ106="","",IFERROR(TRIM(INDEX($A106:$AD106,MATCH(Lists!$B$6,$A$1:$AD$1,0))&amp;""),""))</f>
        <v/>
      </c>
      <c r="AN106" s="21">
        <f>IF($AJ106="","",IF(IFERROR(TRIM(INDEX($A106:$AD106,MATCH(Lists!$B$4,$A$1:$AD$1,0))&amp;""),"")=Lists!$B$12,"18 or older",IF(IFERROR(TRIM(INDEX($A106:$AD106,MATCH(Lists!$B$4,$A$1:$AD$1,0))&amp;""),"")=Lists!$B$11,"Under 18","Not answered")))</f>
        <v/>
      </c>
      <c r="AO106" s="21">
        <f>IF($AN106="Under 18",IF(TRIM($AH106)="Yes","On file","Needed"),"")</f>
        <v/>
      </c>
      <c r="AP106" s="22">
        <f>IF($AJ106="","",COUNTIF(Shifts!$H$2:$M$41,$AJ106))</f>
        <v/>
      </c>
    </row>
    <row r="107">
      <c r="AF107" s="23" t="n"/>
      <c r="AG107" s="23" t="n"/>
      <c r="AH107" s="23" t="n"/>
      <c r="AJ107" s="21">
        <f>IFERROR(TRIM(INDEX($A107:$AD107,MATCH(Lists!$B$2,$A$1:$AD$1,0))&amp;""),"")</f>
        <v/>
      </c>
      <c r="AK107" s="21">
        <f>IF($AJ107="","",IFERROR(TRIM(INDEX($A107:$AD107,MATCH(Lists!$B$3,$A$1:$AD$1,0))&amp;""),""))</f>
        <v/>
      </c>
      <c r="AL107" s="21">
        <f>IF($AJ107="","",IFERROR(TRIM(INDEX($A107:$AD107,MATCH(Lists!$B$5,$A$1:$AD$1,0))&amp;""),""))</f>
        <v/>
      </c>
      <c r="AM107" s="21">
        <f>IF($AJ107="","",IFERROR(TRIM(INDEX($A107:$AD107,MATCH(Lists!$B$6,$A$1:$AD$1,0))&amp;""),""))</f>
        <v/>
      </c>
      <c r="AN107" s="21">
        <f>IF($AJ107="","",IF(IFERROR(TRIM(INDEX($A107:$AD107,MATCH(Lists!$B$4,$A$1:$AD$1,0))&amp;""),"")=Lists!$B$12,"18 or older",IF(IFERROR(TRIM(INDEX($A107:$AD107,MATCH(Lists!$B$4,$A$1:$AD$1,0))&amp;""),"")=Lists!$B$11,"Under 18","Not answered")))</f>
        <v/>
      </c>
      <c r="AO107" s="21">
        <f>IF($AN107="Under 18",IF(TRIM($AH107)="Yes","On file","Needed"),"")</f>
        <v/>
      </c>
      <c r="AP107" s="22">
        <f>IF($AJ107="","",COUNTIF(Shifts!$H$2:$M$41,$AJ107))</f>
        <v/>
      </c>
    </row>
    <row r="108">
      <c r="AF108" s="23" t="n"/>
      <c r="AG108" s="23" t="n"/>
      <c r="AH108" s="23" t="n"/>
      <c r="AJ108" s="21">
        <f>IFERROR(TRIM(INDEX($A108:$AD108,MATCH(Lists!$B$2,$A$1:$AD$1,0))&amp;""),"")</f>
        <v/>
      </c>
      <c r="AK108" s="21">
        <f>IF($AJ108="","",IFERROR(TRIM(INDEX($A108:$AD108,MATCH(Lists!$B$3,$A$1:$AD$1,0))&amp;""),""))</f>
        <v/>
      </c>
      <c r="AL108" s="21">
        <f>IF($AJ108="","",IFERROR(TRIM(INDEX($A108:$AD108,MATCH(Lists!$B$5,$A$1:$AD$1,0))&amp;""),""))</f>
        <v/>
      </c>
      <c r="AM108" s="21">
        <f>IF($AJ108="","",IFERROR(TRIM(INDEX($A108:$AD108,MATCH(Lists!$B$6,$A$1:$AD$1,0))&amp;""),""))</f>
        <v/>
      </c>
      <c r="AN108" s="21">
        <f>IF($AJ108="","",IF(IFERROR(TRIM(INDEX($A108:$AD108,MATCH(Lists!$B$4,$A$1:$AD$1,0))&amp;""),"")=Lists!$B$12,"18 or older",IF(IFERROR(TRIM(INDEX($A108:$AD108,MATCH(Lists!$B$4,$A$1:$AD$1,0))&amp;""),"")=Lists!$B$11,"Under 18","Not answered")))</f>
        <v/>
      </c>
      <c r="AO108" s="21">
        <f>IF($AN108="Under 18",IF(TRIM($AH108)="Yes","On file","Needed"),"")</f>
        <v/>
      </c>
      <c r="AP108" s="22">
        <f>IF($AJ108="","",COUNTIF(Shifts!$H$2:$M$41,$AJ108))</f>
        <v/>
      </c>
    </row>
    <row r="109">
      <c r="AF109" s="23" t="n"/>
      <c r="AG109" s="23" t="n"/>
      <c r="AH109" s="23" t="n"/>
      <c r="AJ109" s="21">
        <f>IFERROR(TRIM(INDEX($A109:$AD109,MATCH(Lists!$B$2,$A$1:$AD$1,0))&amp;""),"")</f>
        <v/>
      </c>
      <c r="AK109" s="21">
        <f>IF($AJ109="","",IFERROR(TRIM(INDEX($A109:$AD109,MATCH(Lists!$B$3,$A$1:$AD$1,0))&amp;""),""))</f>
        <v/>
      </c>
      <c r="AL109" s="21">
        <f>IF($AJ109="","",IFERROR(TRIM(INDEX($A109:$AD109,MATCH(Lists!$B$5,$A$1:$AD$1,0))&amp;""),""))</f>
        <v/>
      </c>
      <c r="AM109" s="21">
        <f>IF($AJ109="","",IFERROR(TRIM(INDEX($A109:$AD109,MATCH(Lists!$B$6,$A$1:$AD$1,0))&amp;""),""))</f>
        <v/>
      </c>
      <c r="AN109" s="21">
        <f>IF($AJ109="","",IF(IFERROR(TRIM(INDEX($A109:$AD109,MATCH(Lists!$B$4,$A$1:$AD$1,0))&amp;""),"")=Lists!$B$12,"18 or older",IF(IFERROR(TRIM(INDEX($A109:$AD109,MATCH(Lists!$B$4,$A$1:$AD$1,0))&amp;""),"")=Lists!$B$11,"Under 18","Not answered")))</f>
        <v/>
      </c>
      <c r="AO109" s="21">
        <f>IF($AN109="Under 18",IF(TRIM($AH109)="Yes","On file","Needed"),"")</f>
        <v/>
      </c>
      <c r="AP109" s="22">
        <f>IF($AJ109="","",COUNTIF(Shifts!$H$2:$M$41,$AJ109))</f>
        <v/>
      </c>
    </row>
    <row r="110">
      <c r="AF110" s="23" t="n"/>
      <c r="AG110" s="23" t="n"/>
      <c r="AH110" s="23" t="n"/>
      <c r="AJ110" s="21">
        <f>IFERROR(TRIM(INDEX($A110:$AD110,MATCH(Lists!$B$2,$A$1:$AD$1,0))&amp;""),"")</f>
        <v/>
      </c>
      <c r="AK110" s="21">
        <f>IF($AJ110="","",IFERROR(TRIM(INDEX($A110:$AD110,MATCH(Lists!$B$3,$A$1:$AD$1,0))&amp;""),""))</f>
        <v/>
      </c>
      <c r="AL110" s="21">
        <f>IF($AJ110="","",IFERROR(TRIM(INDEX($A110:$AD110,MATCH(Lists!$B$5,$A$1:$AD$1,0))&amp;""),""))</f>
        <v/>
      </c>
      <c r="AM110" s="21">
        <f>IF($AJ110="","",IFERROR(TRIM(INDEX($A110:$AD110,MATCH(Lists!$B$6,$A$1:$AD$1,0))&amp;""),""))</f>
        <v/>
      </c>
      <c r="AN110" s="21">
        <f>IF($AJ110="","",IF(IFERROR(TRIM(INDEX($A110:$AD110,MATCH(Lists!$B$4,$A$1:$AD$1,0))&amp;""),"")=Lists!$B$12,"18 or older",IF(IFERROR(TRIM(INDEX($A110:$AD110,MATCH(Lists!$B$4,$A$1:$AD$1,0))&amp;""),"")=Lists!$B$11,"Under 18","Not answered")))</f>
        <v/>
      </c>
      <c r="AO110" s="21">
        <f>IF($AN110="Under 18",IF(TRIM($AH110)="Yes","On file","Needed"),"")</f>
        <v/>
      </c>
      <c r="AP110" s="22">
        <f>IF($AJ110="","",COUNTIF(Shifts!$H$2:$M$41,$AJ110))</f>
        <v/>
      </c>
    </row>
    <row r="111">
      <c r="AF111" s="23" t="n"/>
      <c r="AG111" s="23" t="n"/>
      <c r="AH111" s="23" t="n"/>
      <c r="AJ111" s="21">
        <f>IFERROR(TRIM(INDEX($A111:$AD111,MATCH(Lists!$B$2,$A$1:$AD$1,0))&amp;""),"")</f>
        <v/>
      </c>
      <c r="AK111" s="21">
        <f>IF($AJ111="","",IFERROR(TRIM(INDEX($A111:$AD111,MATCH(Lists!$B$3,$A$1:$AD$1,0))&amp;""),""))</f>
        <v/>
      </c>
      <c r="AL111" s="21">
        <f>IF($AJ111="","",IFERROR(TRIM(INDEX($A111:$AD111,MATCH(Lists!$B$5,$A$1:$AD$1,0))&amp;""),""))</f>
        <v/>
      </c>
      <c r="AM111" s="21">
        <f>IF($AJ111="","",IFERROR(TRIM(INDEX($A111:$AD111,MATCH(Lists!$B$6,$A$1:$AD$1,0))&amp;""),""))</f>
        <v/>
      </c>
      <c r="AN111" s="21">
        <f>IF($AJ111="","",IF(IFERROR(TRIM(INDEX($A111:$AD111,MATCH(Lists!$B$4,$A$1:$AD$1,0))&amp;""),"")=Lists!$B$12,"18 or older",IF(IFERROR(TRIM(INDEX($A111:$AD111,MATCH(Lists!$B$4,$A$1:$AD$1,0))&amp;""),"")=Lists!$B$11,"Under 18","Not answered")))</f>
        <v/>
      </c>
      <c r="AO111" s="21">
        <f>IF($AN111="Under 18",IF(TRIM($AH111)="Yes","On file","Needed"),"")</f>
        <v/>
      </c>
      <c r="AP111" s="22">
        <f>IF($AJ111="","",COUNTIF(Shifts!$H$2:$M$41,$AJ111))</f>
        <v/>
      </c>
    </row>
    <row r="112">
      <c r="AF112" s="23" t="n"/>
      <c r="AG112" s="23" t="n"/>
      <c r="AH112" s="23" t="n"/>
      <c r="AJ112" s="21">
        <f>IFERROR(TRIM(INDEX($A112:$AD112,MATCH(Lists!$B$2,$A$1:$AD$1,0))&amp;""),"")</f>
        <v/>
      </c>
      <c r="AK112" s="21">
        <f>IF($AJ112="","",IFERROR(TRIM(INDEX($A112:$AD112,MATCH(Lists!$B$3,$A$1:$AD$1,0))&amp;""),""))</f>
        <v/>
      </c>
      <c r="AL112" s="21">
        <f>IF($AJ112="","",IFERROR(TRIM(INDEX($A112:$AD112,MATCH(Lists!$B$5,$A$1:$AD$1,0))&amp;""),""))</f>
        <v/>
      </c>
      <c r="AM112" s="21">
        <f>IF($AJ112="","",IFERROR(TRIM(INDEX($A112:$AD112,MATCH(Lists!$B$6,$A$1:$AD$1,0))&amp;""),""))</f>
        <v/>
      </c>
      <c r="AN112" s="21">
        <f>IF($AJ112="","",IF(IFERROR(TRIM(INDEX($A112:$AD112,MATCH(Lists!$B$4,$A$1:$AD$1,0))&amp;""),"")=Lists!$B$12,"18 or older",IF(IFERROR(TRIM(INDEX($A112:$AD112,MATCH(Lists!$B$4,$A$1:$AD$1,0))&amp;""),"")=Lists!$B$11,"Under 18","Not answered")))</f>
        <v/>
      </c>
      <c r="AO112" s="21">
        <f>IF($AN112="Under 18",IF(TRIM($AH112)="Yes","On file","Needed"),"")</f>
        <v/>
      </c>
      <c r="AP112" s="22">
        <f>IF($AJ112="","",COUNTIF(Shifts!$H$2:$M$41,$AJ112))</f>
        <v/>
      </c>
    </row>
    <row r="113">
      <c r="AF113" s="23" t="n"/>
      <c r="AG113" s="23" t="n"/>
      <c r="AH113" s="23" t="n"/>
      <c r="AJ113" s="21">
        <f>IFERROR(TRIM(INDEX($A113:$AD113,MATCH(Lists!$B$2,$A$1:$AD$1,0))&amp;""),"")</f>
        <v/>
      </c>
      <c r="AK113" s="21">
        <f>IF($AJ113="","",IFERROR(TRIM(INDEX($A113:$AD113,MATCH(Lists!$B$3,$A$1:$AD$1,0))&amp;""),""))</f>
        <v/>
      </c>
      <c r="AL113" s="21">
        <f>IF($AJ113="","",IFERROR(TRIM(INDEX($A113:$AD113,MATCH(Lists!$B$5,$A$1:$AD$1,0))&amp;""),""))</f>
        <v/>
      </c>
      <c r="AM113" s="21">
        <f>IF($AJ113="","",IFERROR(TRIM(INDEX($A113:$AD113,MATCH(Lists!$B$6,$A$1:$AD$1,0))&amp;""),""))</f>
        <v/>
      </c>
      <c r="AN113" s="21">
        <f>IF($AJ113="","",IF(IFERROR(TRIM(INDEX($A113:$AD113,MATCH(Lists!$B$4,$A$1:$AD$1,0))&amp;""),"")=Lists!$B$12,"18 or older",IF(IFERROR(TRIM(INDEX($A113:$AD113,MATCH(Lists!$B$4,$A$1:$AD$1,0))&amp;""),"")=Lists!$B$11,"Under 18","Not answered")))</f>
        <v/>
      </c>
      <c r="AO113" s="21">
        <f>IF($AN113="Under 18",IF(TRIM($AH113)="Yes","On file","Needed"),"")</f>
        <v/>
      </c>
      <c r="AP113" s="22">
        <f>IF($AJ113="","",COUNTIF(Shifts!$H$2:$M$41,$AJ113))</f>
        <v/>
      </c>
    </row>
    <row r="114">
      <c r="AF114" s="23" t="n"/>
      <c r="AG114" s="23" t="n"/>
      <c r="AH114" s="23" t="n"/>
      <c r="AJ114" s="21">
        <f>IFERROR(TRIM(INDEX($A114:$AD114,MATCH(Lists!$B$2,$A$1:$AD$1,0))&amp;""),"")</f>
        <v/>
      </c>
      <c r="AK114" s="21">
        <f>IF($AJ114="","",IFERROR(TRIM(INDEX($A114:$AD114,MATCH(Lists!$B$3,$A$1:$AD$1,0))&amp;""),""))</f>
        <v/>
      </c>
      <c r="AL114" s="21">
        <f>IF($AJ114="","",IFERROR(TRIM(INDEX($A114:$AD114,MATCH(Lists!$B$5,$A$1:$AD$1,0))&amp;""),""))</f>
        <v/>
      </c>
      <c r="AM114" s="21">
        <f>IF($AJ114="","",IFERROR(TRIM(INDEX($A114:$AD114,MATCH(Lists!$B$6,$A$1:$AD$1,0))&amp;""),""))</f>
        <v/>
      </c>
      <c r="AN114" s="21">
        <f>IF($AJ114="","",IF(IFERROR(TRIM(INDEX($A114:$AD114,MATCH(Lists!$B$4,$A$1:$AD$1,0))&amp;""),"")=Lists!$B$12,"18 or older",IF(IFERROR(TRIM(INDEX($A114:$AD114,MATCH(Lists!$B$4,$A$1:$AD$1,0))&amp;""),"")=Lists!$B$11,"Under 18","Not answered")))</f>
        <v/>
      </c>
      <c r="AO114" s="21">
        <f>IF($AN114="Under 18",IF(TRIM($AH114)="Yes","On file","Needed"),"")</f>
        <v/>
      </c>
      <c r="AP114" s="22">
        <f>IF($AJ114="","",COUNTIF(Shifts!$H$2:$M$41,$AJ114))</f>
        <v/>
      </c>
    </row>
    <row r="115">
      <c r="AF115" s="23" t="n"/>
      <c r="AG115" s="23" t="n"/>
      <c r="AH115" s="23" t="n"/>
      <c r="AJ115" s="21">
        <f>IFERROR(TRIM(INDEX($A115:$AD115,MATCH(Lists!$B$2,$A$1:$AD$1,0))&amp;""),"")</f>
        <v/>
      </c>
      <c r="AK115" s="21">
        <f>IF($AJ115="","",IFERROR(TRIM(INDEX($A115:$AD115,MATCH(Lists!$B$3,$A$1:$AD$1,0))&amp;""),""))</f>
        <v/>
      </c>
      <c r="AL115" s="21">
        <f>IF($AJ115="","",IFERROR(TRIM(INDEX($A115:$AD115,MATCH(Lists!$B$5,$A$1:$AD$1,0))&amp;""),""))</f>
        <v/>
      </c>
      <c r="AM115" s="21">
        <f>IF($AJ115="","",IFERROR(TRIM(INDEX($A115:$AD115,MATCH(Lists!$B$6,$A$1:$AD$1,0))&amp;""),""))</f>
        <v/>
      </c>
      <c r="AN115" s="21">
        <f>IF($AJ115="","",IF(IFERROR(TRIM(INDEX($A115:$AD115,MATCH(Lists!$B$4,$A$1:$AD$1,0))&amp;""),"")=Lists!$B$12,"18 or older",IF(IFERROR(TRIM(INDEX($A115:$AD115,MATCH(Lists!$B$4,$A$1:$AD$1,0))&amp;""),"")=Lists!$B$11,"Under 18","Not answered")))</f>
        <v/>
      </c>
      <c r="AO115" s="21">
        <f>IF($AN115="Under 18",IF(TRIM($AH115)="Yes","On file","Needed"),"")</f>
        <v/>
      </c>
      <c r="AP115" s="22">
        <f>IF($AJ115="","",COUNTIF(Shifts!$H$2:$M$41,$AJ115))</f>
        <v/>
      </c>
    </row>
    <row r="116">
      <c r="AF116" s="23" t="n"/>
      <c r="AG116" s="23" t="n"/>
      <c r="AH116" s="23" t="n"/>
      <c r="AJ116" s="21">
        <f>IFERROR(TRIM(INDEX($A116:$AD116,MATCH(Lists!$B$2,$A$1:$AD$1,0))&amp;""),"")</f>
        <v/>
      </c>
      <c r="AK116" s="21">
        <f>IF($AJ116="","",IFERROR(TRIM(INDEX($A116:$AD116,MATCH(Lists!$B$3,$A$1:$AD$1,0))&amp;""),""))</f>
        <v/>
      </c>
      <c r="AL116" s="21">
        <f>IF($AJ116="","",IFERROR(TRIM(INDEX($A116:$AD116,MATCH(Lists!$B$5,$A$1:$AD$1,0))&amp;""),""))</f>
        <v/>
      </c>
      <c r="AM116" s="21">
        <f>IF($AJ116="","",IFERROR(TRIM(INDEX($A116:$AD116,MATCH(Lists!$B$6,$A$1:$AD$1,0))&amp;""),""))</f>
        <v/>
      </c>
      <c r="AN116" s="21">
        <f>IF($AJ116="","",IF(IFERROR(TRIM(INDEX($A116:$AD116,MATCH(Lists!$B$4,$A$1:$AD$1,0))&amp;""),"")=Lists!$B$12,"18 or older",IF(IFERROR(TRIM(INDEX($A116:$AD116,MATCH(Lists!$B$4,$A$1:$AD$1,0))&amp;""),"")=Lists!$B$11,"Under 18","Not answered")))</f>
        <v/>
      </c>
      <c r="AO116" s="21">
        <f>IF($AN116="Under 18",IF(TRIM($AH116)="Yes","On file","Needed"),"")</f>
        <v/>
      </c>
      <c r="AP116" s="22">
        <f>IF($AJ116="","",COUNTIF(Shifts!$H$2:$M$41,$AJ116))</f>
        <v/>
      </c>
    </row>
    <row r="117">
      <c r="AF117" s="23" t="n"/>
      <c r="AG117" s="23" t="n"/>
      <c r="AH117" s="23" t="n"/>
      <c r="AJ117" s="21">
        <f>IFERROR(TRIM(INDEX($A117:$AD117,MATCH(Lists!$B$2,$A$1:$AD$1,0))&amp;""),"")</f>
        <v/>
      </c>
      <c r="AK117" s="21">
        <f>IF($AJ117="","",IFERROR(TRIM(INDEX($A117:$AD117,MATCH(Lists!$B$3,$A$1:$AD$1,0))&amp;""),""))</f>
        <v/>
      </c>
      <c r="AL117" s="21">
        <f>IF($AJ117="","",IFERROR(TRIM(INDEX($A117:$AD117,MATCH(Lists!$B$5,$A$1:$AD$1,0))&amp;""),""))</f>
        <v/>
      </c>
      <c r="AM117" s="21">
        <f>IF($AJ117="","",IFERROR(TRIM(INDEX($A117:$AD117,MATCH(Lists!$B$6,$A$1:$AD$1,0))&amp;""),""))</f>
        <v/>
      </c>
      <c r="AN117" s="21">
        <f>IF($AJ117="","",IF(IFERROR(TRIM(INDEX($A117:$AD117,MATCH(Lists!$B$4,$A$1:$AD$1,0))&amp;""),"")=Lists!$B$12,"18 or older",IF(IFERROR(TRIM(INDEX($A117:$AD117,MATCH(Lists!$B$4,$A$1:$AD$1,0))&amp;""),"")=Lists!$B$11,"Under 18","Not answered")))</f>
        <v/>
      </c>
      <c r="AO117" s="21">
        <f>IF($AN117="Under 18",IF(TRIM($AH117)="Yes","On file","Needed"),"")</f>
        <v/>
      </c>
      <c r="AP117" s="22">
        <f>IF($AJ117="","",COUNTIF(Shifts!$H$2:$M$41,$AJ117))</f>
        <v/>
      </c>
    </row>
    <row r="118">
      <c r="AF118" s="23" t="n"/>
      <c r="AG118" s="23" t="n"/>
      <c r="AH118" s="23" t="n"/>
      <c r="AJ118" s="21">
        <f>IFERROR(TRIM(INDEX($A118:$AD118,MATCH(Lists!$B$2,$A$1:$AD$1,0))&amp;""),"")</f>
        <v/>
      </c>
      <c r="AK118" s="21">
        <f>IF($AJ118="","",IFERROR(TRIM(INDEX($A118:$AD118,MATCH(Lists!$B$3,$A$1:$AD$1,0))&amp;""),""))</f>
        <v/>
      </c>
      <c r="AL118" s="21">
        <f>IF($AJ118="","",IFERROR(TRIM(INDEX($A118:$AD118,MATCH(Lists!$B$5,$A$1:$AD$1,0))&amp;""),""))</f>
        <v/>
      </c>
      <c r="AM118" s="21">
        <f>IF($AJ118="","",IFERROR(TRIM(INDEX($A118:$AD118,MATCH(Lists!$B$6,$A$1:$AD$1,0))&amp;""),""))</f>
        <v/>
      </c>
      <c r="AN118" s="21">
        <f>IF($AJ118="","",IF(IFERROR(TRIM(INDEX($A118:$AD118,MATCH(Lists!$B$4,$A$1:$AD$1,0))&amp;""),"")=Lists!$B$12,"18 or older",IF(IFERROR(TRIM(INDEX($A118:$AD118,MATCH(Lists!$B$4,$A$1:$AD$1,0))&amp;""),"")=Lists!$B$11,"Under 18","Not answered")))</f>
        <v/>
      </c>
      <c r="AO118" s="21">
        <f>IF($AN118="Under 18",IF(TRIM($AH118)="Yes","On file","Needed"),"")</f>
        <v/>
      </c>
      <c r="AP118" s="22">
        <f>IF($AJ118="","",COUNTIF(Shifts!$H$2:$M$41,$AJ118))</f>
        <v/>
      </c>
    </row>
    <row r="119">
      <c r="AF119" s="23" t="n"/>
      <c r="AG119" s="23" t="n"/>
      <c r="AH119" s="23" t="n"/>
      <c r="AJ119" s="21">
        <f>IFERROR(TRIM(INDEX($A119:$AD119,MATCH(Lists!$B$2,$A$1:$AD$1,0))&amp;""),"")</f>
        <v/>
      </c>
      <c r="AK119" s="21">
        <f>IF($AJ119="","",IFERROR(TRIM(INDEX($A119:$AD119,MATCH(Lists!$B$3,$A$1:$AD$1,0))&amp;""),""))</f>
        <v/>
      </c>
      <c r="AL119" s="21">
        <f>IF($AJ119="","",IFERROR(TRIM(INDEX($A119:$AD119,MATCH(Lists!$B$5,$A$1:$AD$1,0))&amp;""),""))</f>
        <v/>
      </c>
      <c r="AM119" s="21">
        <f>IF($AJ119="","",IFERROR(TRIM(INDEX($A119:$AD119,MATCH(Lists!$B$6,$A$1:$AD$1,0))&amp;""),""))</f>
        <v/>
      </c>
      <c r="AN119" s="21">
        <f>IF($AJ119="","",IF(IFERROR(TRIM(INDEX($A119:$AD119,MATCH(Lists!$B$4,$A$1:$AD$1,0))&amp;""),"")=Lists!$B$12,"18 or older",IF(IFERROR(TRIM(INDEX($A119:$AD119,MATCH(Lists!$B$4,$A$1:$AD$1,0))&amp;""),"")=Lists!$B$11,"Under 18","Not answered")))</f>
        <v/>
      </c>
      <c r="AO119" s="21">
        <f>IF($AN119="Under 18",IF(TRIM($AH119)="Yes","On file","Needed"),"")</f>
        <v/>
      </c>
      <c r="AP119" s="22">
        <f>IF($AJ119="","",COUNTIF(Shifts!$H$2:$M$41,$AJ119))</f>
        <v/>
      </c>
    </row>
    <row r="120">
      <c r="AF120" s="23" t="n"/>
      <c r="AG120" s="23" t="n"/>
      <c r="AH120" s="23" t="n"/>
      <c r="AJ120" s="21">
        <f>IFERROR(TRIM(INDEX($A120:$AD120,MATCH(Lists!$B$2,$A$1:$AD$1,0))&amp;""),"")</f>
        <v/>
      </c>
      <c r="AK120" s="21">
        <f>IF($AJ120="","",IFERROR(TRIM(INDEX($A120:$AD120,MATCH(Lists!$B$3,$A$1:$AD$1,0))&amp;""),""))</f>
        <v/>
      </c>
      <c r="AL120" s="21">
        <f>IF($AJ120="","",IFERROR(TRIM(INDEX($A120:$AD120,MATCH(Lists!$B$5,$A$1:$AD$1,0))&amp;""),""))</f>
        <v/>
      </c>
      <c r="AM120" s="21">
        <f>IF($AJ120="","",IFERROR(TRIM(INDEX($A120:$AD120,MATCH(Lists!$B$6,$A$1:$AD$1,0))&amp;""),""))</f>
        <v/>
      </c>
      <c r="AN120" s="21">
        <f>IF($AJ120="","",IF(IFERROR(TRIM(INDEX($A120:$AD120,MATCH(Lists!$B$4,$A$1:$AD$1,0))&amp;""),"")=Lists!$B$12,"18 or older",IF(IFERROR(TRIM(INDEX($A120:$AD120,MATCH(Lists!$B$4,$A$1:$AD$1,0))&amp;""),"")=Lists!$B$11,"Under 18","Not answered")))</f>
        <v/>
      </c>
      <c r="AO120" s="21">
        <f>IF($AN120="Under 18",IF(TRIM($AH120)="Yes","On file","Needed"),"")</f>
        <v/>
      </c>
      <c r="AP120" s="22">
        <f>IF($AJ120="","",COUNTIF(Shifts!$H$2:$M$41,$AJ120))</f>
        <v/>
      </c>
    </row>
    <row r="121">
      <c r="AF121" s="23" t="n"/>
      <c r="AG121" s="23" t="n"/>
      <c r="AH121" s="23" t="n"/>
      <c r="AJ121" s="21">
        <f>IFERROR(TRIM(INDEX($A121:$AD121,MATCH(Lists!$B$2,$A$1:$AD$1,0))&amp;""),"")</f>
        <v/>
      </c>
      <c r="AK121" s="21">
        <f>IF($AJ121="","",IFERROR(TRIM(INDEX($A121:$AD121,MATCH(Lists!$B$3,$A$1:$AD$1,0))&amp;""),""))</f>
        <v/>
      </c>
      <c r="AL121" s="21">
        <f>IF($AJ121="","",IFERROR(TRIM(INDEX($A121:$AD121,MATCH(Lists!$B$5,$A$1:$AD$1,0))&amp;""),""))</f>
        <v/>
      </c>
      <c r="AM121" s="21">
        <f>IF($AJ121="","",IFERROR(TRIM(INDEX($A121:$AD121,MATCH(Lists!$B$6,$A$1:$AD$1,0))&amp;""),""))</f>
        <v/>
      </c>
      <c r="AN121" s="21">
        <f>IF($AJ121="","",IF(IFERROR(TRIM(INDEX($A121:$AD121,MATCH(Lists!$B$4,$A$1:$AD$1,0))&amp;""),"")=Lists!$B$12,"18 or older",IF(IFERROR(TRIM(INDEX($A121:$AD121,MATCH(Lists!$B$4,$A$1:$AD$1,0))&amp;""),"")=Lists!$B$11,"Under 18","Not answered")))</f>
        <v/>
      </c>
      <c r="AO121" s="21">
        <f>IF($AN121="Under 18",IF(TRIM($AH121)="Yes","On file","Needed"),"")</f>
        <v/>
      </c>
      <c r="AP121" s="22">
        <f>IF($AJ121="","",COUNTIF(Shifts!$H$2:$M$41,$AJ121))</f>
        <v/>
      </c>
    </row>
    <row r="122">
      <c r="AF122" s="23" t="n"/>
      <c r="AG122" s="23" t="n"/>
      <c r="AH122" s="23" t="n"/>
      <c r="AJ122" s="21">
        <f>IFERROR(TRIM(INDEX($A122:$AD122,MATCH(Lists!$B$2,$A$1:$AD$1,0))&amp;""),"")</f>
        <v/>
      </c>
      <c r="AK122" s="21">
        <f>IF($AJ122="","",IFERROR(TRIM(INDEX($A122:$AD122,MATCH(Lists!$B$3,$A$1:$AD$1,0))&amp;""),""))</f>
        <v/>
      </c>
      <c r="AL122" s="21">
        <f>IF($AJ122="","",IFERROR(TRIM(INDEX($A122:$AD122,MATCH(Lists!$B$5,$A$1:$AD$1,0))&amp;""),""))</f>
        <v/>
      </c>
      <c r="AM122" s="21">
        <f>IF($AJ122="","",IFERROR(TRIM(INDEX($A122:$AD122,MATCH(Lists!$B$6,$A$1:$AD$1,0))&amp;""),""))</f>
        <v/>
      </c>
      <c r="AN122" s="21">
        <f>IF($AJ122="","",IF(IFERROR(TRIM(INDEX($A122:$AD122,MATCH(Lists!$B$4,$A$1:$AD$1,0))&amp;""),"")=Lists!$B$12,"18 or older",IF(IFERROR(TRIM(INDEX($A122:$AD122,MATCH(Lists!$B$4,$A$1:$AD$1,0))&amp;""),"")=Lists!$B$11,"Under 18","Not answered")))</f>
        <v/>
      </c>
      <c r="AO122" s="21">
        <f>IF($AN122="Under 18",IF(TRIM($AH122)="Yes","On file","Needed"),"")</f>
        <v/>
      </c>
      <c r="AP122" s="22">
        <f>IF($AJ122="","",COUNTIF(Shifts!$H$2:$M$41,$AJ122))</f>
        <v/>
      </c>
    </row>
    <row r="123">
      <c r="AF123" s="23" t="n"/>
      <c r="AG123" s="23" t="n"/>
      <c r="AH123" s="23" t="n"/>
      <c r="AJ123" s="21">
        <f>IFERROR(TRIM(INDEX($A123:$AD123,MATCH(Lists!$B$2,$A$1:$AD$1,0))&amp;""),"")</f>
        <v/>
      </c>
      <c r="AK123" s="21">
        <f>IF($AJ123="","",IFERROR(TRIM(INDEX($A123:$AD123,MATCH(Lists!$B$3,$A$1:$AD$1,0))&amp;""),""))</f>
        <v/>
      </c>
      <c r="AL123" s="21">
        <f>IF($AJ123="","",IFERROR(TRIM(INDEX($A123:$AD123,MATCH(Lists!$B$5,$A$1:$AD$1,0))&amp;""),""))</f>
        <v/>
      </c>
      <c r="AM123" s="21">
        <f>IF($AJ123="","",IFERROR(TRIM(INDEX($A123:$AD123,MATCH(Lists!$B$6,$A$1:$AD$1,0))&amp;""),""))</f>
        <v/>
      </c>
      <c r="AN123" s="21">
        <f>IF($AJ123="","",IF(IFERROR(TRIM(INDEX($A123:$AD123,MATCH(Lists!$B$4,$A$1:$AD$1,0))&amp;""),"")=Lists!$B$12,"18 or older",IF(IFERROR(TRIM(INDEX($A123:$AD123,MATCH(Lists!$B$4,$A$1:$AD$1,0))&amp;""),"")=Lists!$B$11,"Under 18","Not answered")))</f>
        <v/>
      </c>
      <c r="AO123" s="21">
        <f>IF($AN123="Under 18",IF(TRIM($AH123)="Yes","On file","Needed"),"")</f>
        <v/>
      </c>
      <c r="AP123" s="22">
        <f>IF($AJ123="","",COUNTIF(Shifts!$H$2:$M$41,$AJ123))</f>
        <v/>
      </c>
    </row>
    <row r="124">
      <c r="AF124" s="23" t="n"/>
      <c r="AG124" s="23" t="n"/>
      <c r="AH124" s="23" t="n"/>
      <c r="AJ124" s="21">
        <f>IFERROR(TRIM(INDEX($A124:$AD124,MATCH(Lists!$B$2,$A$1:$AD$1,0))&amp;""),"")</f>
        <v/>
      </c>
      <c r="AK124" s="21">
        <f>IF($AJ124="","",IFERROR(TRIM(INDEX($A124:$AD124,MATCH(Lists!$B$3,$A$1:$AD$1,0))&amp;""),""))</f>
        <v/>
      </c>
      <c r="AL124" s="21">
        <f>IF($AJ124="","",IFERROR(TRIM(INDEX($A124:$AD124,MATCH(Lists!$B$5,$A$1:$AD$1,0))&amp;""),""))</f>
        <v/>
      </c>
      <c r="AM124" s="21">
        <f>IF($AJ124="","",IFERROR(TRIM(INDEX($A124:$AD124,MATCH(Lists!$B$6,$A$1:$AD$1,0))&amp;""),""))</f>
        <v/>
      </c>
      <c r="AN124" s="21">
        <f>IF($AJ124="","",IF(IFERROR(TRIM(INDEX($A124:$AD124,MATCH(Lists!$B$4,$A$1:$AD$1,0))&amp;""),"")=Lists!$B$12,"18 or older",IF(IFERROR(TRIM(INDEX($A124:$AD124,MATCH(Lists!$B$4,$A$1:$AD$1,0))&amp;""),"")=Lists!$B$11,"Under 18","Not answered")))</f>
        <v/>
      </c>
      <c r="AO124" s="21">
        <f>IF($AN124="Under 18",IF(TRIM($AH124)="Yes","On file","Needed"),"")</f>
        <v/>
      </c>
      <c r="AP124" s="22">
        <f>IF($AJ124="","",COUNTIF(Shifts!$H$2:$M$41,$AJ124))</f>
        <v/>
      </c>
    </row>
    <row r="125">
      <c r="AF125" s="23" t="n"/>
      <c r="AG125" s="23" t="n"/>
      <c r="AH125" s="23" t="n"/>
      <c r="AJ125" s="21">
        <f>IFERROR(TRIM(INDEX($A125:$AD125,MATCH(Lists!$B$2,$A$1:$AD$1,0))&amp;""),"")</f>
        <v/>
      </c>
      <c r="AK125" s="21">
        <f>IF($AJ125="","",IFERROR(TRIM(INDEX($A125:$AD125,MATCH(Lists!$B$3,$A$1:$AD$1,0))&amp;""),""))</f>
        <v/>
      </c>
      <c r="AL125" s="21">
        <f>IF($AJ125="","",IFERROR(TRIM(INDEX($A125:$AD125,MATCH(Lists!$B$5,$A$1:$AD$1,0))&amp;""),""))</f>
        <v/>
      </c>
      <c r="AM125" s="21">
        <f>IF($AJ125="","",IFERROR(TRIM(INDEX($A125:$AD125,MATCH(Lists!$B$6,$A$1:$AD$1,0))&amp;""),""))</f>
        <v/>
      </c>
      <c r="AN125" s="21">
        <f>IF($AJ125="","",IF(IFERROR(TRIM(INDEX($A125:$AD125,MATCH(Lists!$B$4,$A$1:$AD$1,0))&amp;""),"")=Lists!$B$12,"18 or older",IF(IFERROR(TRIM(INDEX($A125:$AD125,MATCH(Lists!$B$4,$A$1:$AD$1,0))&amp;""),"")=Lists!$B$11,"Under 18","Not answered")))</f>
        <v/>
      </c>
      <c r="AO125" s="21">
        <f>IF($AN125="Under 18",IF(TRIM($AH125)="Yes","On file","Needed"),"")</f>
        <v/>
      </c>
      <c r="AP125" s="22">
        <f>IF($AJ125="","",COUNTIF(Shifts!$H$2:$M$41,$AJ125))</f>
        <v/>
      </c>
    </row>
    <row r="126">
      <c r="AF126" s="23" t="n"/>
      <c r="AG126" s="23" t="n"/>
      <c r="AH126" s="23" t="n"/>
      <c r="AJ126" s="21">
        <f>IFERROR(TRIM(INDEX($A126:$AD126,MATCH(Lists!$B$2,$A$1:$AD$1,0))&amp;""),"")</f>
        <v/>
      </c>
      <c r="AK126" s="21">
        <f>IF($AJ126="","",IFERROR(TRIM(INDEX($A126:$AD126,MATCH(Lists!$B$3,$A$1:$AD$1,0))&amp;""),""))</f>
        <v/>
      </c>
      <c r="AL126" s="21">
        <f>IF($AJ126="","",IFERROR(TRIM(INDEX($A126:$AD126,MATCH(Lists!$B$5,$A$1:$AD$1,0))&amp;""),""))</f>
        <v/>
      </c>
      <c r="AM126" s="21">
        <f>IF($AJ126="","",IFERROR(TRIM(INDEX($A126:$AD126,MATCH(Lists!$B$6,$A$1:$AD$1,0))&amp;""),""))</f>
        <v/>
      </c>
      <c r="AN126" s="21">
        <f>IF($AJ126="","",IF(IFERROR(TRIM(INDEX($A126:$AD126,MATCH(Lists!$B$4,$A$1:$AD$1,0))&amp;""),"")=Lists!$B$12,"18 or older",IF(IFERROR(TRIM(INDEX($A126:$AD126,MATCH(Lists!$B$4,$A$1:$AD$1,0))&amp;""),"")=Lists!$B$11,"Under 18","Not answered")))</f>
        <v/>
      </c>
      <c r="AO126" s="21">
        <f>IF($AN126="Under 18",IF(TRIM($AH126)="Yes","On file","Needed"),"")</f>
        <v/>
      </c>
      <c r="AP126" s="22">
        <f>IF($AJ126="","",COUNTIF(Shifts!$H$2:$M$41,$AJ126))</f>
        <v/>
      </c>
    </row>
    <row r="127">
      <c r="AF127" s="23" t="n"/>
      <c r="AG127" s="23" t="n"/>
      <c r="AH127" s="23" t="n"/>
      <c r="AJ127" s="21">
        <f>IFERROR(TRIM(INDEX($A127:$AD127,MATCH(Lists!$B$2,$A$1:$AD$1,0))&amp;""),"")</f>
        <v/>
      </c>
      <c r="AK127" s="21">
        <f>IF($AJ127="","",IFERROR(TRIM(INDEX($A127:$AD127,MATCH(Lists!$B$3,$A$1:$AD$1,0))&amp;""),""))</f>
        <v/>
      </c>
      <c r="AL127" s="21">
        <f>IF($AJ127="","",IFERROR(TRIM(INDEX($A127:$AD127,MATCH(Lists!$B$5,$A$1:$AD$1,0))&amp;""),""))</f>
        <v/>
      </c>
      <c r="AM127" s="21">
        <f>IF($AJ127="","",IFERROR(TRIM(INDEX($A127:$AD127,MATCH(Lists!$B$6,$A$1:$AD$1,0))&amp;""),""))</f>
        <v/>
      </c>
      <c r="AN127" s="21">
        <f>IF($AJ127="","",IF(IFERROR(TRIM(INDEX($A127:$AD127,MATCH(Lists!$B$4,$A$1:$AD$1,0))&amp;""),"")=Lists!$B$12,"18 or older",IF(IFERROR(TRIM(INDEX($A127:$AD127,MATCH(Lists!$B$4,$A$1:$AD$1,0))&amp;""),"")=Lists!$B$11,"Under 18","Not answered")))</f>
        <v/>
      </c>
      <c r="AO127" s="21">
        <f>IF($AN127="Under 18",IF(TRIM($AH127)="Yes","On file","Needed"),"")</f>
        <v/>
      </c>
      <c r="AP127" s="22">
        <f>IF($AJ127="","",COUNTIF(Shifts!$H$2:$M$41,$AJ127))</f>
        <v/>
      </c>
    </row>
    <row r="128">
      <c r="AF128" s="23" t="n"/>
      <c r="AG128" s="23" t="n"/>
      <c r="AH128" s="23" t="n"/>
      <c r="AJ128" s="21">
        <f>IFERROR(TRIM(INDEX($A128:$AD128,MATCH(Lists!$B$2,$A$1:$AD$1,0))&amp;""),"")</f>
        <v/>
      </c>
      <c r="AK128" s="21">
        <f>IF($AJ128="","",IFERROR(TRIM(INDEX($A128:$AD128,MATCH(Lists!$B$3,$A$1:$AD$1,0))&amp;""),""))</f>
        <v/>
      </c>
      <c r="AL128" s="21">
        <f>IF($AJ128="","",IFERROR(TRIM(INDEX($A128:$AD128,MATCH(Lists!$B$5,$A$1:$AD$1,0))&amp;""),""))</f>
        <v/>
      </c>
      <c r="AM128" s="21">
        <f>IF($AJ128="","",IFERROR(TRIM(INDEX($A128:$AD128,MATCH(Lists!$B$6,$A$1:$AD$1,0))&amp;""),""))</f>
        <v/>
      </c>
      <c r="AN128" s="21">
        <f>IF($AJ128="","",IF(IFERROR(TRIM(INDEX($A128:$AD128,MATCH(Lists!$B$4,$A$1:$AD$1,0))&amp;""),"")=Lists!$B$12,"18 or older",IF(IFERROR(TRIM(INDEX($A128:$AD128,MATCH(Lists!$B$4,$A$1:$AD$1,0))&amp;""),"")=Lists!$B$11,"Under 18","Not answered")))</f>
        <v/>
      </c>
      <c r="AO128" s="21">
        <f>IF($AN128="Under 18",IF(TRIM($AH128)="Yes","On file","Needed"),"")</f>
        <v/>
      </c>
      <c r="AP128" s="22">
        <f>IF($AJ128="","",COUNTIF(Shifts!$H$2:$M$41,$AJ128))</f>
        <v/>
      </c>
    </row>
    <row r="129">
      <c r="AF129" s="23" t="n"/>
      <c r="AG129" s="23" t="n"/>
      <c r="AH129" s="23" t="n"/>
      <c r="AJ129" s="21">
        <f>IFERROR(TRIM(INDEX($A129:$AD129,MATCH(Lists!$B$2,$A$1:$AD$1,0))&amp;""),"")</f>
        <v/>
      </c>
      <c r="AK129" s="21">
        <f>IF($AJ129="","",IFERROR(TRIM(INDEX($A129:$AD129,MATCH(Lists!$B$3,$A$1:$AD$1,0))&amp;""),""))</f>
        <v/>
      </c>
      <c r="AL129" s="21">
        <f>IF($AJ129="","",IFERROR(TRIM(INDEX($A129:$AD129,MATCH(Lists!$B$5,$A$1:$AD$1,0))&amp;""),""))</f>
        <v/>
      </c>
      <c r="AM129" s="21">
        <f>IF($AJ129="","",IFERROR(TRIM(INDEX($A129:$AD129,MATCH(Lists!$B$6,$A$1:$AD$1,0))&amp;""),""))</f>
        <v/>
      </c>
      <c r="AN129" s="21">
        <f>IF($AJ129="","",IF(IFERROR(TRIM(INDEX($A129:$AD129,MATCH(Lists!$B$4,$A$1:$AD$1,0))&amp;""),"")=Lists!$B$12,"18 or older",IF(IFERROR(TRIM(INDEX($A129:$AD129,MATCH(Lists!$B$4,$A$1:$AD$1,0))&amp;""),"")=Lists!$B$11,"Under 18","Not answered")))</f>
        <v/>
      </c>
      <c r="AO129" s="21">
        <f>IF($AN129="Under 18",IF(TRIM($AH129)="Yes","On file","Needed"),"")</f>
        <v/>
      </c>
      <c r="AP129" s="22">
        <f>IF($AJ129="","",COUNTIF(Shifts!$H$2:$M$41,$AJ129))</f>
        <v/>
      </c>
    </row>
    <row r="130">
      <c r="AF130" s="23" t="n"/>
      <c r="AG130" s="23" t="n"/>
      <c r="AH130" s="23" t="n"/>
      <c r="AJ130" s="21">
        <f>IFERROR(TRIM(INDEX($A130:$AD130,MATCH(Lists!$B$2,$A$1:$AD$1,0))&amp;""),"")</f>
        <v/>
      </c>
      <c r="AK130" s="21">
        <f>IF($AJ130="","",IFERROR(TRIM(INDEX($A130:$AD130,MATCH(Lists!$B$3,$A$1:$AD$1,0))&amp;""),""))</f>
        <v/>
      </c>
      <c r="AL130" s="21">
        <f>IF($AJ130="","",IFERROR(TRIM(INDEX($A130:$AD130,MATCH(Lists!$B$5,$A$1:$AD$1,0))&amp;""),""))</f>
        <v/>
      </c>
      <c r="AM130" s="21">
        <f>IF($AJ130="","",IFERROR(TRIM(INDEX($A130:$AD130,MATCH(Lists!$B$6,$A$1:$AD$1,0))&amp;""),""))</f>
        <v/>
      </c>
      <c r="AN130" s="21">
        <f>IF($AJ130="","",IF(IFERROR(TRIM(INDEX($A130:$AD130,MATCH(Lists!$B$4,$A$1:$AD$1,0))&amp;""),"")=Lists!$B$12,"18 or older",IF(IFERROR(TRIM(INDEX($A130:$AD130,MATCH(Lists!$B$4,$A$1:$AD$1,0))&amp;""),"")=Lists!$B$11,"Under 18","Not answered")))</f>
        <v/>
      </c>
      <c r="AO130" s="21">
        <f>IF($AN130="Under 18",IF(TRIM($AH130)="Yes","On file","Needed"),"")</f>
        <v/>
      </c>
      <c r="AP130" s="22">
        <f>IF($AJ130="","",COUNTIF(Shifts!$H$2:$M$41,$AJ130))</f>
        <v/>
      </c>
    </row>
    <row r="131">
      <c r="AF131" s="23" t="n"/>
      <c r="AG131" s="23" t="n"/>
      <c r="AH131" s="23" t="n"/>
      <c r="AJ131" s="21">
        <f>IFERROR(TRIM(INDEX($A131:$AD131,MATCH(Lists!$B$2,$A$1:$AD$1,0))&amp;""),"")</f>
        <v/>
      </c>
      <c r="AK131" s="21">
        <f>IF($AJ131="","",IFERROR(TRIM(INDEX($A131:$AD131,MATCH(Lists!$B$3,$A$1:$AD$1,0))&amp;""),""))</f>
        <v/>
      </c>
      <c r="AL131" s="21">
        <f>IF($AJ131="","",IFERROR(TRIM(INDEX($A131:$AD131,MATCH(Lists!$B$5,$A$1:$AD$1,0))&amp;""),""))</f>
        <v/>
      </c>
      <c r="AM131" s="21">
        <f>IF($AJ131="","",IFERROR(TRIM(INDEX($A131:$AD131,MATCH(Lists!$B$6,$A$1:$AD$1,0))&amp;""),""))</f>
        <v/>
      </c>
      <c r="AN131" s="21">
        <f>IF($AJ131="","",IF(IFERROR(TRIM(INDEX($A131:$AD131,MATCH(Lists!$B$4,$A$1:$AD$1,0))&amp;""),"")=Lists!$B$12,"18 or older",IF(IFERROR(TRIM(INDEX($A131:$AD131,MATCH(Lists!$B$4,$A$1:$AD$1,0))&amp;""),"")=Lists!$B$11,"Under 18","Not answered")))</f>
        <v/>
      </c>
      <c r="AO131" s="21">
        <f>IF($AN131="Under 18",IF(TRIM($AH131)="Yes","On file","Needed"),"")</f>
        <v/>
      </c>
      <c r="AP131" s="22">
        <f>IF($AJ131="","",COUNTIF(Shifts!$H$2:$M$41,$AJ131))</f>
        <v/>
      </c>
    </row>
    <row r="132">
      <c r="AF132" s="23" t="n"/>
      <c r="AG132" s="23" t="n"/>
      <c r="AH132" s="23" t="n"/>
      <c r="AJ132" s="21">
        <f>IFERROR(TRIM(INDEX($A132:$AD132,MATCH(Lists!$B$2,$A$1:$AD$1,0))&amp;""),"")</f>
        <v/>
      </c>
      <c r="AK132" s="21">
        <f>IF($AJ132="","",IFERROR(TRIM(INDEX($A132:$AD132,MATCH(Lists!$B$3,$A$1:$AD$1,0))&amp;""),""))</f>
        <v/>
      </c>
      <c r="AL132" s="21">
        <f>IF($AJ132="","",IFERROR(TRIM(INDEX($A132:$AD132,MATCH(Lists!$B$5,$A$1:$AD$1,0))&amp;""),""))</f>
        <v/>
      </c>
      <c r="AM132" s="21">
        <f>IF($AJ132="","",IFERROR(TRIM(INDEX($A132:$AD132,MATCH(Lists!$B$6,$A$1:$AD$1,0))&amp;""),""))</f>
        <v/>
      </c>
      <c r="AN132" s="21">
        <f>IF($AJ132="","",IF(IFERROR(TRIM(INDEX($A132:$AD132,MATCH(Lists!$B$4,$A$1:$AD$1,0))&amp;""),"")=Lists!$B$12,"18 or older",IF(IFERROR(TRIM(INDEX($A132:$AD132,MATCH(Lists!$B$4,$A$1:$AD$1,0))&amp;""),"")=Lists!$B$11,"Under 18","Not answered")))</f>
        <v/>
      </c>
      <c r="AO132" s="21">
        <f>IF($AN132="Under 18",IF(TRIM($AH132)="Yes","On file","Needed"),"")</f>
        <v/>
      </c>
      <c r="AP132" s="22">
        <f>IF($AJ132="","",COUNTIF(Shifts!$H$2:$M$41,$AJ132))</f>
        <v/>
      </c>
    </row>
    <row r="133">
      <c r="AF133" s="23" t="n"/>
      <c r="AG133" s="23" t="n"/>
      <c r="AH133" s="23" t="n"/>
      <c r="AJ133" s="21">
        <f>IFERROR(TRIM(INDEX($A133:$AD133,MATCH(Lists!$B$2,$A$1:$AD$1,0))&amp;""),"")</f>
        <v/>
      </c>
      <c r="AK133" s="21">
        <f>IF($AJ133="","",IFERROR(TRIM(INDEX($A133:$AD133,MATCH(Lists!$B$3,$A$1:$AD$1,0))&amp;""),""))</f>
        <v/>
      </c>
      <c r="AL133" s="21">
        <f>IF($AJ133="","",IFERROR(TRIM(INDEX($A133:$AD133,MATCH(Lists!$B$5,$A$1:$AD$1,0))&amp;""),""))</f>
        <v/>
      </c>
      <c r="AM133" s="21">
        <f>IF($AJ133="","",IFERROR(TRIM(INDEX($A133:$AD133,MATCH(Lists!$B$6,$A$1:$AD$1,0))&amp;""),""))</f>
        <v/>
      </c>
      <c r="AN133" s="21">
        <f>IF($AJ133="","",IF(IFERROR(TRIM(INDEX($A133:$AD133,MATCH(Lists!$B$4,$A$1:$AD$1,0))&amp;""),"")=Lists!$B$12,"18 or older",IF(IFERROR(TRIM(INDEX($A133:$AD133,MATCH(Lists!$B$4,$A$1:$AD$1,0))&amp;""),"")=Lists!$B$11,"Under 18","Not answered")))</f>
        <v/>
      </c>
      <c r="AO133" s="21">
        <f>IF($AN133="Under 18",IF(TRIM($AH133)="Yes","On file","Needed"),"")</f>
        <v/>
      </c>
      <c r="AP133" s="22">
        <f>IF($AJ133="","",COUNTIF(Shifts!$H$2:$M$41,$AJ133))</f>
        <v/>
      </c>
    </row>
    <row r="134">
      <c r="AF134" s="23" t="n"/>
      <c r="AG134" s="23" t="n"/>
      <c r="AH134" s="23" t="n"/>
      <c r="AJ134" s="21">
        <f>IFERROR(TRIM(INDEX($A134:$AD134,MATCH(Lists!$B$2,$A$1:$AD$1,0))&amp;""),"")</f>
        <v/>
      </c>
      <c r="AK134" s="21">
        <f>IF($AJ134="","",IFERROR(TRIM(INDEX($A134:$AD134,MATCH(Lists!$B$3,$A$1:$AD$1,0))&amp;""),""))</f>
        <v/>
      </c>
      <c r="AL134" s="21">
        <f>IF($AJ134="","",IFERROR(TRIM(INDEX($A134:$AD134,MATCH(Lists!$B$5,$A$1:$AD$1,0))&amp;""),""))</f>
        <v/>
      </c>
      <c r="AM134" s="21">
        <f>IF($AJ134="","",IFERROR(TRIM(INDEX($A134:$AD134,MATCH(Lists!$B$6,$A$1:$AD$1,0))&amp;""),""))</f>
        <v/>
      </c>
      <c r="AN134" s="21">
        <f>IF($AJ134="","",IF(IFERROR(TRIM(INDEX($A134:$AD134,MATCH(Lists!$B$4,$A$1:$AD$1,0))&amp;""),"")=Lists!$B$12,"18 or older",IF(IFERROR(TRIM(INDEX($A134:$AD134,MATCH(Lists!$B$4,$A$1:$AD$1,0))&amp;""),"")=Lists!$B$11,"Under 18","Not answered")))</f>
        <v/>
      </c>
      <c r="AO134" s="21">
        <f>IF($AN134="Under 18",IF(TRIM($AH134)="Yes","On file","Needed"),"")</f>
        <v/>
      </c>
      <c r="AP134" s="22">
        <f>IF($AJ134="","",COUNTIF(Shifts!$H$2:$M$41,$AJ134))</f>
        <v/>
      </c>
    </row>
    <row r="135">
      <c r="AF135" s="23" t="n"/>
      <c r="AG135" s="23" t="n"/>
      <c r="AH135" s="23" t="n"/>
      <c r="AJ135" s="21">
        <f>IFERROR(TRIM(INDEX($A135:$AD135,MATCH(Lists!$B$2,$A$1:$AD$1,0))&amp;""),"")</f>
        <v/>
      </c>
      <c r="AK135" s="21">
        <f>IF($AJ135="","",IFERROR(TRIM(INDEX($A135:$AD135,MATCH(Lists!$B$3,$A$1:$AD$1,0))&amp;""),""))</f>
        <v/>
      </c>
      <c r="AL135" s="21">
        <f>IF($AJ135="","",IFERROR(TRIM(INDEX($A135:$AD135,MATCH(Lists!$B$5,$A$1:$AD$1,0))&amp;""),""))</f>
        <v/>
      </c>
      <c r="AM135" s="21">
        <f>IF($AJ135="","",IFERROR(TRIM(INDEX($A135:$AD135,MATCH(Lists!$B$6,$A$1:$AD$1,0))&amp;""),""))</f>
        <v/>
      </c>
      <c r="AN135" s="21">
        <f>IF($AJ135="","",IF(IFERROR(TRIM(INDEX($A135:$AD135,MATCH(Lists!$B$4,$A$1:$AD$1,0))&amp;""),"")=Lists!$B$12,"18 or older",IF(IFERROR(TRIM(INDEX($A135:$AD135,MATCH(Lists!$B$4,$A$1:$AD$1,0))&amp;""),"")=Lists!$B$11,"Under 18","Not answered")))</f>
        <v/>
      </c>
      <c r="AO135" s="21">
        <f>IF($AN135="Under 18",IF(TRIM($AH135)="Yes","On file","Needed"),"")</f>
        <v/>
      </c>
      <c r="AP135" s="22">
        <f>IF($AJ135="","",COUNTIF(Shifts!$H$2:$M$41,$AJ135))</f>
        <v/>
      </c>
    </row>
    <row r="136">
      <c r="AF136" s="23" t="n"/>
      <c r="AG136" s="23" t="n"/>
      <c r="AH136" s="23" t="n"/>
      <c r="AJ136" s="21">
        <f>IFERROR(TRIM(INDEX($A136:$AD136,MATCH(Lists!$B$2,$A$1:$AD$1,0))&amp;""),"")</f>
        <v/>
      </c>
      <c r="AK136" s="21">
        <f>IF($AJ136="","",IFERROR(TRIM(INDEX($A136:$AD136,MATCH(Lists!$B$3,$A$1:$AD$1,0))&amp;""),""))</f>
        <v/>
      </c>
      <c r="AL136" s="21">
        <f>IF($AJ136="","",IFERROR(TRIM(INDEX($A136:$AD136,MATCH(Lists!$B$5,$A$1:$AD$1,0))&amp;""),""))</f>
        <v/>
      </c>
      <c r="AM136" s="21">
        <f>IF($AJ136="","",IFERROR(TRIM(INDEX($A136:$AD136,MATCH(Lists!$B$6,$A$1:$AD$1,0))&amp;""),""))</f>
        <v/>
      </c>
      <c r="AN136" s="21">
        <f>IF($AJ136="","",IF(IFERROR(TRIM(INDEX($A136:$AD136,MATCH(Lists!$B$4,$A$1:$AD$1,0))&amp;""),"")=Lists!$B$12,"18 or older",IF(IFERROR(TRIM(INDEX($A136:$AD136,MATCH(Lists!$B$4,$A$1:$AD$1,0))&amp;""),"")=Lists!$B$11,"Under 18","Not answered")))</f>
        <v/>
      </c>
      <c r="AO136" s="21">
        <f>IF($AN136="Under 18",IF(TRIM($AH136)="Yes","On file","Needed"),"")</f>
        <v/>
      </c>
      <c r="AP136" s="22">
        <f>IF($AJ136="","",COUNTIF(Shifts!$H$2:$M$41,$AJ136))</f>
        <v/>
      </c>
    </row>
    <row r="137">
      <c r="AF137" s="23" t="n"/>
      <c r="AG137" s="23" t="n"/>
      <c r="AH137" s="23" t="n"/>
      <c r="AJ137" s="21">
        <f>IFERROR(TRIM(INDEX($A137:$AD137,MATCH(Lists!$B$2,$A$1:$AD$1,0))&amp;""),"")</f>
        <v/>
      </c>
      <c r="AK137" s="21">
        <f>IF($AJ137="","",IFERROR(TRIM(INDEX($A137:$AD137,MATCH(Lists!$B$3,$A$1:$AD$1,0))&amp;""),""))</f>
        <v/>
      </c>
      <c r="AL137" s="21">
        <f>IF($AJ137="","",IFERROR(TRIM(INDEX($A137:$AD137,MATCH(Lists!$B$5,$A$1:$AD$1,0))&amp;""),""))</f>
        <v/>
      </c>
      <c r="AM137" s="21">
        <f>IF($AJ137="","",IFERROR(TRIM(INDEX($A137:$AD137,MATCH(Lists!$B$6,$A$1:$AD$1,0))&amp;""),""))</f>
        <v/>
      </c>
      <c r="AN137" s="21">
        <f>IF($AJ137="","",IF(IFERROR(TRIM(INDEX($A137:$AD137,MATCH(Lists!$B$4,$A$1:$AD$1,0))&amp;""),"")=Lists!$B$12,"18 or older",IF(IFERROR(TRIM(INDEX($A137:$AD137,MATCH(Lists!$B$4,$A$1:$AD$1,0))&amp;""),"")=Lists!$B$11,"Under 18","Not answered")))</f>
        <v/>
      </c>
      <c r="AO137" s="21">
        <f>IF($AN137="Under 18",IF(TRIM($AH137)="Yes","On file","Needed"),"")</f>
        <v/>
      </c>
      <c r="AP137" s="22">
        <f>IF($AJ137="","",COUNTIF(Shifts!$H$2:$M$41,$AJ137))</f>
        <v/>
      </c>
    </row>
    <row r="138">
      <c r="AF138" s="23" t="n"/>
      <c r="AG138" s="23" t="n"/>
      <c r="AH138" s="23" t="n"/>
      <c r="AJ138" s="21">
        <f>IFERROR(TRIM(INDEX($A138:$AD138,MATCH(Lists!$B$2,$A$1:$AD$1,0))&amp;""),"")</f>
        <v/>
      </c>
      <c r="AK138" s="21">
        <f>IF($AJ138="","",IFERROR(TRIM(INDEX($A138:$AD138,MATCH(Lists!$B$3,$A$1:$AD$1,0))&amp;""),""))</f>
        <v/>
      </c>
      <c r="AL138" s="21">
        <f>IF($AJ138="","",IFERROR(TRIM(INDEX($A138:$AD138,MATCH(Lists!$B$5,$A$1:$AD$1,0))&amp;""),""))</f>
        <v/>
      </c>
      <c r="AM138" s="21">
        <f>IF($AJ138="","",IFERROR(TRIM(INDEX($A138:$AD138,MATCH(Lists!$B$6,$A$1:$AD$1,0))&amp;""),""))</f>
        <v/>
      </c>
      <c r="AN138" s="21">
        <f>IF($AJ138="","",IF(IFERROR(TRIM(INDEX($A138:$AD138,MATCH(Lists!$B$4,$A$1:$AD$1,0))&amp;""),"")=Lists!$B$12,"18 or older",IF(IFERROR(TRIM(INDEX($A138:$AD138,MATCH(Lists!$B$4,$A$1:$AD$1,0))&amp;""),"")=Lists!$B$11,"Under 18","Not answered")))</f>
        <v/>
      </c>
      <c r="AO138" s="21">
        <f>IF($AN138="Under 18",IF(TRIM($AH138)="Yes","On file","Needed"),"")</f>
        <v/>
      </c>
      <c r="AP138" s="22">
        <f>IF($AJ138="","",COUNTIF(Shifts!$H$2:$M$41,$AJ138))</f>
        <v/>
      </c>
    </row>
    <row r="139">
      <c r="AF139" s="23" t="n"/>
      <c r="AG139" s="23" t="n"/>
      <c r="AH139" s="23" t="n"/>
      <c r="AJ139" s="21">
        <f>IFERROR(TRIM(INDEX($A139:$AD139,MATCH(Lists!$B$2,$A$1:$AD$1,0))&amp;""),"")</f>
        <v/>
      </c>
      <c r="AK139" s="21">
        <f>IF($AJ139="","",IFERROR(TRIM(INDEX($A139:$AD139,MATCH(Lists!$B$3,$A$1:$AD$1,0))&amp;""),""))</f>
        <v/>
      </c>
      <c r="AL139" s="21">
        <f>IF($AJ139="","",IFERROR(TRIM(INDEX($A139:$AD139,MATCH(Lists!$B$5,$A$1:$AD$1,0))&amp;""),""))</f>
        <v/>
      </c>
      <c r="AM139" s="21">
        <f>IF($AJ139="","",IFERROR(TRIM(INDEX($A139:$AD139,MATCH(Lists!$B$6,$A$1:$AD$1,0))&amp;""),""))</f>
        <v/>
      </c>
      <c r="AN139" s="21">
        <f>IF($AJ139="","",IF(IFERROR(TRIM(INDEX($A139:$AD139,MATCH(Lists!$B$4,$A$1:$AD$1,0))&amp;""),"")=Lists!$B$12,"18 or older",IF(IFERROR(TRIM(INDEX($A139:$AD139,MATCH(Lists!$B$4,$A$1:$AD$1,0))&amp;""),"")=Lists!$B$11,"Under 18","Not answered")))</f>
        <v/>
      </c>
      <c r="AO139" s="21">
        <f>IF($AN139="Under 18",IF(TRIM($AH139)="Yes","On file","Needed"),"")</f>
        <v/>
      </c>
      <c r="AP139" s="22">
        <f>IF($AJ139="","",COUNTIF(Shifts!$H$2:$M$41,$AJ139))</f>
        <v/>
      </c>
    </row>
    <row r="140">
      <c r="AF140" s="23" t="n"/>
      <c r="AG140" s="23" t="n"/>
      <c r="AH140" s="23" t="n"/>
      <c r="AJ140" s="21">
        <f>IFERROR(TRIM(INDEX($A140:$AD140,MATCH(Lists!$B$2,$A$1:$AD$1,0))&amp;""),"")</f>
        <v/>
      </c>
      <c r="AK140" s="21">
        <f>IF($AJ140="","",IFERROR(TRIM(INDEX($A140:$AD140,MATCH(Lists!$B$3,$A$1:$AD$1,0))&amp;""),""))</f>
        <v/>
      </c>
      <c r="AL140" s="21">
        <f>IF($AJ140="","",IFERROR(TRIM(INDEX($A140:$AD140,MATCH(Lists!$B$5,$A$1:$AD$1,0))&amp;""),""))</f>
        <v/>
      </c>
      <c r="AM140" s="21">
        <f>IF($AJ140="","",IFERROR(TRIM(INDEX($A140:$AD140,MATCH(Lists!$B$6,$A$1:$AD$1,0))&amp;""),""))</f>
        <v/>
      </c>
      <c r="AN140" s="21">
        <f>IF($AJ140="","",IF(IFERROR(TRIM(INDEX($A140:$AD140,MATCH(Lists!$B$4,$A$1:$AD$1,0))&amp;""),"")=Lists!$B$12,"18 or older",IF(IFERROR(TRIM(INDEX($A140:$AD140,MATCH(Lists!$B$4,$A$1:$AD$1,0))&amp;""),"")=Lists!$B$11,"Under 18","Not answered")))</f>
        <v/>
      </c>
      <c r="AO140" s="21">
        <f>IF($AN140="Under 18",IF(TRIM($AH140)="Yes","On file","Needed"),"")</f>
        <v/>
      </c>
      <c r="AP140" s="22">
        <f>IF($AJ140="","",COUNTIF(Shifts!$H$2:$M$41,$AJ140))</f>
        <v/>
      </c>
    </row>
    <row r="141">
      <c r="AF141" s="23" t="n"/>
      <c r="AG141" s="23" t="n"/>
      <c r="AH141" s="23" t="n"/>
      <c r="AJ141" s="21">
        <f>IFERROR(TRIM(INDEX($A141:$AD141,MATCH(Lists!$B$2,$A$1:$AD$1,0))&amp;""),"")</f>
        <v/>
      </c>
      <c r="AK141" s="21">
        <f>IF($AJ141="","",IFERROR(TRIM(INDEX($A141:$AD141,MATCH(Lists!$B$3,$A$1:$AD$1,0))&amp;""),""))</f>
        <v/>
      </c>
      <c r="AL141" s="21">
        <f>IF($AJ141="","",IFERROR(TRIM(INDEX($A141:$AD141,MATCH(Lists!$B$5,$A$1:$AD$1,0))&amp;""),""))</f>
        <v/>
      </c>
      <c r="AM141" s="21">
        <f>IF($AJ141="","",IFERROR(TRIM(INDEX($A141:$AD141,MATCH(Lists!$B$6,$A$1:$AD$1,0))&amp;""),""))</f>
        <v/>
      </c>
      <c r="AN141" s="21">
        <f>IF($AJ141="","",IF(IFERROR(TRIM(INDEX($A141:$AD141,MATCH(Lists!$B$4,$A$1:$AD$1,0))&amp;""),"")=Lists!$B$12,"18 or older",IF(IFERROR(TRIM(INDEX($A141:$AD141,MATCH(Lists!$B$4,$A$1:$AD$1,0))&amp;""),"")=Lists!$B$11,"Under 18","Not answered")))</f>
        <v/>
      </c>
      <c r="AO141" s="21">
        <f>IF($AN141="Under 18",IF(TRIM($AH141)="Yes","On file","Needed"),"")</f>
        <v/>
      </c>
      <c r="AP141" s="22">
        <f>IF($AJ141="","",COUNTIF(Shifts!$H$2:$M$41,$AJ141))</f>
        <v/>
      </c>
    </row>
    <row r="142">
      <c r="AF142" s="23" t="n"/>
      <c r="AG142" s="23" t="n"/>
      <c r="AH142" s="23" t="n"/>
      <c r="AJ142" s="21">
        <f>IFERROR(TRIM(INDEX($A142:$AD142,MATCH(Lists!$B$2,$A$1:$AD$1,0))&amp;""),"")</f>
        <v/>
      </c>
      <c r="AK142" s="21">
        <f>IF($AJ142="","",IFERROR(TRIM(INDEX($A142:$AD142,MATCH(Lists!$B$3,$A$1:$AD$1,0))&amp;""),""))</f>
        <v/>
      </c>
      <c r="AL142" s="21">
        <f>IF($AJ142="","",IFERROR(TRIM(INDEX($A142:$AD142,MATCH(Lists!$B$5,$A$1:$AD$1,0))&amp;""),""))</f>
        <v/>
      </c>
      <c r="AM142" s="21">
        <f>IF($AJ142="","",IFERROR(TRIM(INDEX($A142:$AD142,MATCH(Lists!$B$6,$A$1:$AD$1,0))&amp;""),""))</f>
        <v/>
      </c>
      <c r="AN142" s="21">
        <f>IF($AJ142="","",IF(IFERROR(TRIM(INDEX($A142:$AD142,MATCH(Lists!$B$4,$A$1:$AD$1,0))&amp;""),"")=Lists!$B$12,"18 or older",IF(IFERROR(TRIM(INDEX($A142:$AD142,MATCH(Lists!$B$4,$A$1:$AD$1,0))&amp;""),"")=Lists!$B$11,"Under 18","Not answered")))</f>
        <v/>
      </c>
      <c r="AO142" s="21">
        <f>IF($AN142="Under 18",IF(TRIM($AH142)="Yes","On file","Needed"),"")</f>
        <v/>
      </c>
      <c r="AP142" s="22">
        <f>IF($AJ142="","",COUNTIF(Shifts!$H$2:$M$41,$AJ142))</f>
        <v/>
      </c>
    </row>
    <row r="143">
      <c r="AF143" s="23" t="n"/>
      <c r="AG143" s="23" t="n"/>
      <c r="AH143" s="23" t="n"/>
      <c r="AJ143" s="21">
        <f>IFERROR(TRIM(INDEX($A143:$AD143,MATCH(Lists!$B$2,$A$1:$AD$1,0))&amp;""),"")</f>
        <v/>
      </c>
      <c r="AK143" s="21">
        <f>IF($AJ143="","",IFERROR(TRIM(INDEX($A143:$AD143,MATCH(Lists!$B$3,$A$1:$AD$1,0))&amp;""),""))</f>
        <v/>
      </c>
      <c r="AL143" s="21">
        <f>IF($AJ143="","",IFERROR(TRIM(INDEX($A143:$AD143,MATCH(Lists!$B$5,$A$1:$AD$1,0))&amp;""),""))</f>
        <v/>
      </c>
      <c r="AM143" s="21">
        <f>IF($AJ143="","",IFERROR(TRIM(INDEX($A143:$AD143,MATCH(Lists!$B$6,$A$1:$AD$1,0))&amp;""),""))</f>
        <v/>
      </c>
      <c r="AN143" s="21">
        <f>IF($AJ143="","",IF(IFERROR(TRIM(INDEX($A143:$AD143,MATCH(Lists!$B$4,$A$1:$AD$1,0))&amp;""),"")=Lists!$B$12,"18 or older",IF(IFERROR(TRIM(INDEX($A143:$AD143,MATCH(Lists!$B$4,$A$1:$AD$1,0))&amp;""),"")=Lists!$B$11,"Under 18","Not answered")))</f>
        <v/>
      </c>
      <c r="AO143" s="21">
        <f>IF($AN143="Under 18",IF(TRIM($AH143)="Yes","On file","Needed"),"")</f>
        <v/>
      </c>
      <c r="AP143" s="22">
        <f>IF($AJ143="","",COUNTIF(Shifts!$H$2:$M$41,$AJ143))</f>
        <v/>
      </c>
    </row>
    <row r="144">
      <c r="AF144" s="23" t="n"/>
      <c r="AG144" s="23" t="n"/>
      <c r="AH144" s="23" t="n"/>
      <c r="AJ144" s="21">
        <f>IFERROR(TRIM(INDEX($A144:$AD144,MATCH(Lists!$B$2,$A$1:$AD$1,0))&amp;""),"")</f>
        <v/>
      </c>
      <c r="AK144" s="21">
        <f>IF($AJ144="","",IFERROR(TRIM(INDEX($A144:$AD144,MATCH(Lists!$B$3,$A$1:$AD$1,0))&amp;""),""))</f>
        <v/>
      </c>
      <c r="AL144" s="21">
        <f>IF($AJ144="","",IFERROR(TRIM(INDEX($A144:$AD144,MATCH(Lists!$B$5,$A$1:$AD$1,0))&amp;""),""))</f>
        <v/>
      </c>
      <c r="AM144" s="21">
        <f>IF($AJ144="","",IFERROR(TRIM(INDEX($A144:$AD144,MATCH(Lists!$B$6,$A$1:$AD$1,0))&amp;""),""))</f>
        <v/>
      </c>
      <c r="AN144" s="21">
        <f>IF($AJ144="","",IF(IFERROR(TRIM(INDEX($A144:$AD144,MATCH(Lists!$B$4,$A$1:$AD$1,0))&amp;""),"")=Lists!$B$12,"18 or older",IF(IFERROR(TRIM(INDEX($A144:$AD144,MATCH(Lists!$B$4,$A$1:$AD$1,0))&amp;""),"")=Lists!$B$11,"Under 18","Not answered")))</f>
        <v/>
      </c>
      <c r="AO144" s="21">
        <f>IF($AN144="Under 18",IF(TRIM($AH144)="Yes","On file","Needed"),"")</f>
        <v/>
      </c>
      <c r="AP144" s="22">
        <f>IF($AJ144="","",COUNTIF(Shifts!$H$2:$M$41,$AJ144))</f>
        <v/>
      </c>
    </row>
    <row r="145">
      <c r="AF145" s="23" t="n"/>
      <c r="AG145" s="23" t="n"/>
      <c r="AH145" s="23" t="n"/>
      <c r="AJ145" s="21">
        <f>IFERROR(TRIM(INDEX($A145:$AD145,MATCH(Lists!$B$2,$A$1:$AD$1,0))&amp;""),"")</f>
        <v/>
      </c>
      <c r="AK145" s="21">
        <f>IF($AJ145="","",IFERROR(TRIM(INDEX($A145:$AD145,MATCH(Lists!$B$3,$A$1:$AD$1,0))&amp;""),""))</f>
        <v/>
      </c>
      <c r="AL145" s="21">
        <f>IF($AJ145="","",IFERROR(TRIM(INDEX($A145:$AD145,MATCH(Lists!$B$5,$A$1:$AD$1,0))&amp;""),""))</f>
        <v/>
      </c>
      <c r="AM145" s="21">
        <f>IF($AJ145="","",IFERROR(TRIM(INDEX($A145:$AD145,MATCH(Lists!$B$6,$A$1:$AD$1,0))&amp;""),""))</f>
        <v/>
      </c>
      <c r="AN145" s="21">
        <f>IF($AJ145="","",IF(IFERROR(TRIM(INDEX($A145:$AD145,MATCH(Lists!$B$4,$A$1:$AD$1,0))&amp;""),"")=Lists!$B$12,"18 or older",IF(IFERROR(TRIM(INDEX($A145:$AD145,MATCH(Lists!$B$4,$A$1:$AD$1,0))&amp;""),"")=Lists!$B$11,"Under 18","Not answered")))</f>
        <v/>
      </c>
      <c r="AO145" s="21">
        <f>IF($AN145="Under 18",IF(TRIM($AH145)="Yes","On file","Needed"),"")</f>
        <v/>
      </c>
      <c r="AP145" s="22">
        <f>IF($AJ145="","",COUNTIF(Shifts!$H$2:$M$41,$AJ145))</f>
        <v/>
      </c>
    </row>
    <row r="146">
      <c r="AF146" s="23" t="n"/>
      <c r="AG146" s="23" t="n"/>
      <c r="AH146" s="23" t="n"/>
      <c r="AJ146" s="21">
        <f>IFERROR(TRIM(INDEX($A146:$AD146,MATCH(Lists!$B$2,$A$1:$AD$1,0))&amp;""),"")</f>
        <v/>
      </c>
      <c r="AK146" s="21">
        <f>IF($AJ146="","",IFERROR(TRIM(INDEX($A146:$AD146,MATCH(Lists!$B$3,$A$1:$AD$1,0))&amp;""),""))</f>
        <v/>
      </c>
      <c r="AL146" s="21">
        <f>IF($AJ146="","",IFERROR(TRIM(INDEX($A146:$AD146,MATCH(Lists!$B$5,$A$1:$AD$1,0))&amp;""),""))</f>
        <v/>
      </c>
      <c r="AM146" s="21">
        <f>IF($AJ146="","",IFERROR(TRIM(INDEX($A146:$AD146,MATCH(Lists!$B$6,$A$1:$AD$1,0))&amp;""),""))</f>
        <v/>
      </c>
      <c r="AN146" s="21">
        <f>IF($AJ146="","",IF(IFERROR(TRIM(INDEX($A146:$AD146,MATCH(Lists!$B$4,$A$1:$AD$1,0))&amp;""),"")=Lists!$B$12,"18 or older",IF(IFERROR(TRIM(INDEX($A146:$AD146,MATCH(Lists!$B$4,$A$1:$AD$1,0))&amp;""),"")=Lists!$B$11,"Under 18","Not answered")))</f>
        <v/>
      </c>
      <c r="AO146" s="21">
        <f>IF($AN146="Under 18",IF(TRIM($AH146)="Yes","On file","Needed"),"")</f>
        <v/>
      </c>
      <c r="AP146" s="22">
        <f>IF($AJ146="","",COUNTIF(Shifts!$H$2:$M$41,$AJ146))</f>
        <v/>
      </c>
    </row>
    <row r="147">
      <c r="AF147" s="23" t="n"/>
      <c r="AG147" s="23" t="n"/>
      <c r="AH147" s="23" t="n"/>
      <c r="AJ147" s="21">
        <f>IFERROR(TRIM(INDEX($A147:$AD147,MATCH(Lists!$B$2,$A$1:$AD$1,0))&amp;""),"")</f>
        <v/>
      </c>
      <c r="AK147" s="21">
        <f>IF($AJ147="","",IFERROR(TRIM(INDEX($A147:$AD147,MATCH(Lists!$B$3,$A$1:$AD$1,0))&amp;""),""))</f>
        <v/>
      </c>
      <c r="AL147" s="21">
        <f>IF($AJ147="","",IFERROR(TRIM(INDEX($A147:$AD147,MATCH(Lists!$B$5,$A$1:$AD$1,0))&amp;""),""))</f>
        <v/>
      </c>
      <c r="AM147" s="21">
        <f>IF($AJ147="","",IFERROR(TRIM(INDEX($A147:$AD147,MATCH(Lists!$B$6,$A$1:$AD$1,0))&amp;""),""))</f>
        <v/>
      </c>
      <c r="AN147" s="21">
        <f>IF($AJ147="","",IF(IFERROR(TRIM(INDEX($A147:$AD147,MATCH(Lists!$B$4,$A$1:$AD$1,0))&amp;""),"")=Lists!$B$12,"18 or older",IF(IFERROR(TRIM(INDEX($A147:$AD147,MATCH(Lists!$B$4,$A$1:$AD$1,0))&amp;""),"")=Lists!$B$11,"Under 18","Not answered")))</f>
        <v/>
      </c>
      <c r="AO147" s="21">
        <f>IF($AN147="Under 18",IF(TRIM($AH147)="Yes","On file","Needed"),"")</f>
        <v/>
      </c>
      <c r="AP147" s="22">
        <f>IF($AJ147="","",COUNTIF(Shifts!$H$2:$M$41,$AJ147))</f>
        <v/>
      </c>
    </row>
    <row r="148">
      <c r="AF148" s="23" t="n"/>
      <c r="AG148" s="23" t="n"/>
      <c r="AH148" s="23" t="n"/>
      <c r="AJ148" s="21">
        <f>IFERROR(TRIM(INDEX($A148:$AD148,MATCH(Lists!$B$2,$A$1:$AD$1,0))&amp;""),"")</f>
        <v/>
      </c>
      <c r="AK148" s="21">
        <f>IF($AJ148="","",IFERROR(TRIM(INDEX($A148:$AD148,MATCH(Lists!$B$3,$A$1:$AD$1,0))&amp;""),""))</f>
        <v/>
      </c>
      <c r="AL148" s="21">
        <f>IF($AJ148="","",IFERROR(TRIM(INDEX($A148:$AD148,MATCH(Lists!$B$5,$A$1:$AD$1,0))&amp;""),""))</f>
        <v/>
      </c>
      <c r="AM148" s="21">
        <f>IF($AJ148="","",IFERROR(TRIM(INDEX($A148:$AD148,MATCH(Lists!$B$6,$A$1:$AD$1,0))&amp;""),""))</f>
        <v/>
      </c>
      <c r="AN148" s="21">
        <f>IF($AJ148="","",IF(IFERROR(TRIM(INDEX($A148:$AD148,MATCH(Lists!$B$4,$A$1:$AD$1,0))&amp;""),"")=Lists!$B$12,"18 or older",IF(IFERROR(TRIM(INDEX($A148:$AD148,MATCH(Lists!$B$4,$A$1:$AD$1,0))&amp;""),"")=Lists!$B$11,"Under 18","Not answered")))</f>
        <v/>
      </c>
      <c r="AO148" s="21">
        <f>IF($AN148="Under 18",IF(TRIM($AH148)="Yes","On file","Needed"),"")</f>
        <v/>
      </c>
      <c r="AP148" s="22">
        <f>IF($AJ148="","",COUNTIF(Shifts!$H$2:$M$41,$AJ148))</f>
        <v/>
      </c>
    </row>
    <row r="149">
      <c r="AF149" s="23" t="n"/>
      <c r="AG149" s="23" t="n"/>
      <c r="AH149" s="23" t="n"/>
      <c r="AJ149" s="21">
        <f>IFERROR(TRIM(INDEX($A149:$AD149,MATCH(Lists!$B$2,$A$1:$AD$1,0))&amp;""),"")</f>
        <v/>
      </c>
      <c r="AK149" s="21">
        <f>IF($AJ149="","",IFERROR(TRIM(INDEX($A149:$AD149,MATCH(Lists!$B$3,$A$1:$AD$1,0))&amp;""),""))</f>
        <v/>
      </c>
      <c r="AL149" s="21">
        <f>IF($AJ149="","",IFERROR(TRIM(INDEX($A149:$AD149,MATCH(Lists!$B$5,$A$1:$AD$1,0))&amp;""),""))</f>
        <v/>
      </c>
      <c r="AM149" s="21">
        <f>IF($AJ149="","",IFERROR(TRIM(INDEX($A149:$AD149,MATCH(Lists!$B$6,$A$1:$AD$1,0))&amp;""),""))</f>
        <v/>
      </c>
      <c r="AN149" s="21">
        <f>IF($AJ149="","",IF(IFERROR(TRIM(INDEX($A149:$AD149,MATCH(Lists!$B$4,$A$1:$AD$1,0))&amp;""),"")=Lists!$B$12,"18 or older",IF(IFERROR(TRIM(INDEX($A149:$AD149,MATCH(Lists!$B$4,$A$1:$AD$1,0))&amp;""),"")=Lists!$B$11,"Under 18","Not answered")))</f>
        <v/>
      </c>
      <c r="AO149" s="21">
        <f>IF($AN149="Under 18",IF(TRIM($AH149)="Yes","On file","Needed"),"")</f>
        <v/>
      </c>
      <c r="AP149" s="22">
        <f>IF($AJ149="","",COUNTIF(Shifts!$H$2:$M$41,$AJ149))</f>
        <v/>
      </c>
    </row>
    <row r="150">
      <c r="AF150" s="23" t="n"/>
      <c r="AG150" s="23" t="n"/>
      <c r="AH150" s="23" t="n"/>
      <c r="AJ150" s="21">
        <f>IFERROR(TRIM(INDEX($A150:$AD150,MATCH(Lists!$B$2,$A$1:$AD$1,0))&amp;""),"")</f>
        <v/>
      </c>
      <c r="AK150" s="21">
        <f>IF($AJ150="","",IFERROR(TRIM(INDEX($A150:$AD150,MATCH(Lists!$B$3,$A$1:$AD$1,0))&amp;""),""))</f>
        <v/>
      </c>
      <c r="AL150" s="21">
        <f>IF($AJ150="","",IFERROR(TRIM(INDEX($A150:$AD150,MATCH(Lists!$B$5,$A$1:$AD$1,0))&amp;""),""))</f>
        <v/>
      </c>
      <c r="AM150" s="21">
        <f>IF($AJ150="","",IFERROR(TRIM(INDEX($A150:$AD150,MATCH(Lists!$B$6,$A$1:$AD$1,0))&amp;""),""))</f>
        <v/>
      </c>
      <c r="AN150" s="21">
        <f>IF($AJ150="","",IF(IFERROR(TRIM(INDEX($A150:$AD150,MATCH(Lists!$B$4,$A$1:$AD$1,0))&amp;""),"")=Lists!$B$12,"18 or older",IF(IFERROR(TRIM(INDEX($A150:$AD150,MATCH(Lists!$B$4,$A$1:$AD$1,0))&amp;""),"")=Lists!$B$11,"Under 18","Not answered")))</f>
        <v/>
      </c>
      <c r="AO150" s="21">
        <f>IF($AN150="Under 18",IF(TRIM($AH150)="Yes","On file","Needed"),"")</f>
        <v/>
      </c>
      <c r="AP150" s="22">
        <f>IF($AJ150="","",COUNTIF(Shifts!$H$2:$M$41,$AJ150))</f>
        <v/>
      </c>
    </row>
    <row r="151">
      <c r="AF151" s="23" t="n"/>
      <c r="AG151" s="23" t="n"/>
      <c r="AH151" s="23" t="n"/>
      <c r="AJ151" s="21">
        <f>IFERROR(TRIM(INDEX($A151:$AD151,MATCH(Lists!$B$2,$A$1:$AD$1,0))&amp;""),"")</f>
        <v/>
      </c>
      <c r="AK151" s="21">
        <f>IF($AJ151="","",IFERROR(TRIM(INDEX($A151:$AD151,MATCH(Lists!$B$3,$A$1:$AD$1,0))&amp;""),""))</f>
        <v/>
      </c>
      <c r="AL151" s="21">
        <f>IF($AJ151="","",IFERROR(TRIM(INDEX($A151:$AD151,MATCH(Lists!$B$5,$A$1:$AD$1,0))&amp;""),""))</f>
        <v/>
      </c>
      <c r="AM151" s="21">
        <f>IF($AJ151="","",IFERROR(TRIM(INDEX($A151:$AD151,MATCH(Lists!$B$6,$A$1:$AD$1,0))&amp;""),""))</f>
        <v/>
      </c>
      <c r="AN151" s="21">
        <f>IF($AJ151="","",IF(IFERROR(TRIM(INDEX($A151:$AD151,MATCH(Lists!$B$4,$A$1:$AD$1,0))&amp;""),"")=Lists!$B$12,"18 or older",IF(IFERROR(TRIM(INDEX($A151:$AD151,MATCH(Lists!$B$4,$A$1:$AD$1,0))&amp;""),"")=Lists!$B$11,"Under 18","Not answered")))</f>
        <v/>
      </c>
      <c r="AO151" s="21">
        <f>IF($AN151="Under 18",IF(TRIM($AH151)="Yes","On file","Needed"),"")</f>
        <v/>
      </c>
      <c r="AP151" s="22">
        <f>IF($AJ151="","",COUNTIF(Shifts!$H$2:$M$41,$AJ151))</f>
        <v/>
      </c>
    </row>
    <row r="152">
      <c r="AF152" s="23" t="n"/>
      <c r="AG152" s="23" t="n"/>
      <c r="AH152" s="23" t="n"/>
      <c r="AJ152" s="21">
        <f>IFERROR(TRIM(INDEX($A152:$AD152,MATCH(Lists!$B$2,$A$1:$AD$1,0))&amp;""),"")</f>
        <v/>
      </c>
      <c r="AK152" s="21">
        <f>IF($AJ152="","",IFERROR(TRIM(INDEX($A152:$AD152,MATCH(Lists!$B$3,$A$1:$AD$1,0))&amp;""),""))</f>
        <v/>
      </c>
      <c r="AL152" s="21">
        <f>IF($AJ152="","",IFERROR(TRIM(INDEX($A152:$AD152,MATCH(Lists!$B$5,$A$1:$AD$1,0))&amp;""),""))</f>
        <v/>
      </c>
      <c r="AM152" s="21">
        <f>IF($AJ152="","",IFERROR(TRIM(INDEX($A152:$AD152,MATCH(Lists!$B$6,$A$1:$AD$1,0))&amp;""),""))</f>
        <v/>
      </c>
      <c r="AN152" s="21">
        <f>IF($AJ152="","",IF(IFERROR(TRIM(INDEX($A152:$AD152,MATCH(Lists!$B$4,$A$1:$AD$1,0))&amp;""),"")=Lists!$B$12,"18 or older",IF(IFERROR(TRIM(INDEX($A152:$AD152,MATCH(Lists!$B$4,$A$1:$AD$1,0))&amp;""),"")=Lists!$B$11,"Under 18","Not answered")))</f>
        <v/>
      </c>
      <c r="AO152" s="21">
        <f>IF($AN152="Under 18",IF(TRIM($AH152)="Yes","On file","Needed"),"")</f>
        <v/>
      </c>
      <c r="AP152" s="22">
        <f>IF($AJ152="","",COUNTIF(Shifts!$H$2:$M$41,$AJ152))</f>
        <v/>
      </c>
    </row>
    <row r="153">
      <c r="AF153" s="23" t="n"/>
      <c r="AG153" s="23" t="n"/>
      <c r="AH153" s="23" t="n"/>
      <c r="AJ153" s="21">
        <f>IFERROR(TRIM(INDEX($A153:$AD153,MATCH(Lists!$B$2,$A$1:$AD$1,0))&amp;""),"")</f>
        <v/>
      </c>
      <c r="AK153" s="21">
        <f>IF($AJ153="","",IFERROR(TRIM(INDEX($A153:$AD153,MATCH(Lists!$B$3,$A$1:$AD$1,0))&amp;""),""))</f>
        <v/>
      </c>
      <c r="AL153" s="21">
        <f>IF($AJ153="","",IFERROR(TRIM(INDEX($A153:$AD153,MATCH(Lists!$B$5,$A$1:$AD$1,0))&amp;""),""))</f>
        <v/>
      </c>
      <c r="AM153" s="21">
        <f>IF($AJ153="","",IFERROR(TRIM(INDEX($A153:$AD153,MATCH(Lists!$B$6,$A$1:$AD$1,0))&amp;""),""))</f>
        <v/>
      </c>
      <c r="AN153" s="21">
        <f>IF($AJ153="","",IF(IFERROR(TRIM(INDEX($A153:$AD153,MATCH(Lists!$B$4,$A$1:$AD$1,0))&amp;""),"")=Lists!$B$12,"18 or older",IF(IFERROR(TRIM(INDEX($A153:$AD153,MATCH(Lists!$B$4,$A$1:$AD$1,0))&amp;""),"")=Lists!$B$11,"Under 18","Not answered")))</f>
        <v/>
      </c>
      <c r="AO153" s="21">
        <f>IF($AN153="Under 18",IF(TRIM($AH153)="Yes","On file","Needed"),"")</f>
        <v/>
      </c>
      <c r="AP153" s="22">
        <f>IF($AJ153="","",COUNTIF(Shifts!$H$2:$M$41,$AJ153))</f>
        <v/>
      </c>
    </row>
    <row r="154">
      <c r="AF154" s="23" t="n"/>
      <c r="AG154" s="23" t="n"/>
      <c r="AH154" s="23" t="n"/>
      <c r="AJ154" s="21">
        <f>IFERROR(TRIM(INDEX($A154:$AD154,MATCH(Lists!$B$2,$A$1:$AD$1,0))&amp;""),"")</f>
        <v/>
      </c>
      <c r="AK154" s="21">
        <f>IF($AJ154="","",IFERROR(TRIM(INDEX($A154:$AD154,MATCH(Lists!$B$3,$A$1:$AD$1,0))&amp;""),""))</f>
        <v/>
      </c>
      <c r="AL154" s="21">
        <f>IF($AJ154="","",IFERROR(TRIM(INDEX($A154:$AD154,MATCH(Lists!$B$5,$A$1:$AD$1,0))&amp;""),""))</f>
        <v/>
      </c>
      <c r="AM154" s="21">
        <f>IF($AJ154="","",IFERROR(TRIM(INDEX($A154:$AD154,MATCH(Lists!$B$6,$A$1:$AD$1,0))&amp;""),""))</f>
        <v/>
      </c>
      <c r="AN154" s="21">
        <f>IF($AJ154="","",IF(IFERROR(TRIM(INDEX($A154:$AD154,MATCH(Lists!$B$4,$A$1:$AD$1,0))&amp;""),"")=Lists!$B$12,"18 or older",IF(IFERROR(TRIM(INDEX($A154:$AD154,MATCH(Lists!$B$4,$A$1:$AD$1,0))&amp;""),"")=Lists!$B$11,"Under 18","Not answered")))</f>
        <v/>
      </c>
      <c r="AO154" s="21">
        <f>IF($AN154="Under 18",IF(TRIM($AH154)="Yes","On file","Needed"),"")</f>
        <v/>
      </c>
      <c r="AP154" s="22">
        <f>IF($AJ154="","",COUNTIF(Shifts!$H$2:$M$41,$AJ154))</f>
        <v/>
      </c>
    </row>
    <row r="155">
      <c r="AF155" s="23" t="n"/>
      <c r="AG155" s="23" t="n"/>
      <c r="AH155" s="23" t="n"/>
      <c r="AJ155" s="21">
        <f>IFERROR(TRIM(INDEX($A155:$AD155,MATCH(Lists!$B$2,$A$1:$AD$1,0))&amp;""),"")</f>
        <v/>
      </c>
      <c r="AK155" s="21">
        <f>IF($AJ155="","",IFERROR(TRIM(INDEX($A155:$AD155,MATCH(Lists!$B$3,$A$1:$AD$1,0))&amp;""),""))</f>
        <v/>
      </c>
      <c r="AL155" s="21">
        <f>IF($AJ155="","",IFERROR(TRIM(INDEX($A155:$AD155,MATCH(Lists!$B$5,$A$1:$AD$1,0))&amp;""),""))</f>
        <v/>
      </c>
      <c r="AM155" s="21">
        <f>IF($AJ155="","",IFERROR(TRIM(INDEX($A155:$AD155,MATCH(Lists!$B$6,$A$1:$AD$1,0))&amp;""),""))</f>
        <v/>
      </c>
      <c r="AN155" s="21">
        <f>IF($AJ155="","",IF(IFERROR(TRIM(INDEX($A155:$AD155,MATCH(Lists!$B$4,$A$1:$AD$1,0))&amp;""),"")=Lists!$B$12,"18 or older",IF(IFERROR(TRIM(INDEX($A155:$AD155,MATCH(Lists!$B$4,$A$1:$AD$1,0))&amp;""),"")=Lists!$B$11,"Under 18","Not answered")))</f>
        <v/>
      </c>
      <c r="AO155" s="21">
        <f>IF($AN155="Under 18",IF(TRIM($AH155)="Yes","On file","Needed"),"")</f>
        <v/>
      </c>
      <c r="AP155" s="22">
        <f>IF($AJ155="","",COUNTIF(Shifts!$H$2:$M$41,$AJ155))</f>
        <v/>
      </c>
    </row>
    <row r="156">
      <c r="AF156" s="23" t="n"/>
      <c r="AG156" s="23" t="n"/>
      <c r="AH156" s="23" t="n"/>
      <c r="AJ156" s="21">
        <f>IFERROR(TRIM(INDEX($A156:$AD156,MATCH(Lists!$B$2,$A$1:$AD$1,0))&amp;""),"")</f>
        <v/>
      </c>
      <c r="AK156" s="21">
        <f>IF($AJ156="","",IFERROR(TRIM(INDEX($A156:$AD156,MATCH(Lists!$B$3,$A$1:$AD$1,0))&amp;""),""))</f>
        <v/>
      </c>
      <c r="AL156" s="21">
        <f>IF($AJ156="","",IFERROR(TRIM(INDEX($A156:$AD156,MATCH(Lists!$B$5,$A$1:$AD$1,0))&amp;""),""))</f>
        <v/>
      </c>
      <c r="AM156" s="21">
        <f>IF($AJ156="","",IFERROR(TRIM(INDEX($A156:$AD156,MATCH(Lists!$B$6,$A$1:$AD$1,0))&amp;""),""))</f>
        <v/>
      </c>
      <c r="AN156" s="21">
        <f>IF($AJ156="","",IF(IFERROR(TRIM(INDEX($A156:$AD156,MATCH(Lists!$B$4,$A$1:$AD$1,0))&amp;""),"")=Lists!$B$12,"18 or older",IF(IFERROR(TRIM(INDEX($A156:$AD156,MATCH(Lists!$B$4,$A$1:$AD$1,0))&amp;""),"")=Lists!$B$11,"Under 18","Not answered")))</f>
        <v/>
      </c>
      <c r="AO156" s="21">
        <f>IF($AN156="Under 18",IF(TRIM($AH156)="Yes","On file","Needed"),"")</f>
        <v/>
      </c>
      <c r="AP156" s="22">
        <f>IF($AJ156="","",COUNTIF(Shifts!$H$2:$M$41,$AJ156))</f>
        <v/>
      </c>
    </row>
    <row r="157">
      <c r="AF157" s="23" t="n"/>
      <c r="AG157" s="23" t="n"/>
      <c r="AH157" s="23" t="n"/>
      <c r="AJ157" s="21">
        <f>IFERROR(TRIM(INDEX($A157:$AD157,MATCH(Lists!$B$2,$A$1:$AD$1,0))&amp;""),"")</f>
        <v/>
      </c>
      <c r="AK157" s="21">
        <f>IF($AJ157="","",IFERROR(TRIM(INDEX($A157:$AD157,MATCH(Lists!$B$3,$A$1:$AD$1,0))&amp;""),""))</f>
        <v/>
      </c>
      <c r="AL157" s="21">
        <f>IF($AJ157="","",IFERROR(TRIM(INDEX($A157:$AD157,MATCH(Lists!$B$5,$A$1:$AD$1,0))&amp;""),""))</f>
        <v/>
      </c>
      <c r="AM157" s="21">
        <f>IF($AJ157="","",IFERROR(TRIM(INDEX($A157:$AD157,MATCH(Lists!$B$6,$A$1:$AD$1,0))&amp;""),""))</f>
        <v/>
      </c>
      <c r="AN157" s="21">
        <f>IF($AJ157="","",IF(IFERROR(TRIM(INDEX($A157:$AD157,MATCH(Lists!$B$4,$A$1:$AD$1,0))&amp;""),"")=Lists!$B$12,"18 or older",IF(IFERROR(TRIM(INDEX($A157:$AD157,MATCH(Lists!$B$4,$A$1:$AD$1,0))&amp;""),"")=Lists!$B$11,"Under 18","Not answered")))</f>
        <v/>
      </c>
      <c r="AO157" s="21">
        <f>IF($AN157="Under 18",IF(TRIM($AH157)="Yes","On file","Needed"),"")</f>
        <v/>
      </c>
      <c r="AP157" s="22">
        <f>IF($AJ157="","",COUNTIF(Shifts!$H$2:$M$41,$AJ157))</f>
        <v/>
      </c>
    </row>
    <row r="158">
      <c r="AF158" s="23" t="n"/>
      <c r="AG158" s="23" t="n"/>
      <c r="AH158" s="23" t="n"/>
      <c r="AJ158" s="21">
        <f>IFERROR(TRIM(INDEX($A158:$AD158,MATCH(Lists!$B$2,$A$1:$AD$1,0))&amp;""),"")</f>
        <v/>
      </c>
      <c r="AK158" s="21">
        <f>IF($AJ158="","",IFERROR(TRIM(INDEX($A158:$AD158,MATCH(Lists!$B$3,$A$1:$AD$1,0))&amp;""),""))</f>
        <v/>
      </c>
      <c r="AL158" s="21">
        <f>IF($AJ158="","",IFERROR(TRIM(INDEX($A158:$AD158,MATCH(Lists!$B$5,$A$1:$AD$1,0))&amp;""),""))</f>
        <v/>
      </c>
      <c r="AM158" s="21">
        <f>IF($AJ158="","",IFERROR(TRIM(INDEX($A158:$AD158,MATCH(Lists!$B$6,$A$1:$AD$1,0))&amp;""),""))</f>
        <v/>
      </c>
      <c r="AN158" s="21">
        <f>IF($AJ158="","",IF(IFERROR(TRIM(INDEX($A158:$AD158,MATCH(Lists!$B$4,$A$1:$AD$1,0))&amp;""),"")=Lists!$B$12,"18 or older",IF(IFERROR(TRIM(INDEX($A158:$AD158,MATCH(Lists!$B$4,$A$1:$AD$1,0))&amp;""),"")=Lists!$B$11,"Under 18","Not answered")))</f>
        <v/>
      </c>
      <c r="AO158" s="21">
        <f>IF($AN158="Under 18",IF(TRIM($AH158)="Yes","On file","Needed"),"")</f>
        <v/>
      </c>
      <c r="AP158" s="22">
        <f>IF($AJ158="","",COUNTIF(Shifts!$H$2:$M$41,$AJ158))</f>
        <v/>
      </c>
    </row>
    <row r="159">
      <c r="AF159" s="23" t="n"/>
      <c r="AG159" s="23" t="n"/>
      <c r="AH159" s="23" t="n"/>
      <c r="AJ159" s="21">
        <f>IFERROR(TRIM(INDEX($A159:$AD159,MATCH(Lists!$B$2,$A$1:$AD$1,0))&amp;""),"")</f>
        <v/>
      </c>
      <c r="AK159" s="21">
        <f>IF($AJ159="","",IFERROR(TRIM(INDEX($A159:$AD159,MATCH(Lists!$B$3,$A$1:$AD$1,0))&amp;""),""))</f>
        <v/>
      </c>
      <c r="AL159" s="21">
        <f>IF($AJ159="","",IFERROR(TRIM(INDEX($A159:$AD159,MATCH(Lists!$B$5,$A$1:$AD$1,0))&amp;""),""))</f>
        <v/>
      </c>
      <c r="AM159" s="21">
        <f>IF($AJ159="","",IFERROR(TRIM(INDEX($A159:$AD159,MATCH(Lists!$B$6,$A$1:$AD$1,0))&amp;""),""))</f>
        <v/>
      </c>
      <c r="AN159" s="21">
        <f>IF($AJ159="","",IF(IFERROR(TRIM(INDEX($A159:$AD159,MATCH(Lists!$B$4,$A$1:$AD$1,0))&amp;""),"")=Lists!$B$12,"18 or older",IF(IFERROR(TRIM(INDEX($A159:$AD159,MATCH(Lists!$B$4,$A$1:$AD$1,0))&amp;""),"")=Lists!$B$11,"Under 18","Not answered")))</f>
        <v/>
      </c>
      <c r="AO159" s="21">
        <f>IF($AN159="Under 18",IF(TRIM($AH159)="Yes","On file","Needed"),"")</f>
        <v/>
      </c>
      <c r="AP159" s="22">
        <f>IF($AJ159="","",COUNTIF(Shifts!$H$2:$M$41,$AJ159))</f>
        <v/>
      </c>
    </row>
    <row r="160">
      <c r="AF160" s="23" t="n"/>
      <c r="AG160" s="23" t="n"/>
      <c r="AH160" s="23" t="n"/>
      <c r="AJ160" s="21">
        <f>IFERROR(TRIM(INDEX($A160:$AD160,MATCH(Lists!$B$2,$A$1:$AD$1,0))&amp;""),"")</f>
        <v/>
      </c>
      <c r="AK160" s="21">
        <f>IF($AJ160="","",IFERROR(TRIM(INDEX($A160:$AD160,MATCH(Lists!$B$3,$A$1:$AD$1,0))&amp;""),""))</f>
        <v/>
      </c>
      <c r="AL160" s="21">
        <f>IF($AJ160="","",IFERROR(TRIM(INDEX($A160:$AD160,MATCH(Lists!$B$5,$A$1:$AD$1,0))&amp;""),""))</f>
        <v/>
      </c>
      <c r="AM160" s="21">
        <f>IF($AJ160="","",IFERROR(TRIM(INDEX($A160:$AD160,MATCH(Lists!$B$6,$A$1:$AD$1,0))&amp;""),""))</f>
        <v/>
      </c>
      <c r="AN160" s="21">
        <f>IF($AJ160="","",IF(IFERROR(TRIM(INDEX($A160:$AD160,MATCH(Lists!$B$4,$A$1:$AD$1,0))&amp;""),"")=Lists!$B$12,"18 or older",IF(IFERROR(TRIM(INDEX($A160:$AD160,MATCH(Lists!$B$4,$A$1:$AD$1,0))&amp;""),"")=Lists!$B$11,"Under 18","Not answered")))</f>
        <v/>
      </c>
      <c r="AO160" s="21">
        <f>IF($AN160="Under 18",IF(TRIM($AH160)="Yes","On file","Needed"),"")</f>
        <v/>
      </c>
      <c r="AP160" s="22">
        <f>IF($AJ160="","",COUNTIF(Shifts!$H$2:$M$41,$AJ160))</f>
        <v/>
      </c>
    </row>
    <row r="161">
      <c r="AF161" s="23" t="n"/>
      <c r="AG161" s="23" t="n"/>
      <c r="AH161" s="23" t="n"/>
      <c r="AJ161" s="21">
        <f>IFERROR(TRIM(INDEX($A161:$AD161,MATCH(Lists!$B$2,$A$1:$AD$1,0))&amp;""),"")</f>
        <v/>
      </c>
      <c r="AK161" s="21">
        <f>IF($AJ161="","",IFERROR(TRIM(INDEX($A161:$AD161,MATCH(Lists!$B$3,$A$1:$AD$1,0))&amp;""),""))</f>
        <v/>
      </c>
      <c r="AL161" s="21">
        <f>IF($AJ161="","",IFERROR(TRIM(INDEX($A161:$AD161,MATCH(Lists!$B$5,$A$1:$AD$1,0))&amp;""),""))</f>
        <v/>
      </c>
      <c r="AM161" s="21">
        <f>IF($AJ161="","",IFERROR(TRIM(INDEX($A161:$AD161,MATCH(Lists!$B$6,$A$1:$AD$1,0))&amp;""),""))</f>
        <v/>
      </c>
      <c r="AN161" s="21">
        <f>IF($AJ161="","",IF(IFERROR(TRIM(INDEX($A161:$AD161,MATCH(Lists!$B$4,$A$1:$AD$1,0))&amp;""),"")=Lists!$B$12,"18 or older",IF(IFERROR(TRIM(INDEX($A161:$AD161,MATCH(Lists!$B$4,$A$1:$AD$1,0))&amp;""),"")=Lists!$B$11,"Under 18","Not answered")))</f>
        <v/>
      </c>
      <c r="AO161" s="21">
        <f>IF($AN161="Under 18",IF(TRIM($AH161)="Yes","On file","Needed"),"")</f>
        <v/>
      </c>
      <c r="AP161" s="22">
        <f>IF($AJ161="","",COUNTIF(Shifts!$H$2:$M$41,$AJ161))</f>
        <v/>
      </c>
    </row>
    <row r="162">
      <c r="AF162" s="23" t="n"/>
      <c r="AG162" s="23" t="n"/>
      <c r="AH162" s="23" t="n"/>
      <c r="AJ162" s="21">
        <f>IFERROR(TRIM(INDEX($A162:$AD162,MATCH(Lists!$B$2,$A$1:$AD$1,0))&amp;""),"")</f>
        <v/>
      </c>
      <c r="AK162" s="21">
        <f>IF($AJ162="","",IFERROR(TRIM(INDEX($A162:$AD162,MATCH(Lists!$B$3,$A$1:$AD$1,0))&amp;""),""))</f>
        <v/>
      </c>
      <c r="AL162" s="21">
        <f>IF($AJ162="","",IFERROR(TRIM(INDEX($A162:$AD162,MATCH(Lists!$B$5,$A$1:$AD$1,0))&amp;""),""))</f>
        <v/>
      </c>
      <c r="AM162" s="21">
        <f>IF($AJ162="","",IFERROR(TRIM(INDEX($A162:$AD162,MATCH(Lists!$B$6,$A$1:$AD$1,0))&amp;""),""))</f>
        <v/>
      </c>
      <c r="AN162" s="21">
        <f>IF($AJ162="","",IF(IFERROR(TRIM(INDEX($A162:$AD162,MATCH(Lists!$B$4,$A$1:$AD$1,0))&amp;""),"")=Lists!$B$12,"18 or older",IF(IFERROR(TRIM(INDEX($A162:$AD162,MATCH(Lists!$B$4,$A$1:$AD$1,0))&amp;""),"")=Lists!$B$11,"Under 18","Not answered")))</f>
        <v/>
      </c>
      <c r="AO162" s="21">
        <f>IF($AN162="Under 18",IF(TRIM($AH162)="Yes","On file","Needed"),"")</f>
        <v/>
      </c>
      <c r="AP162" s="22">
        <f>IF($AJ162="","",COUNTIF(Shifts!$H$2:$M$41,$AJ162))</f>
        <v/>
      </c>
    </row>
    <row r="163">
      <c r="AF163" s="23" t="n"/>
      <c r="AG163" s="23" t="n"/>
      <c r="AH163" s="23" t="n"/>
      <c r="AJ163" s="21">
        <f>IFERROR(TRIM(INDEX($A163:$AD163,MATCH(Lists!$B$2,$A$1:$AD$1,0))&amp;""),"")</f>
        <v/>
      </c>
      <c r="AK163" s="21">
        <f>IF($AJ163="","",IFERROR(TRIM(INDEX($A163:$AD163,MATCH(Lists!$B$3,$A$1:$AD$1,0))&amp;""),""))</f>
        <v/>
      </c>
      <c r="AL163" s="21">
        <f>IF($AJ163="","",IFERROR(TRIM(INDEX($A163:$AD163,MATCH(Lists!$B$5,$A$1:$AD$1,0))&amp;""),""))</f>
        <v/>
      </c>
      <c r="AM163" s="21">
        <f>IF($AJ163="","",IFERROR(TRIM(INDEX($A163:$AD163,MATCH(Lists!$B$6,$A$1:$AD$1,0))&amp;""),""))</f>
        <v/>
      </c>
      <c r="AN163" s="21">
        <f>IF($AJ163="","",IF(IFERROR(TRIM(INDEX($A163:$AD163,MATCH(Lists!$B$4,$A$1:$AD$1,0))&amp;""),"")=Lists!$B$12,"18 or older",IF(IFERROR(TRIM(INDEX($A163:$AD163,MATCH(Lists!$B$4,$A$1:$AD$1,0))&amp;""),"")=Lists!$B$11,"Under 18","Not answered")))</f>
        <v/>
      </c>
      <c r="AO163" s="21">
        <f>IF($AN163="Under 18",IF(TRIM($AH163)="Yes","On file","Needed"),"")</f>
        <v/>
      </c>
      <c r="AP163" s="22">
        <f>IF($AJ163="","",COUNTIF(Shifts!$H$2:$M$41,$AJ163))</f>
        <v/>
      </c>
    </row>
    <row r="164">
      <c r="AF164" s="23" t="n"/>
      <c r="AG164" s="23" t="n"/>
      <c r="AH164" s="23" t="n"/>
      <c r="AJ164" s="21">
        <f>IFERROR(TRIM(INDEX($A164:$AD164,MATCH(Lists!$B$2,$A$1:$AD$1,0))&amp;""),"")</f>
        <v/>
      </c>
      <c r="AK164" s="21">
        <f>IF($AJ164="","",IFERROR(TRIM(INDEX($A164:$AD164,MATCH(Lists!$B$3,$A$1:$AD$1,0))&amp;""),""))</f>
        <v/>
      </c>
      <c r="AL164" s="21">
        <f>IF($AJ164="","",IFERROR(TRIM(INDEX($A164:$AD164,MATCH(Lists!$B$5,$A$1:$AD$1,0))&amp;""),""))</f>
        <v/>
      </c>
      <c r="AM164" s="21">
        <f>IF($AJ164="","",IFERROR(TRIM(INDEX($A164:$AD164,MATCH(Lists!$B$6,$A$1:$AD$1,0))&amp;""),""))</f>
        <v/>
      </c>
      <c r="AN164" s="21">
        <f>IF($AJ164="","",IF(IFERROR(TRIM(INDEX($A164:$AD164,MATCH(Lists!$B$4,$A$1:$AD$1,0))&amp;""),"")=Lists!$B$12,"18 or older",IF(IFERROR(TRIM(INDEX($A164:$AD164,MATCH(Lists!$B$4,$A$1:$AD$1,0))&amp;""),"")=Lists!$B$11,"Under 18","Not answered")))</f>
        <v/>
      </c>
      <c r="AO164" s="21">
        <f>IF($AN164="Under 18",IF(TRIM($AH164)="Yes","On file","Needed"),"")</f>
        <v/>
      </c>
      <c r="AP164" s="22">
        <f>IF($AJ164="","",COUNTIF(Shifts!$H$2:$M$41,$AJ164))</f>
        <v/>
      </c>
    </row>
    <row r="165">
      <c r="AF165" s="23" t="n"/>
      <c r="AG165" s="23" t="n"/>
      <c r="AH165" s="23" t="n"/>
      <c r="AJ165" s="21">
        <f>IFERROR(TRIM(INDEX($A165:$AD165,MATCH(Lists!$B$2,$A$1:$AD$1,0))&amp;""),"")</f>
        <v/>
      </c>
      <c r="AK165" s="21">
        <f>IF($AJ165="","",IFERROR(TRIM(INDEX($A165:$AD165,MATCH(Lists!$B$3,$A$1:$AD$1,0))&amp;""),""))</f>
        <v/>
      </c>
      <c r="AL165" s="21">
        <f>IF($AJ165="","",IFERROR(TRIM(INDEX($A165:$AD165,MATCH(Lists!$B$5,$A$1:$AD$1,0))&amp;""),""))</f>
        <v/>
      </c>
      <c r="AM165" s="21">
        <f>IF($AJ165="","",IFERROR(TRIM(INDEX($A165:$AD165,MATCH(Lists!$B$6,$A$1:$AD$1,0))&amp;""),""))</f>
        <v/>
      </c>
      <c r="AN165" s="21">
        <f>IF($AJ165="","",IF(IFERROR(TRIM(INDEX($A165:$AD165,MATCH(Lists!$B$4,$A$1:$AD$1,0))&amp;""),"")=Lists!$B$12,"18 or older",IF(IFERROR(TRIM(INDEX($A165:$AD165,MATCH(Lists!$B$4,$A$1:$AD$1,0))&amp;""),"")=Lists!$B$11,"Under 18","Not answered")))</f>
        <v/>
      </c>
      <c r="AO165" s="21">
        <f>IF($AN165="Under 18",IF(TRIM($AH165)="Yes","On file","Needed"),"")</f>
        <v/>
      </c>
      <c r="AP165" s="22">
        <f>IF($AJ165="","",COUNTIF(Shifts!$H$2:$M$41,$AJ165))</f>
        <v/>
      </c>
    </row>
    <row r="166">
      <c r="AF166" s="23" t="n"/>
      <c r="AG166" s="23" t="n"/>
      <c r="AH166" s="23" t="n"/>
      <c r="AJ166" s="21">
        <f>IFERROR(TRIM(INDEX($A166:$AD166,MATCH(Lists!$B$2,$A$1:$AD$1,0))&amp;""),"")</f>
        <v/>
      </c>
      <c r="AK166" s="21">
        <f>IF($AJ166="","",IFERROR(TRIM(INDEX($A166:$AD166,MATCH(Lists!$B$3,$A$1:$AD$1,0))&amp;""),""))</f>
        <v/>
      </c>
      <c r="AL166" s="21">
        <f>IF($AJ166="","",IFERROR(TRIM(INDEX($A166:$AD166,MATCH(Lists!$B$5,$A$1:$AD$1,0))&amp;""),""))</f>
        <v/>
      </c>
      <c r="AM166" s="21">
        <f>IF($AJ166="","",IFERROR(TRIM(INDEX($A166:$AD166,MATCH(Lists!$B$6,$A$1:$AD$1,0))&amp;""),""))</f>
        <v/>
      </c>
      <c r="AN166" s="21">
        <f>IF($AJ166="","",IF(IFERROR(TRIM(INDEX($A166:$AD166,MATCH(Lists!$B$4,$A$1:$AD$1,0))&amp;""),"")=Lists!$B$12,"18 or older",IF(IFERROR(TRIM(INDEX($A166:$AD166,MATCH(Lists!$B$4,$A$1:$AD$1,0))&amp;""),"")=Lists!$B$11,"Under 18","Not answered")))</f>
        <v/>
      </c>
      <c r="AO166" s="21">
        <f>IF($AN166="Under 18",IF(TRIM($AH166)="Yes","On file","Needed"),"")</f>
        <v/>
      </c>
      <c r="AP166" s="22">
        <f>IF($AJ166="","",COUNTIF(Shifts!$H$2:$M$41,$AJ166))</f>
        <v/>
      </c>
    </row>
    <row r="167">
      <c r="AF167" s="23" t="n"/>
      <c r="AG167" s="23" t="n"/>
      <c r="AH167" s="23" t="n"/>
      <c r="AJ167" s="21">
        <f>IFERROR(TRIM(INDEX($A167:$AD167,MATCH(Lists!$B$2,$A$1:$AD$1,0))&amp;""),"")</f>
        <v/>
      </c>
      <c r="AK167" s="21">
        <f>IF($AJ167="","",IFERROR(TRIM(INDEX($A167:$AD167,MATCH(Lists!$B$3,$A$1:$AD$1,0))&amp;""),""))</f>
        <v/>
      </c>
      <c r="AL167" s="21">
        <f>IF($AJ167="","",IFERROR(TRIM(INDEX($A167:$AD167,MATCH(Lists!$B$5,$A$1:$AD$1,0))&amp;""),""))</f>
        <v/>
      </c>
      <c r="AM167" s="21">
        <f>IF($AJ167="","",IFERROR(TRIM(INDEX($A167:$AD167,MATCH(Lists!$B$6,$A$1:$AD$1,0))&amp;""),""))</f>
        <v/>
      </c>
      <c r="AN167" s="21">
        <f>IF($AJ167="","",IF(IFERROR(TRIM(INDEX($A167:$AD167,MATCH(Lists!$B$4,$A$1:$AD$1,0))&amp;""),"")=Lists!$B$12,"18 or older",IF(IFERROR(TRIM(INDEX($A167:$AD167,MATCH(Lists!$B$4,$A$1:$AD$1,0))&amp;""),"")=Lists!$B$11,"Under 18","Not answered")))</f>
        <v/>
      </c>
      <c r="AO167" s="21">
        <f>IF($AN167="Under 18",IF(TRIM($AH167)="Yes","On file","Needed"),"")</f>
        <v/>
      </c>
      <c r="AP167" s="22">
        <f>IF($AJ167="","",COUNTIF(Shifts!$H$2:$M$41,$AJ167))</f>
        <v/>
      </c>
    </row>
    <row r="168">
      <c r="AF168" s="23" t="n"/>
      <c r="AG168" s="23" t="n"/>
      <c r="AH168" s="23" t="n"/>
      <c r="AJ168" s="21">
        <f>IFERROR(TRIM(INDEX($A168:$AD168,MATCH(Lists!$B$2,$A$1:$AD$1,0))&amp;""),"")</f>
        <v/>
      </c>
      <c r="AK168" s="21">
        <f>IF($AJ168="","",IFERROR(TRIM(INDEX($A168:$AD168,MATCH(Lists!$B$3,$A$1:$AD$1,0))&amp;""),""))</f>
        <v/>
      </c>
      <c r="AL168" s="21">
        <f>IF($AJ168="","",IFERROR(TRIM(INDEX($A168:$AD168,MATCH(Lists!$B$5,$A$1:$AD$1,0))&amp;""),""))</f>
        <v/>
      </c>
      <c r="AM168" s="21">
        <f>IF($AJ168="","",IFERROR(TRIM(INDEX($A168:$AD168,MATCH(Lists!$B$6,$A$1:$AD$1,0))&amp;""),""))</f>
        <v/>
      </c>
      <c r="AN168" s="21">
        <f>IF($AJ168="","",IF(IFERROR(TRIM(INDEX($A168:$AD168,MATCH(Lists!$B$4,$A$1:$AD$1,0))&amp;""),"")=Lists!$B$12,"18 or older",IF(IFERROR(TRIM(INDEX($A168:$AD168,MATCH(Lists!$B$4,$A$1:$AD$1,0))&amp;""),"")=Lists!$B$11,"Under 18","Not answered")))</f>
        <v/>
      </c>
      <c r="AO168" s="21">
        <f>IF($AN168="Under 18",IF(TRIM($AH168)="Yes","On file","Needed"),"")</f>
        <v/>
      </c>
      <c r="AP168" s="22">
        <f>IF($AJ168="","",COUNTIF(Shifts!$H$2:$M$41,$AJ168))</f>
        <v/>
      </c>
    </row>
    <row r="169">
      <c r="AF169" s="23" t="n"/>
      <c r="AG169" s="23" t="n"/>
      <c r="AH169" s="23" t="n"/>
      <c r="AJ169" s="21">
        <f>IFERROR(TRIM(INDEX($A169:$AD169,MATCH(Lists!$B$2,$A$1:$AD$1,0))&amp;""),"")</f>
        <v/>
      </c>
      <c r="AK169" s="21">
        <f>IF($AJ169="","",IFERROR(TRIM(INDEX($A169:$AD169,MATCH(Lists!$B$3,$A$1:$AD$1,0))&amp;""),""))</f>
        <v/>
      </c>
      <c r="AL169" s="21">
        <f>IF($AJ169="","",IFERROR(TRIM(INDEX($A169:$AD169,MATCH(Lists!$B$5,$A$1:$AD$1,0))&amp;""),""))</f>
        <v/>
      </c>
      <c r="AM169" s="21">
        <f>IF($AJ169="","",IFERROR(TRIM(INDEX($A169:$AD169,MATCH(Lists!$B$6,$A$1:$AD$1,0))&amp;""),""))</f>
        <v/>
      </c>
      <c r="AN169" s="21">
        <f>IF($AJ169="","",IF(IFERROR(TRIM(INDEX($A169:$AD169,MATCH(Lists!$B$4,$A$1:$AD$1,0))&amp;""),"")=Lists!$B$12,"18 or older",IF(IFERROR(TRIM(INDEX($A169:$AD169,MATCH(Lists!$B$4,$A$1:$AD$1,0))&amp;""),"")=Lists!$B$11,"Under 18","Not answered")))</f>
        <v/>
      </c>
      <c r="AO169" s="21">
        <f>IF($AN169="Under 18",IF(TRIM($AH169)="Yes","On file","Needed"),"")</f>
        <v/>
      </c>
      <c r="AP169" s="22">
        <f>IF($AJ169="","",COUNTIF(Shifts!$H$2:$M$41,$AJ169))</f>
        <v/>
      </c>
    </row>
    <row r="170">
      <c r="AF170" s="23" t="n"/>
      <c r="AG170" s="23" t="n"/>
      <c r="AH170" s="23" t="n"/>
      <c r="AJ170" s="21">
        <f>IFERROR(TRIM(INDEX($A170:$AD170,MATCH(Lists!$B$2,$A$1:$AD$1,0))&amp;""),"")</f>
        <v/>
      </c>
      <c r="AK170" s="21">
        <f>IF($AJ170="","",IFERROR(TRIM(INDEX($A170:$AD170,MATCH(Lists!$B$3,$A$1:$AD$1,0))&amp;""),""))</f>
        <v/>
      </c>
      <c r="AL170" s="21">
        <f>IF($AJ170="","",IFERROR(TRIM(INDEX($A170:$AD170,MATCH(Lists!$B$5,$A$1:$AD$1,0))&amp;""),""))</f>
        <v/>
      </c>
      <c r="AM170" s="21">
        <f>IF($AJ170="","",IFERROR(TRIM(INDEX($A170:$AD170,MATCH(Lists!$B$6,$A$1:$AD$1,0))&amp;""),""))</f>
        <v/>
      </c>
      <c r="AN170" s="21">
        <f>IF($AJ170="","",IF(IFERROR(TRIM(INDEX($A170:$AD170,MATCH(Lists!$B$4,$A$1:$AD$1,0))&amp;""),"")=Lists!$B$12,"18 or older",IF(IFERROR(TRIM(INDEX($A170:$AD170,MATCH(Lists!$B$4,$A$1:$AD$1,0))&amp;""),"")=Lists!$B$11,"Under 18","Not answered")))</f>
        <v/>
      </c>
      <c r="AO170" s="21">
        <f>IF($AN170="Under 18",IF(TRIM($AH170)="Yes","On file","Needed"),"")</f>
        <v/>
      </c>
      <c r="AP170" s="22">
        <f>IF($AJ170="","",COUNTIF(Shifts!$H$2:$M$41,$AJ170))</f>
        <v/>
      </c>
    </row>
    <row r="171">
      <c r="AF171" s="23" t="n"/>
      <c r="AG171" s="23" t="n"/>
      <c r="AH171" s="23" t="n"/>
      <c r="AJ171" s="21">
        <f>IFERROR(TRIM(INDEX($A171:$AD171,MATCH(Lists!$B$2,$A$1:$AD$1,0))&amp;""),"")</f>
        <v/>
      </c>
      <c r="AK171" s="21">
        <f>IF($AJ171="","",IFERROR(TRIM(INDEX($A171:$AD171,MATCH(Lists!$B$3,$A$1:$AD$1,0))&amp;""),""))</f>
        <v/>
      </c>
      <c r="AL171" s="21">
        <f>IF($AJ171="","",IFERROR(TRIM(INDEX($A171:$AD171,MATCH(Lists!$B$5,$A$1:$AD$1,0))&amp;""),""))</f>
        <v/>
      </c>
      <c r="AM171" s="21">
        <f>IF($AJ171="","",IFERROR(TRIM(INDEX($A171:$AD171,MATCH(Lists!$B$6,$A$1:$AD$1,0))&amp;""),""))</f>
        <v/>
      </c>
      <c r="AN171" s="21">
        <f>IF($AJ171="","",IF(IFERROR(TRIM(INDEX($A171:$AD171,MATCH(Lists!$B$4,$A$1:$AD$1,0))&amp;""),"")=Lists!$B$12,"18 or older",IF(IFERROR(TRIM(INDEX($A171:$AD171,MATCH(Lists!$B$4,$A$1:$AD$1,0))&amp;""),"")=Lists!$B$11,"Under 18","Not answered")))</f>
        <v/>
      </c>
      <c r="AO171" s="21">
        <f>IF($AN171="Under 18",IF(TRIM($AH171)="Yes","On file","Needed"),"")</f>
        <v/>
      </c>
      <c r="AP171" s="22">
        <f>IF($AJ171="","",COUNTIF(Shifts!$H$2:$M$41,$AJ171))</f>
        <v/>
      </c>
    </row>
    <row r="172">
      <c r="AF172" s="23" t="n"/>
      <c r="AG172" s="23" t="n"/>
      <c r="AH172" s="23" t="n"/>
      <c r="AJ172" s="21">
        <f>IFERROR(TRIM(INDEX($A172:$AD172,MATCH(Lists!$B$2,$A$1:$AD$1,0))&amp;""),"")</f>
        <v/>
      </c>
      <c r="AK172" s="21">
        <f>IF($AJ172="","",IFERROR(TRIM(INDEX($A172:$AD172,MATCH(Lists!$B$3,$A$1:$AD$1,0))&amp;""),""))</f>
        <v/>
      </c>
      <c r="AL172" s="21">
        <f>IF($AJ172="","",IFERROR(TRIM(INDEX($A172:$AD172,MATCH(Lists!$B$5,$A$1:$AD$1,0))&amp;""),""))</f>
        <v/>
      </c>
      <c r="AM172" s="21">
        <f>IF($AJ172="","",IFERROR(TRIM(INDEX($A172:$AD172,MATCH(Lists!$B$6,$A$1:$AD$1,0))&amp;""),""))</f>
        <v/>
      </c>
      <c r="AN172" s="21">
        <f>IF($AJ172="","",IF(IFERROR(TRIM(INDEX($A172:$AD172,MATCH(Lists!$B$4,$A$1:$AD$1,0))&amp;""),"")=Lists!$B$12,"18 or older",IF(IFERROR(TRIM(INDEX($A172:$AD172,MATCH(Lists!$B$4,$A$1:$AD$1,0))&amp;""),"")=Lists!$B$11,"Under 18","Not answered")))</f>
        <v/>
      </c>
      <c r="AO172" s="21">
        <f>IF($AN172="Under 18",IF(TRIM($AH172)="Yes","On file","Needed"),"")</f>
        <v/>
      </c>
      <c r="AP172" s="22">
        <f>IF($AJ172="","",COUNTIF(Shifts!$H$2:$M$41,$AJ172))</f>
        <v/>
      </c>
    </row>
    <row r="173">
      <c r="AF173" s="23" t="n"/>
      <c r="AG173" s="23" t="n"/>
      <c r="AH173" s="23" t="n"/>
      <c r="AJ173" s="21">
        <f>IFERROR(TRIM(INDEX($A173:$AD173,MATCH(Lists!$B$2,$A$1:$AD$1,0))&amp;""),"")</f>
        <v/>
      </c>
      <c r="AK173" s="21">
        <f>IF($AJ173="","",IFERROR(TRIM(INDEX($A173:$AD173,MATCH(Lists!$B$3,$A$1:$AD$1,0))&amp;""),""))</f>
        <v/>
      </c>
      <c r="AL173" s="21">
        <f>IF($AJ173="","",IFERROR(TRIM(INDEX($A173:$AD173,MATCH(Lists!$B$5,$A$1:$AD$1,0))&amp;""),""))</f>
        <v/>
      </c>
      <c r="AM173" s="21">
        <f>IF($AJ173="","",IFERROR(TRIM(INDEX($A173:$AD173,MATCH(Lists!$B$6,$A$1:$AD$1,0))&amp;""),""))</f>
        <v/>
      </c>
      <c r="AN173" s="21">
        <f>IF($AJ173="","",IF(IFERROR(TRIM(INDEX($A173:$AD173,MATCH(Lists!$B$4,$A$1:$AD$1,0))&amp;""),"")=Lists!$B$12,"18 or older",IF(IFERROR(TRIM(INDEX($A173:$AD173,MATCH(Lists!$B$4,$A$1:$AD$1,0))&amp;""),"")=Lists!$B$11,"Under 18","Not answered")))</f>
        <v/>
      </c>
      <c r="AO173" s="21">
        <f>IF($AN173="Under 18",IF(TRIM($AH173)="Yes","On file","Needed"),"")</f>
        <v/>
      </c>
      <c r="AP173" s="22">
        <f>IF($AJ173="","",COUNTIF(Shifts!$H$2:$M$41,$AJ173))</f>
        <v/>
      </c>
    </row>
    <row r="174">
      <c r="AF174" s="23" t="n"/>
      <c r="AG174" s="23" t="n"/>
      <c r="AH174" s="23" t="n"/>
      <c r="AJ174" s="21">
        <f>IFERROR(TRIM(INDEX($A174:$AD174,MATCH(Lists!$B$2,$A$1:$AD$1,0))&amp;""),"")</f>
        <v/>
      </c>
      <c r="AK174" s="21">
        <f>IF($AJ174="","",IFERROR(TRIM(INDEX($A174:$AD174,MATCH(Lists!$B$3,$A$1:$AD$1,0))&amp;""),""))</f>
        <v/>
      </c>
      <c r="AL174" s="21">
        <f>IF($AJ174="","",IFERROR(TRIM(INDEX($A174:$AD174,MATCH(Lists!$B$5,$A$1:$AD$1,0))&amp;""),""))</f>
        <v/>
      </c>
      <c r="AM174" s="21">
        <f>IF($AJ174="","",IFERROR(TRIM(INDEX($A174:$AD174,MATCH(Lists!$B$6,$A$1:$AD$1,0))&amp;""),""))</f>
        <v/>
      </c>
      <c r="AN174" s="21">
        <f>IF($AJ174="","",IF(IFERROR(TRIM(INDEX($A174:$AD174,MATCH(Lists!$B$4,$A$1:$AD$1,0))&amp;""),"")=Lists!$B$12,"18 or older",IF(IFERROR(TRIM(INDEX($A174:$AD174,MATCH(Lists!$B$4,$A$1:$AD$1,0))&amp;""),"")=Lists!$B$11,"Under 18","Not answered")))</f>
        <v/>
      </c>
      <c r="AO174" s="21">
        <f>IF($AN174="Under 18",IF(TRIM($AH174)="Yes","On file","Needed"),"")</f>
        <v/>
      </c>
      <c r="AP174" s="22">
        <f>IF($AJ174="","",COUNTIF(Shifts!$H$2:$M$41,$AJ174))</f>
        <v/>
      </c>
    </row>
    <row r="175">
      <c r="AF175" s="23" t="n"/>
      <c r="AG175" s="23" t="n"/>
      <c r="AH175" s="23" t="n"/>
      <c r="AJ175" s="21">
        <f>IFERROR(TRIM(INDEX($A175:$AD175,MATCH(Lists!$B$2,$A$1:$AD$1,0))&amp;""),"")</f>
        <v/>
      </c>
      <c r="AK175" s="21">
        <f>IF($AJ175="","",IFERROR(TRIM(INDEX($A175:$AD175,MATCH(Lists!$B$3,$A$1:$AD$1,0))&amp;""),""))</f>
        <v/>
      </c>
      <c r="AL175" s="21">
        <f>IF($AJ175="","",IFERROR(TRIM(INDEX($A175:$AD175,MATCH(Lists!$B$5,$A$1:$AD$1,0))&amp;""),""))</f>
        <v/>
      </c>
      <c r="AM175" s="21">
        <f>IF($AJ175="","",IFERROR(TRIM(INDEX($A175:$AD175,MATCH(Lists!$B$6,$A$1:$AD$1,0))&amp;""),""))</f>
        <v/>
      </c>
      <c r="AN175" s="21">
        <f>IF($AJ175="","",IF(IFERROR(TRIM(INDEX($A175:$AD175,MATCH(Lists!$B$4,$A$1:$AD$1,0))&amp;""),"")=Lists!$B$12,"18 or older",IF(IFERROR(TRIM(INDEX($A175:$AD175,MATCH(Lists!$B$4,$A$1:$AD$1,0))&amp;""),"")=Lists!$B$11,"Under 18","Not answered")))</f>
        <v/>
      </c>
      <c r="AO175" s="21">
        <f>IF($AN175="Under 18",IF(TRIM($AH175)="Yes","On file","Needed"),"")</f>
        <v/>
      </c>
      <c r="AP175" s="22">
        <f>IF($AJ175="","",COUNTIF(Shifts!$H$2:$M$41,$AJ175))</f>
        <v/>
      </c>
    </row>
    <row r="176">
      <c r="AF176" s="23" t="n"/>
      <c r="AG176" s="23" t="n"/>
      <c r="AH176" s="23" t="n"/>
      <c r="AJ176" s="21">
        <f>IFERROR(TRIM(INDEX($A176:$AD176,MATCH(Lists!$B$2,$A$1:$AD$1,0))&amp;""),"")</f>
        <v/>
      </c>
      <c r="AK176" s="21">
        <f>IF($AJ176="","",IFERROR(TRIM(INDEX($A176:$AD176,MATCH(Lists!$B$3,$A$1:$AD$1,0))&amp;""),""))</f>
        <v/>
      </c>
      <c r="AL176" s="21">
        <f>IF($AJ176="","",IFERROR(TRIM(INDEX($A176:$AD176,MATCH(Lists!$B$5,$A$1:$AD$1,0))&amp;""),""))</f>
        <v/>
      </c>
      <c r="AM176" s="21">
        <f>IF($AJ176="","",IFERROR(TRIM(INDEX($A176:$AD176,MATCH(Lists!$B$6,$A$1:$AD$1,0))&amp;""),""))</f>
        <v/>
      </c>
      <c r="AN176" s="21">
        <f>IF($AJ176="","",IF(IFERROR(TRIM(INDEX($A176:$AD176,MATCH(Lists!$B$4,$A$1:$AD$1,0))&amp;""),"")=Lists!$B$12,"18 or older",IF(IFERROR(TRIM(INDEX($A176:$AD176,MATCH(Lists!$B$4,$A$1:$AD$1,0))&amp;""),"")=Lists!$B$11,"Under 18","Not answered")))</f>
        <v/>
      </c>
      <c r="AO176" s="21">
        <f>IF($AN176="Under 18",IF(TRIM($AH176)="Yes","On file","Needed"),"")</f>
        <v/>
      </c>
      <c r="AP176" s="22">
        <f>IF($AJ176="","",COUNTIF(Shifts!$H$2:$M$41,$AJ176))</f>
        <v/>
      </c>
    </row>
    <row r="177">
      <c r="AF177" s="23" t="n"/>
      <c r="AG177" s="23" t="n"/>
      <c r="AH177" s="23" t="n"/>
      <c r="AJ177" s="21">
        <f>IFERROR(TRIM(INDEX($A177:$AD177,MATCH(Lists!$B$2,$A$1:$AD$1,0))&amp;""),"")</f>
        <v/>
      </c>
      <c r="AK177" s="21">
        <f>IF($AJ177="","",IFERROR(TRIM(INDEX($A177:$AD177,MATCH(Lists!$B$3,$A$1:$AD$1,0))&amp;""),""))</f>
        <v/>
      </c>
      <c r="AL177" s="21">
        <f>IF($AJ177="","",IFERROR(TRIM(INDEX($A177:$AD177,MATCH(Lists!$B$5,$A$1:$AD$1,0))&amp;""),""))</f>
        <v/>
      </c>
      <c r="AM177" s="21">
        <f>IF($AJ177="","",IFERROR(TRIM(INDEX($A177:$AD177,MATCH(Lists!$B$6,$A$1:$AD$1,0))&amp;""),""))</f>
        <v/>
      </c>
      <c r="AN177" s="21">
        <f>IF($AJ177="","",IF(IFERROR(TRIM(INDEX($A177:$AD177,MATCH(Lists!$B$4,$A$1:$AD$1,0))&amp;""),"")=Lists!$B$12,"18 or older",IF(IFERROR(TRIM(INDEX($A177:$AD177,MATCH(Lists!$B$4,$A$1:$AD$1,0))&amp;""),"")=Lists!$B$11,"Under 18","Not answered")))</f>
        <v/>
      </c>
      <c r="AO177" s="21">
        <f>IF($AN177="Under 18",IF(TRIM($AH177)="Yes","On file","Needed"),"")</f>
        <v/>
      </c>
      <c r="AP177" s="22">
        <f>IF($AJ177="","",COUNTIF(Shifts!$H$2:$M$41,$AJ177))</f>
        <v/>
      </c>
    </row>
    <row r="178">
      <c r="AF178" s="23" t="n"/>
      <c r="AG178" s="23" t="n"/>
      <c r="AH178" s="23" t="n"/>
      <c r="AJ178" s="21">
        <f>IFERROR(TRIM(INDEX($A178:$AD178,MATCH(Lists!$B$2,$A$1:$AD$1,0))&amp;""),"")</f>
        <v/>
      </c>
      <c r="AK178" s="21">
        <f>IF($AJ178="","",IFERROR(TRIM(INDEX($A178:$AD178,MATCH(Lists!$B$3,$A$1:$AD$1,0))&amp;""),""))</f>
        <v/>
      </c>
      <c r="AL178" s="21">
        <f>IF($AJ178="","",IFERROR(TRIM(INDEX($A178:$AD178,MATCH(Lists!$B$5,$A$1:$AD$1,0))&amp;""),""))</f>
        <v/>
      </c>
      <c r="AM178" s="21">
        <f>IF($AJ178="","",IFERROR(TRIM(INDEX($A178:$AD178,MATCH(Lists!$B$6,$A$1:$AD$1,0))&amp;""),""))</f>
        <v/>
      </c>
      <c r="AN178" s="21">
        <f>IF($AJ178="","",IF(IFERROR(TRIM(INDEX($A178:$AD178,MATCH(Lists!$B$4,$A$1:$AD$1,0))&amp;""),"")=Lists!$B$12,"18 or older",IF(IFERROR(TRIM(INDEX($A178:$AD178,MATCH(Lists!$B$4,$A$1:$AD$1,0))&amp;""),"")=Lists!$B$11,"Under 18","Not answered")))</f>
        <v/>
      </c>
      <c r="AO178" s="21">
        <f>IF($AN178="Under 18",IF(TRIM($AH178)="Yes","On file","Needed"),"")</f>
        <v/>
      </c>
      <c r="AP178" s="22">
        <f>IF($AJ178="","",COUNTIF(Shifts!$H$2:$M$41,$AJ178))</f>
        <v/>
      </c>
    </row>
    <row r="179">
      <c r="AF179" s="23" t="n"/>
      <c r="AG179" s="23" t="n"/>
      <c r="AH179" s="23" t="n"/>
      <c r="AJ179" s="21">
        <f>IFERROR(TRIM(INDEX($A179:$AD179,MATCH(Lists!$B$2,$A$1:$AD$1,0))&amp;""),"")</f>
        <v/>
      </c>
      <c r="AK179" s="21">
        <f>IF($AJ179="","",IFERROR(TRIM(INDEX($A179:$AD179,MATCH(Lists!$B$3,$A$1:$AD$1,0))&amp;""),""))</f>
        <v/>
      </c>
      <c r="AL179" s="21">
        <f>IF($AJ179="","",IFERROR(TRIM(INDEX($A179:$AD179,MATCH(Lists!$B$5,$A$1:$AD$1,0))&amp;""),""))</f>
        <v/>
      </c>
      <c r="AM179" s="21">
        <f>IF($AJ179="","",IFERROR(TRIM(INDEX($A179:$AD179,MATCH(Lists!$B$6,$A$1:$AD$1,0))&amp;""),""))</f>
        <v/>
      </c>
      <c r="AN179" s="21">
        <f>IF($AJ179="","",IF(IFERROR(TRIM(INDEX($A179:$AD179,MATCH(Lists!$B$4,$A$1:$AD$1,0))&amp;""),"")=Lists!$B$12,"18 or older",IF(IFERROR(TRIM(INDEX($A179:$AD179,MATCH(Lists!$B$4,$A$1:$AD$1,0))&amp;""),"")=Lists!$B$11,"Under 18","Not answered")))</f>
        <v/>
      </c>
      <c r="AO179" s="21">
        <f>IF($AN179="Under 18",IF(TRIM($AH179)="Yes","On file","Needed"),"")</f>
        <v/>
      </c>
      <c r="AP179" s="22">
        <f>IF($AJ179="","",COUNTIF(Shifts!$H$2:$M$41,$AJ179))</f>
        <v/>
      </c>
    </row>
    <row r="180">
      <c r="AF180" s="23" t="n"/>
      <c r="AG180" s="23" t="n"/>
      <c r="AH180" s="23" t="n"/>
      <c r="AJ180" s="21">
        <f>IFERROR(TRIM(INDEX($A180:$AD180,MATCH(Lists!$B$2,$A$1:$AD$1,0))&amp;""),"")</f>
        <v/>
      </c>
      <c r="AK180" s="21">
        <f>IF($AJ180="","",IFERROR(TRIM(INDEX($A180:$AD180,MATCH(Lists!$B$3,$A$1:$AD$1,0))&amp;""),""))</f>
        <v/>
      </c>
      <c r="AL180" s="21">
        <f>IF($AJ180="","",IFERROR(TRIM(INDEX($A180:$AD180,MATCH(Lists!$B$5,$A$1:$AD$1,0))&amp;""),""))</f>
        <v/>
      </c>
      <c r="AM180" s="21">
        <f>IF($AJ180="","",IFERROR(TRIM(INDEX($A180:$AD180,MATCH(Lists!$B$6,$A$1:$AD$1,0))&amp;""),""))</f>
        <v/>
      </c>
      <c r="AN180" s="21">
        <f>IF($AJ180="","",IF(IFERROR(TRIM(INDEX($A180:$AD180,MATCH(Lists!$B$4,$A$1:$AD$1,0))&amp;""),"")=Lists!$B$12,"18 or older",IF(IFERROR(TRIM(INDEX($A180:$AD180,MATCH(Lists!$B$4,$A$1:$AD$1,0))&amp;""),"")=Lists!$B$11,"Under 18","Not answered")))</f>
        <v/>
      </c>
      <c r="AO180" s="21">
        <f>IF($AN180="Under 18",IF(TRIM($AH180)="Yes","On file","Needed"),"")</f>
        <v/>
      </c>
      <c r="AP180" s="22">
        <f>IF($AJ180="","",COUNTIF(Shifts!$H$2:$M$41,$AJ180))</f>
        <v/>
      </c>
    </row>
    <row r="181">
      <c r="AF181" s="23" t="n"/>
      <c r="AG181" s="23" t="n"/>
      <c r="AH181" s="23" t="n"/>
      <c r="AJ181" s="21">
        <f>IFERROR(TRIM(INDEX($A181:$AD181,MATCH(Lists!$B$2,$A$1:$AD$1,0))&amp;""),"")</f>
        <v/>
      </c>
      <c r="AK181" s="21">
        <f>IF($AJ181="","",IFERROR(TRIM(INDEX($A181:$AD181,MATCH(Lists!$B$3,$A$1:$AD$1,0))&amp;""),""))</f>
        <v/>
      </c>
      <c r="AL181" s="21">
        <f>IF($AJ181="","",IFERROR(TRIM(INDEX($A181:$AD181,MATCH(Lists!$B$5,$A$1:$AD$1,0))&amp;""),""))</f>
        <v/>
      </c>
      <c r="AM181" s="21">
        <f>IF($AJ181="","",IFERROR(TRIM(INDEX($A181:$AD181,MATCH(Lists!$B$6,$A$1:$AD$1,0))&amp;""),""))</f>
        <v/>
      </c>
      <c r="AN181" s="21">
        <f>IF($AJ181="","",IF(IFERROR(TRIM(INDEX($A181:$AD181,MATCH(Lists!$B$4,$A$1:$AD$1,0))&amp;""),"")=Lists!$B$12,"18 or older",IF(IFERROR(TRIM(INDEX($A181:$AD181,MATCH(Lists!$B$4,$A$1:$AD$1,0))&amp;""),"")=Lists!$B$11,"Under 18","Not answered")))</f>
        <v/>
      </c>
      <c r="AO181" s="21">
        <f>IF($AN181="Under 18",IF(TRIM($AH181)="Yes","On file","Needed"),"")</f>
        <v/>
      </c>
      <c r="AP181" s="22">
        <f>IF($AJ181="","",COUNTIF(Shifts!$H$2:$M$41,$AJ181))</f>
        <v/>
      </c>
    </row>
    <row r="182">
      <c r="AF182" s="23" t="n"/>
      <c r="AG182" s="23" t="n"/>
      <c r="AH182" s="23" t="n"/>
      <c r="AJ182" s="21">
        <f>IFERROR(TRIM(INDEX($A182:$AD182,MATCH(Lists!$B$2,$A$1:$AD$1,0))&amp;""),"")</f>
        <v/>
      </c>
      <c r="AK182" s="21">
        <f>IF($AJ182="","",IFERROR(TRIM(INDEX($A182:$AD182,MATCH(Lists!$B$3,$A$1:$AD$1,0))&amp;""),""))</f>
        <v/>
      </c>
      <c r="AL182" s="21">
        <f>IF($AJ182="","",IFERROR(TRIM(INDEX($A182:$AD182,MATCH(Lists!$B$5,$A$1:$AD$1,0))&amp;""),""))</f>
        <v/>
      </c>
      <c r="AM182" s="21">
        <f>IF($AJ182="","",IFERROR(TRIM(INDEX($A182:$AD182,MATCH(Lists!$B$6,$A$1:$AD$1,0))&amp;""),""))</f>
        <v/>
      </c>
      <c r="AN182" s="21">
        <f>IF($AJ182="","",IF(IFERROR(TRIM(INDEX($A182:$AD182,MATCH(Lists!$B$4,$A$1:$AD$1,0))&amp;""),"")=Lists!$B$12,"18 or older",IF(IFERROR(TRIM(INDEX($A182:$AD182,MATCH(Lists!$B$4,$A$1:$AD$1,0))&amp;""),"")=Lists!$B$11,"Under 18","Not answered")))</f>
        <v/>
      </c>
      <c r="AO182" s="21">
        <f>IF($AN182="Under 18",IF(TRIM($AH182)="Yes","On file","Needed"),"")</f>
        <v/>
      </c>
      <c r="AP182" s="22">
        <f>IF($AJ182="","",COUNTIF(Shifts!$H$2:$M$41,$AJ182))</f>
        <v/>
      </c>
    </row>
    <row r="183">
      <c r="AF183" s="23" t="n"/>
      <c r="AG183" s="23" t="n"/>
      <c r="AH183" s="23" t="n"/>
      <c r="AJ183" s="21">
        <f>IFERROR(TRIM(INDEX($A183:$AD183,MATCH(Lists!$B$2,$A$1:$AD$1,0))&amp;""),"")</f>
        <v/>
      </c>
      <c r="AK183" s="21">
        <f>IF($AJ183="","",IFERROR(TRIM(INDEX($A183:$AD183,MATCH(Lists!$B$3,$A$1:$AD$1,0))&amp;""),""))</f>
        <v/>
      </c>
      <c r="AL183" s="21">
        <f>IF($AJ183="","",IFERROR(TRIM(INDEX($A183:$AD183,MATCH(Lists!$B$5,$A$1:$AD$1,0))&amp;""),""))</f>
        <v/>
      </c>
      <c r="AM183" s="21">
        <f>IF($AJ183="","",IFERROR(TRIM(INDEX($A183:$AD183,MATCH(Lists!$B$6,$A$1:$AD$1,0))&amp;""),""))</f>
        <v/>
      </c>
      <c r="AN183" s="21">
        <f>IF($AJ183="","",IF(IFERROR(TRIM(INDEX($A183:$AD183,MATCH(Lists!$B$4,$A$1:$AD$1,0))&amp;""),"")=Lists!$B$12,"18 or older",IF(IFERROR(TRIM(INDEX($A183:$AD183,MATCH(Lists!$B$4,$A$1:$AD$1,0))&amp;""),"")=Lists!$B$11,"Under 18","Not answered")))</f>
        <v/>
      </c>
      <c r="AO183" s="21">
        <f>IF($AN183="Under 18",IF(TRIM($AH183)="Yes","On file","Needed"),"")</f>
        <v/>
      </c>
      <c r="AP183" s="22">
        <f>IF($AJ183="","",COUNTIF(Shifts!$H$2:$M$41,$AJ183))</f>
        <v/>
      </c>
    </row>
    <row r="184">
      <c r="AF184" s="23" t="n"/>
      <c r="AG184" s="23" t="n"/>
      <c r="AH184" s="23" t="n"/>
      <c r="AJ184" s="21">
        <f>IFERROR(TRIM(INDEX($A184:$AD184,MATCH(Lists!$B$2,$A$1:$AD$1,0))&amp;""),"")</f>
        <v/>
      </c>
      <c r="AK184" s="21">
        <f>IF($AJ184="","",IFERROR(TRIM(INDEX($A184:$AD184,MATCH(Lists!$B$3,$A$1:$AD$1,0))&amp;""),""))</f>
        <v/>
      </c>
      <c r="AL184" s="21">
        <f>IF($AJ184="","",IFERROR(TRIM(INDEX($A184:$AD184,MATCH(Lists!$B$5,$A$1:$AD$1,0))&amp;""),""))</f>
        <v/>
      </c>
      <c r="AM184" s="21">
        <f>IF($AJ184="","",IFERROR(TRIM(INDEX($A184:$AD184,MATCH(Lists!$B$6,$A$1:$AD$1,0))&amp;""),""))</f>
        <v/>
      </c>
      <c r="AN184" s="21">
        <f>IF($AJ184="","",IF(IFERROR(TRIM(INDEX($A184:$AD184,MATCH(Lists!$B$4,$A$1:$AD$1,0))&amp;""),"")=Lists!$B$12,"18 or older",IF(IFERROR(TRIM(INDEX($A184:$AD184,MATCH(Lists!$B$4,$A$1:$AD$1,0))&amp;""),"")=Lists!$B$11,"Under 18","Not answered")))</f>
        <v/>
      </c>
      <c r="AO184" s="21">
        <f>IF($AN184="Under 18",IF(TRIM($AH184)="Yes","On file","Needed"),"")</f>
        <v/>
      </c>
      <c r="AP184" s="22">
        <f>IF($AJ184="","",COUNTIF(Shifts!$H$2:$M$41,$AJ184))</f>
        <v/>
      </c>
    </row>
    <row r="185">
      <c r="AF185" s="23" t="n"/>
      <c r="AG185" s="23" t="n"/>
      <c r="AH185" s="23" t="n"/>
      <c r="AJ185" s="21">
        <f>IFERROR(TRIM(INDEX($A185:$AD185,MATCH(Lists!$B$2,$A$1:$AD$1,0))&amp;""),"")</f>
        <v/>
      </c>
      <c r="AK185" s="21">
        <f>IF($AJ185="","",IFERROR(TRIM(INDEX($A185:$AD185,MATCH(Lists!$B$3,$A$1:$AD$1,0))&amp;""),""))</f>
        <v/>
      </c>
      <c r="AL185" s="21">
        <f>IF($AJ185="","",IFERROR(TRIM(INDEX($A185:$AD185,MATCH(Lists!$B$5,$A$1:$AD$1,0))&amp;""),""))</f>
        <v/>
      </c>
      <c r="AM185" s="21">
        <f>IF($AJ185="","",IFERROR(TRIM(INDEX($A185:$AD185,MATCH(Lists!$B$6,$A$1:$AD$1,0))&amp;""),""))</f>
        <v/>
      </c>
      <c r="AN185" s="21">
        <f>IF($AJ185="","",IF(IFERROR(TRIM(INDEX($A185:$AD185,MATCH(Lists!$B$4,$A$1:$AD$1,0))&amp;""),"")=Lists!$B$12,"18 or older",IF(IFERROR(TRIM(INDEX($A185:$AD185,MATCH(Lists!$B$4,$A$1:$AD$1,0))&amp;""),"")=Lists!$B$11,"Under 18","Not answered")))</f>
        <v/>
      </c>
      <c r="AO185" s="21">
        <f>IF($AN185="Under 18",IF(TRIM($AH185)="Yes","On file","Needed"),"")</f>
        <v/>
      </c>
      <c r="AP185" s="22">
        <f>IF($AJ185="","",COUNTIF(Shifts!$H$2:$M$41,$AJ185))</f>
        <v/>
      </c>
    </row>
    <row r="186">
      <c r="AF186" s="23" t="n"/>
      <c r="AG186" s="23" t="n"/>
      <c r="AH186" s="23" t="n"/>
      <c r="AJ186" s="21">
        <f>IFERROR(TRIM(INDEX($A186:$AD186,MATCH(Lists!$B$2,$A$1:$AD$1,0))&amp;""),"")</f>
        <v/>
      </c>
      <c r="AK186" s="21">
        <f>IF($AJ186="","",IFERROR(TRIM(INDEX($A186:$AD186,MATCH(Lists!$B$3,$A$1:$AD$1,0))&amp;""),""))</f>
        <v/>
      </c>
      <c r="AL186" s="21">
        <f>IF($AJ186="","",IFERROR(TRIM(INDEX($A186:$AD186,MATCH(Lists!$B$5,$A$1:$AD$1,0))&amp;""),""))</f>
        <v/>
      </c>
      <c r="AM186" s="21">
        <f>IF($AJ186="","",IFERROR(TRIM(INDEX($A186:$AD186,MATCH(Lists!$B$6,$A$1:$AD$1,0))&amp;""),""))</f>
        <v/>
      </c>
      <c r="AN186" s="21">
        <f>IF($AJ186="","",IF(IFERROR(TRIM(INDEX($A186:$AD186,MATCH(Lists!$B$4,$A$1:$AD$1,0))&amp;""),"")=Lists!$B$12,"18 or older",IF(IFERROR(TRIM(INDEX($A186:$AD186,MATCH(Lists!$B$4,$A$1:$AD$1,0))&amp;""),"")=Lists!$B$11,"Under 18","Not answered")))</f>
        <v/>
      </c>
      <c r="AO186" s="21">
        <f>IF($AN186="Under 18",IF(TRIM($AH186)="Yes","On file","Needed"),"")</f>
        <v/>
      </c>
      <c r="AP186" s="22">
        <f>IF($AJ186="","",COUNTIF(Shifts!$H$2:$M$41,$AJ186))</f>
        <v/>
      </c>
    </row>
    <row r="187">
      <c r="AF187" s="23" t="n"/>
      <c r="AG187" s="23" t="n"/>
      <c r="AH187" s="23" t="n"/>
      <c r="AJ187" s="21">
        <f>IFERROR(TRIM(INDEX($A187:$AD187,MATCH(Lists!$B$2,$A$1:$AD$1,0))&amp;""),"")</f>
        <v/>
      </c>
      <c r="AK187" s="21">
        <f>IF($AJ187="","",IFERROR(TRIM(INDEX($A187:$AD187,MATCH(Lists!$B$3,$A$1:$AD$1,0))&amp;""),""))</f>
        <v/>
      </c>
      <c r="AL187" s="21">
        <f>IF($AJ187="","",IFERROR(TRIM(INDEX($A187:$AD187,MATCH(Lists!$B$5,$A$1:$AD$1,0))&amp;""),""))</f>
        <v/>
      </c>
      <c r="AM187" s="21">
        <f>IF($AJ187="","",IFERROR(TRIM(INDEX($A187:$AD187,MATCH(Lists!$B$6,$A$1:$AD$1,0))&amp;""),""))</f>
        <v/>
      </c>
      <c r="AN187" s="21">
        <f>IF($AJ187="","",IF(IFERROR(TRIM(INDEX($A187:$AD187,MATCH(Lists!$B$4,$A$1:$AD$1,0))&amp;""),"")=Lists!$B$12,"18 or older",IF(IFERROR(TRIM(INDEX($A187:$AD187,MATCH(Lists!$B$4,$A$1:$AD$1,0))&amp;""),"")=Lists!$B$11,"Under 18","Not answered")))</f>
        <v/>
      </c>
      <c r="AO187" s="21">
        <f>IF($AN187="Under 18",IF(TRIM($AH187)="Yes","On file","Needed"),"")</f>
        <v/>
      </c>
      <c r="AP187" s="22">
        <f>IF($AJ187="","",COUNTIF(Shifts!$H$2:$M$41,$AJ187))</f>
        <v/>
      </c>
    </row>
    <row r="188">
      <c r="AF188" s="23" t="n"/>
      <c r="AG188" s="23" t="n"/>
      <c r="AH188" s="23" t="n"/>
      <c r="AJ188" s="21">
        <f>IFERROR(TRIM(INDEX($A188:$AD188,MATCH(Lists!$B$2,$A$1:$AD$1,0))&amp;""),"")</f>
        <v/>
      </c>
      <c r="AK188" s="21">
        <f>IF($AJ188="","",IFERROR(TRIM(INDEX($A188:$AD188,MATCH(Lists!$B$3,$A$1:$AD$1,0))&amp;""),""))</f>
        <v/>
      </c>
      <c r="AL188" s="21">
        <f>IF($AJ188="","",IFERROR(TRIM(INDEX($A188:$AD188,MATCH(Lists!$B$5,$A$1:$AD$1,0))&amp;""),""))</f>
        <v/>
      </c>
      <c r="AM188" s="21">
        <f>IF($AJ188="","",IFERROR(TRIM(INDEX($A188:$AD188,MATCH(Lists!$B$6,$A$1:$AD$1,0))&amp;""),""))</f>
        <v/>
      </c>
      <c r="AN188" s="21">
        <f>IF($AJ188="","",IF(IFERROR(TRIM(INDEX($A188:$AD188,MATCH(Lists!$B$4,$A$1:$AD$1,0))&amp;""),"")=Lists!$B$12,"18 or older",IF(IFERROR(TRIM(INDEX($A188:$AD188,MATCH(Lists!$B$4,$A$1:$AD$1,0))&amp;""),"")=Lists!$B$11,"Under 18","Not answered")))</f>
        <v/>
      </c>
      <c r="AO188" s="21">
        <f>IF($AN188="Under 18",IF(TRIM($AH188)="Yes","On file","Needed"),"")</f>
        <v/>
      </c>
      <c r="AP188" s="22">
        <f>IF($AJ188="","",COUNTIF(Shifts!$H$2:$M$41,$AJ188))</f>
        <v/>
      </c>
    </row>
    <row r="189">
      <c r="AF189" s="23" t="n"/>
      <c r="AG189" s="23" t="n"/>
      <c r="AH189" s="23" t="n"/>
      <c r="AJ189" s="21">
        <f>IFERROR(TRIM(INDEX($A189:$AD189,MATCH(Lists!$B$2,$A$1:$AD$1,0))&amp;""),"")</f>
        <v/>
      </c>
      <c r="AK189" s="21">
        <f>IF($AJ189="","",IFERROR(TRIM(INDEX($A189:$AD189,MATCH(Lists!$B$3,$A$1:$AD$1,0))&amp;""),""))</f>
        <v/>
      </c>
      <c r="AL189" s="21">
        <f>IF($AJ189="","",IFERROR(TRIM(INDEX($A189:$AD189,MATCH(Lists!$B$5,$A$1:$AD$1,0))&amp;""),""))</f>
        <v/>
      </c>
      <c r="AM189" s="21">
        <f>IF($AJ189="","",IFERROR(TRIM(INDEX($A189:$AD189,MATCH(Lists!$B$6,$A$1:$AD$1,0))&amp;""),""))</f>
        <v/>
      </c>
      <c r="AN189" s="21">
        <f>IF($AJ189="","",IF(IFERROR(TRIM(INDEX($A189:$AD189,MATCH(Lists!$B$4,$A$1:$AD$1,0))&amp;""),"")=Lists!$B$12,"18 or older",IF(IFERROR(TRIM(INDEX($A189:$AD189,MATCH(Lists!$B$4,$A$1:$AD$1,0))&amp;""),"")=Lists!$B$11,"Under 18","Not answered")))</f>
        <v/>
      </c>
      <c r="AO189" s="21">
        <f>IF($AN189="Under 18",IF(TRIM($AH189)="Yes","On file","Needed"),"")</f>
        <v/>
      </c>
      <c r="AP189" s="22">
        <f>IF($AJ189="","",COUNTIF(Shifts!$H$2:$M$41,$AJ189))</f>
        <v/>
      </c>
    </row>
    <row r="190">
      <c r="AF190" s="23" t="n"/>
      <c r="AG190" s="23" t="n"/>
      <c r="AH190" s="23" t="n"/>
      <c r="AJ190" s="21">
        <f>IFERROR(TRIM(INDEX($A190:$AD190,MATCH(Lists!$B$2,$A$1:$AD$1,0))&amp;""),"")</f>
        <v/>
      </c>
      <c r="AK190" s="21">
        <f>IF($AJ190="","",IFERROR(TRIM(INDEX($A190:$AD190,MATCH(Lists!$B$3,$A$1:$AD$1,0))&amp;""),""))</f>
        <v/>
      </c>
      <c r="AL190" s="21">
        <f>IF($AJ190="","",IFERROR(TRIM(INDEX($A190:$AD190,MATCH(Lists!$B$5,$A$1:$AD$1,0))&amp;""),""))</f>
        <v/>
      </c>
      <c r="AM190" s="21">
        <f>IF($AJ190="","",IFERROR(TRIM(INDEX($A190:$AD190,MATCH(Lists!$B$6,$A$1:$AD$1,0))&amp;""),""))</f>
        <v/>
      </c>
      <c r="AN190" s="21">
        <f>IF($AJ190="","",IF(IFERROR(TRIM(INDEX($A190:$AD190,MATCH(Lists!$B$4,$A$1:$AD$1,0))&amp;""),"")=Lists!$B$12,"18 or older",IF(IFERROR(TRIM(INDEX($A190:$AD190,MATCH(Lists!$B$4,$A$1:$AD$1,0))&amp;""),"")=Lists!$B$11,"Under 18","Not answered")))</f>
        <v/>
      </c>
      <c r="AO190" s="21">
        <f>IF($AN190="Under 18",IF(TRIM($AH190)="Yes","On file","Needed"),"")</f>
        <v/>
      </c>
      <c r="AP190" s="22">
        <f>IF($AJ190="","",COUNTIF(Shifts!$H$2:$M$41,$AJ190))</f>
        <v/>
      </c>
    </row>
    <row r="191">
      <c r="AF191" s="23" t="n"/>
      <c r="AG191" s="23" t="n"/>
      <c r="AH191" s="23" t="n"/>
      <c r="AJ191" s="21">
        <f>IFERROR(TRIM(INDEX($A191:$AD191,MATCH(Lists!$B$2,$A$1:$AD$1,0))&amp;""),"")</f>
        <v/>
      </c>
      <c r="AK191" s="21">
        <f>IF($AJ191="","",IFERROR(TRIM(INDEX($A191:$AD191,MATCH(Lists!$B$3,$A$1:$AD$1,0))&amp;""),""))</f>
        <v/>
      </c>
      <c r="AL191" s="21">
        <f>IF($AJ191="","",IFERROR(TRIM(INDEX($A191:$AD191,MATCH(Lists!$B$5,$A$1:$AD$1,0))&amp;""),""))</f>
        <v/>
      </c>
      <c r="AM191" s="21">
        <f>IF($AJ191="","",IFERROR(TRIM(INDEX($A191:$AD191,MATCH(Lists!$B$6,$A$1:$AD$1,0))&amp;""),""))</f>
        <v/>
      </c>
      <c r="AN191" s="21">
        <f>IF($AJ191="","",IF(IFERROR(TRIM(INDEX($A191:$AD191,MATCH(Lists!$B$4,$A$1:$AD$1,0))&amp;""),"")=Lists!$B$12,"18 or older",IF(IFERROR(TRIM(INDEX($A191:$AD191,MATCH(Lists!$B$4,$A$1:$AD$1,0))&amp;""),"")=Lists!$B$11,"Under 18","Not answered")))</f>
        <v/>
      </c>
      <c r="AO191" s="21">
        <f>IF($AN191="Under 18",IF(TRIM($AH191)="Yes","On file","Needed"),"")</f>
        <v/>
      </c>
      <c r="AP191" s="22">
        <f>IF($AJ191="","",COUNTIF(Shifts!$H$2:$M$41,$AJ191))</f>
        <v/>
      </c>
    </row>
    <row r="192">
      <c r="AF192" s="23" t="n"/>
      <c r="AG192" s="23" t="n"/>
      <c r="AH192" s="23" t="n"/>
      <c r="AJ192" s="21">
        <f>IFERROR(TRIM(INDEX($A192:$AD192,MATCH(Lists!$B$2,$A$1:$AD$1,0))&amp;""),"")</f>
        <v/>
      </c>
      <c r="AK192" s="21">
        <f>IF($AJ192="","",IFERROR(TRIM(INDEX($A192:$AD192,MATCH(Lists!$B$3,$A$1:$AD$1,0))&amp;""),""))</f>
        <v/>
      </c>
      <c r="AL192" s="21">
        <f>IF($AJ192="","",IFERROR(TRIM(INDEX($A192:$AD192,MATCH(Lists!$B$5,$A$1:$AD$1,0))&amp;""),""))</f>
        <v/>
      </c>
      <c r="AM192" s="21">
        <f>IF($AJ192="","",IFERROR(TRIM(INDEX($A192:$AD192,MATCH(Lists!$B$6,$A$1:$AD$1,0))&amp;""),""))</f>
        <v/>
      </c>
      <c r="AN192" s="21">
        <f>IF($AJ192="","",IF(IFERROR(TRIM(INDEX($A192:$AD192,MATCH(Lists!$B$4,$A$1:$AD$1,0))&amp;""),"")=Lists!$B$12,"18 or older",IF(IFERROR(TRIM(INDEX($A192:$AD192,MATCH(Lists!$B$4,$A$1:$AD$1,0))&amp;""),"")=Lists!$B$11,"Under 18","Not answered")))</f>
        <v/>
      </c>
      <c r="AO192" s="21">
        <f>IF($AN192="Under 18",IF(TRIM($AH192)="Yes","On file","Needed"),"")</f>
        <v/>
      </c>
      <c r="AP192" s="22">
        <f>IF($AJ192="","",COUNTIF(Shifts!$H$2:$M$41,$AJ192))</f>
        <v/>
      </c>
    </row>
    <row r="193">
      <c r="AF193" s="23" t="n"/>
      <c r="AG193" s="23" t="n"/>
      <c r="AH193" s="23" t="n"/>
      <c r="AJ193" s="21">
        <f>IFERROR(TRIM(INDEX($A193:$AD193,MATCH(Lists!$B$2,$A$1:$AD$1,0))&amp;""),"")</f>
        <v/>
      </c>
      <c r="AK193" s="21">
        <f>IF($AJ193="","",IFERROR(TRIM(INDEX($A193:$AD193,MATCH(Lists!$B$3,$A$1:$AD$1,0))&amp;""),""))</f>
        <v/>
      </c>
      <c r="AL193" s="21">
        <f>IF($AJ193="","",IFERROR(TRIM(INDEX($A193:$AD193,MATCH(Lists!$B$5,$A$1:$AD$1,0))&amp;""),""))</f>
        <v/>
      </c>
      <c r="AM193" s="21">
        <f>IF($AJ193="","",IFERROR(TRIM(INDEX($A193:$AD193,MATCH(Lists!$B$6,$A$1:$AD$1,0))&amp;""),""))</f>
        <v/>
      </c>
      <c r="AN193" s="21">
        <f>IF($AJ193="","",IF(IFERROR(TRIM(INDEX($A193:$AD193,MATCH(Lists!$B$4,$A$1:$AD$1,0))&amp;""),"")=Lists!$B$12,"18 or older",IF(IFERROR(TRIM(INDEX($A193:$AD193,MATCH(Lists!$B$4,$A$1:$AD$1,0))&amp;""),"")=Lists!$B$11,"Under 18","Not answered")))</f>
        <v/>
      </c>
      <c r="AO193" s="21">
        <f>IF($AN193="Under 18",IF(TRIM($AH193)="Yes","On file","Needed"),"")</f>
        <v/>
      </c>
      <c r="AP193" s="22">
        <f>IF($AJ193="","",COUNTIF(Shifts!$H$2:$M$41,$AJ193))</f>
        <v/>
      </c>
    </row>
    <row r="194">
      <c r="AF194" s="23" t="n"/>
      <c r="AG194" s="23" t="n"/>
      <c r="AH194" s="23" t="n"/>
      <c r="AJ194" s="21">
        <f>IFERROR(TRIM(INDEX($A194:$AD194,MATCH(Lists!$B$2,$A$1:$AD$1,0))&amp;""),"")</f>
        <v/>
      </c>
      <c r="AK194" s="21">
        <f>IF($AJ194="","",IFERROR(TRIM(INDEX($A194:$AD194,MATCH(Lists!$B$3,$A$1:$AD$1,0))&amp;""),""))</f>
        <v/>
      </c>
      <c r="AL194" s="21">
        <f>IF($AJ194="","",IFERROR(TRIM(INDEX($A194:$AD194,MATCH(Lists!$B$5,$A$1:$AD$1,0))&amp;""),""))</f>
        <v/>
      </c>
      <c r="AM194" s="21">
        <f>IF($AJ194="","",IFERROR(TRIM(INDEX($A194:$AD194,MATCH(Lists!$B$6,$A$1:$AD$1,0))&amp;""),""))</f>
        <v/>
      </c>
      <c r="AN194" s="21">
        <f>IF($AJ194="","",IF(IFERROR(TRIM(INDEX($A194:$AD194,MATCH(Lists!$B$4,$A$1:$AD$1,0))&amp;""),"")=Lists!$B$12,"18 or older",IF(IFERROR(TRIM(INDEX($A194:$AD194,MATCH(Lists!$B$4,$A$1:$AD$1,0))&amp;""),"")=Lists!$B$11,"Under 18","Not answered")))</f>
        <v/>
      </c>
      <c r="AO194" s="21">
        <f>IF($AN194="Under 18",IF(TRIM($AH194)="Yes","On file","Needed"),"")</f>
        <v/>
      </c>
      <c r="AP194" s="22">
        <f>IF($AJ194="","",COUNTIF(Shifts!$H$2:$M$41,$AJ194))</f>
        <v/>
      </c>
    </row>
    <row r="195">
      <c r="AF195" s="23" t="n"/>
      <c r="AG195" s="23" t="n"/>
      <c r="AH195" s="23" t="n"/>
      <c r="AJ195" s="21">
        <f>IFERROR(TRIM(INDEX($A195:$AD195,MATCH(Lists!$B$2,$A$1:$AD$1,0))&amp;""),"")</f>
        <v/>
      </c>
      <c r="AK195" s="21">
        <f>IF($AJ195="","",IFERROR(TRIM(INDEX($A195:$AD195,MATCH(Lists!$B$3,$A$1:$AD$1,0))&amp;""),""))</f>
        <v/>
      </c>
      <c r="AL195" s="21">
        <f>IF($AJ195="","",IFERROR(TRIM(INDEX($A195:$AD195,MATCH(Lists!$B$5,$A$1:$AD$1,0))&amp;""),""))</f>
        <v/>
      </c>
      <c r="AM195" s="21">
        <f>IF($AJ195="","",IFERROR(TRIM(INDEX($A195:$AD195,MATCH(Lists!$B$6,$A$1:$AD$1,0))&amp;""),""))</f>
        <v/>
      </c>
      <c r="AN195" s="21">
        <f>IF($AJ195="","",IF(IFERROR(TRIM(INDEX($A195:$AD195,MATCH(Lists!$B$4,$A$1:$AD$1,0))&amp;""),"")=Lists!$B$12,"18 or older",IF(IFERROR(TRIM(INDEX($A195:$AD195,MATCH(Lists!$B$4,$A$1:$AD$1,0))&amp;""),"")=Lists!$B$11,"Under 18","Not answered")))</f>
        <v/>
      </c>
      <c r="AO195" s="21">
        <f>IF($AN195="Under 18",IF(TRIM($AH195)="Yes","On file","Needed"),"")</f>
        <v/>
      </c>
      <c r="AP195" s="22">
        <f>IF($AJ195="","",COUNTIF(Shifts!$H$2:$M$41,$AJ195))</f>
        <v/>
      </c>
    </row>
    <row r="196">
      <c r="AF196" s="23" t="n"/>
      <c r="AG196" s="23" t="n"/>
      <c r="AH196" s="23" t="n"/>
      <c r="AJ196" s="21">
        <f>IFERROR(TRIM(INDEX($A196:$AD196,MATCH(Lists!$B$2,$A$1:$AD$1,0))&amp;""),"")</f>
        <v/>
      </c>
      <c r="AK196" s="21">
        <f>IF($AJ196="","",IFERROR(TRIM(INDEX($A196:$AD196,MATCH(Lists!$B$3,$A$1:$AD$1,0))&amp;""),""))</f>
        <v/>
      </c>
      <c r="AL196" s="21">
        <f>IF($AJ196="","",IFERROR(TRIM(INDEX($A196:$AD196,MATCH(Lists!$B$5,$A$1:$AD$1,0))&amp;""),""))</f>
        <v/>
      </c>
      <c r="AM196" s="21">
        <f>IF($AJ196="","",IFERROR(TRIM(INDEX($A196:$AD196,MATCH(Lists!$B$6,$A$1:$AD$1,0))&amp;""),""))</f>
        <v/>
      </c>
      <c r="AN196" s="21">
        <f>IF($AJ196="","",IF(IFERROR(TRIM(INDEX($A196:$AD196,MATCH(Lists!$B$4,$A$1:$AD$1,0))&amp;""),"")=Lists!$B$12,"18 or older",IF(IFERROR(TRIM(INDEX($A196:$AD196,MATCH(Lists!$B$4,$A$1:$AD$1,0))&amp;""),"")=Lists!$B$11,"Under 18","Not answered")))</f>
        <v/>
      </c>
      <c r="AO196" s="21">
        <f>IF($AN196="Under 18",IF(TRIM($AH196)="Yes","On file","Needed"),"")</f>
        <v/>
      </c>
      <c r="AP196" s="22">
        <f>IF($AJ196="","",COUNTIF(Shifts!$H$2:$M$41,$AJ196))</f>
        <v/>
      </c>
    </row>
    <row r="197">
      <c r="AF197" s="23" t="n"/>
      <c r="AG197" s="23" t="n"/>
      <c r="AH197" s="23" t="n"/>
      <c r="AJ197" s="21">
        <f>IFERROR(TRIM(INDEX($A197:$AD197,MATCH(Lists!$B$2,$A$1:$AD$1,0))&amp;""),"")</f>
        <v/>
      </c>
      <c r="AK197" s="21">
        <f>IF($AJ197="","",IFERROR(TRIM(INDEX($A197:$AD197,MATCH(Lists!$B$3,$A$1:$AD$1,0))&amp;""),""))</f>
        <v/>
      </c>
      <c r="AL197" s="21">
        <f>IF($AJ197="","",IFERROR(TRIM(INDEX($A197:$AD197,MATCH(Lists!$B$5,$A$1:$AD$1,0))&amp;""),""))</f>
        <v/>
      </c>
      <c r="AM197" s="21">
        <f>IF($AJ197="","",IFERROR(TRIM(INDEX($A197:$AD197,MATCH(Lists!$B$6,$A$1:$AD$1,0))&amp;""),""))</f>
        <v/>
      </c>
      <c r="AN197" s="21">
        <f>IF($AJ197="","",IF(IFERROR(TRIM(INDEX($A197:$AD197,MATCH(Lists!$B$4,$A$1:$AD$1,0))&amp;""),"")=Lists!$B$12,"18 or older",IF(IFERROR(TRIM(INDEX($A197:$AD197,MATCH(Lists!$B$4,$A$1:$AD$1,0))&amp;""),"")=Lists!$B$11,"Under 18","Not answered")))</f>
        <v/>
      </c>
      <c r="AO197" s="21">
        <f>IF($AN197="Under 18",IF(TRIM($AH197)="Yes","On file","Needed"),"")</f>
        <v/>
      </c>
      <c r="AP197" s="22">
        <f>IF($AJ197="","",COUNTIF(Shifts!$H$2:$M$41,$AJ197))</f>
        <v/>
      </c>
    </row>
    <row r="198">
      <c r="AF198" s="23" t="n"/>
      <c r="AG198" s="23" t="n"/>
      <c r="AH198" s="23" t="n"/>
      <c r="AJ198" s="21">
        <f>IFERROR(TRIM(INDEX($A198:$AD198,MATCH(Lists!$B$2,$A$1:$AD$1,0))&amp;""),"")</f>
        <v/>
      </c>
      <c r="AK198" s="21">
        <f>IF($AJ198="","",IFERROR(TRIM(INDEX($A198:$AD198,MATCH(Lists!$B$3,$A$1:$AD$1,0))&amp;""),""))</f>
        <v/>
      </c>
      <c r="AL198" s="21">
        <f>IF($AJ198="","",IFERROR(TRIM(INDEX($A198:$AD198,MATCH(Lists!$B$5,$A$1:$AD$1,0))&amp;""),""))</f>
        <v/>
      </c>
      <c r="AM198" s="21">
        <f>IF($AJ198="","",IFERROR(TRIM(INDEX($A198:$AD198,MATCH(Lists!$B$6,$A$1:$AD$1,0))&amp;""),""))</f>
        <v/>
      </c>
      <c r="AN198" s="21">
        <f>IF($AJ198="","",IF(IFERROR(TRIM(INDEX($A198:$AD198,MATCH(Lists!$B$4,$A$1:$AD$1,0))&amp;""),"")=Lists!$B$12,"18 or older",IF(IFERROR(TRIM(INDEX($A198:$AD198,MATCH(Lists!$B$4,$A$1:$AD$1,0))&amp;""),"")=Lists!$B$11,"Under 18","Not answered")))</f>
        <v/>
      </c>
      <c r="AO198" s="21">
        <f>IF($AN198="Under 18",IF(TRIM($AH198)="Yes","On file","Needed"),"")</f>
        <v/>
      </c>
      <c r="AP198" s="22">
        <f>IF($AJ198="","",COUNTIF(Shifts!$H$2:$M$41,$AJ198))</f>
        <v/>
      </c>
    </row>
    <row r="199">
      <c r="AF199" s="23" t="n"/>
      <c r="AG199" s="23" t="n"/>
      <c r="AH199" s="23" t="n"/>
      <c r="AJ199" s="21">
        <f>IFERROR(TRIM(INDEX($A199:$AD199,MATCH(Lists!$B$2,$A$1:$AD$1,0))&amp;""),"")</f>
        <v/>
      </c>
      <c r="AK199" s="21">
        <f>IF($AJ199="","",IFERROR(TRIM(INDEX($A199:$AD199,MATCH(Lists!$B$3,$A$1:$AD$1,0))&amp;""),""))</f>
        <v/>
      </c>
      <c r="AL199" s="21">
        <f>IF($AJ199="","",IFERROR(TRIM(INDEX($A199:$AD199,MATCH(Lists!$B$5,$A$1:$AD$1,0))&amp;""),""))</f>
        <v/>
      </c>
      <c r="AM199" s="21">
        <f>IF($AJ199="","",IFERROR(TRIM(INDEX($A199:$AD199,MATCH(Lists!$B$6,$A$1:$AD$1,0))&amp;""),""))</f>
        <v/>
      </c>
      <c r="AN199" s="21">
        <f>IF($AJ199="","",IF(IFERROR(TRIM(INDEX($A199:$AD199,MATCH(Lists!$B$4,$A$1:$AD$1,0))&amp;""),"")=Lists!$B$12,"18 or older",IF(IFERROR(TRIM(INDEX($A199:$AD199,MATCH(Lists!$B$4,$A$1:$AD$1,0))&amp;""),"")=Lists!$B$11,"Under 18","Not answered")))</f>
        <v/>
      </c>
      <c r="AO199" s="21">
        <f>IF($AN199="Under 18",IF(TRIM($AH199)="Yes","On file","Needed"),"")</f>
        <v/>
      </c>
      <c r="AP199" s="22">
        <f>IF($AJ199="","",COUNTIF(Shifts!$H$2:$M$41,$AJ199))</f>
        <v/>
      </c>
    </row>
    <row r="200">
      <c r="AF200" s="23" t="n"/>
      <c r="AG200" s="23" t="n"/>
      <c r="AH200" s="23" t="n"/>
      <c r="AJ200" s="21">
        <f>IFERROR(TRIM(INDEX($A200:$AD200,MATCH(Lists!$B$2,$A$1:$AD$1,0))&amp;""),"")</f>
        <v/>
      </c>
      <c r="AK200" s="21">
        <f>IF($AJ200="","",IFERROR(TRIM(INDEX($A200:$AD200,MATCH(Lists!$B$3,$A$1:$AD$1,0))&amp;""),""))</f>
        <v/>
      </c>
      <c r="AL200" s="21">
        <f>IF($AJ200="","",IFERROR(TRIM(INDEX($A200:$AD200,MATCH(Lists!$B$5,$A$1:$AD$1,0))&amp;""),""))</f>
        <v/>
      </c>
      <c r="AM200" s="21">
        <f>IF($AJ200="","",IFERROR(TRIM(INDEX($A200:$AD200,MATCH(Lists!$B$6,$A$1:$AD$1,0))&amp;""),""))</f>
        <v/>
      </c>
      <c r="AN200" s="21">
        <f>IF($AJ200="","",IF(IFERROR(TRIM(INDEX($A200:$AD200,MATCH(Lists!$B$4,$A$1:$AD$1,0))&amp;""),"")=Lists!$B$12,"18 or older",IF(IFERROR(TRIM(INDEX($A200:$AD200,MATCH(Lists!$B$4,$A$1:$AD$1,0))&amp;""),"")=Lists!$B$11,"Under 18","Not answered")))</f>
        <v/>
      </c>
      <c r="AO200" s="21">
        <f>IF($AN200="Under 18",IF(TRIM($AH200)="Yes","On file","Needed"),"")</f>
        <v/>
      </c>
      <c r="AP200" s="22">
        <f>IF($AJ200="","",COUNTIF(Shifts!$H$2:$M$41,$AJ200))</f>
        <v/>
      </c>
    </row>
    <row r="201">
      <c r="AF201" s="23" t="n"/>
      <c r="AG201" s="23" t="n"/>
      <c r="AH201" s="23" t="n"/>
      <c r="AJ201" s="21">
        <f>IFERROR(TRIM(INDEX($A201:$AD201,MATCH(Lists!$B$2,$A$1:$AD$1,0))&amp;""),"")</f>
        <v/>
      </c>
      <c r="AK201" s="21">
        <f>IF($AJ201="","",IFERROR(TRIM(INDEX($A201:$AD201,MATCH(Lists!$B$3,$A$1:$AD$1,0))&amp;""),""))</f>
        <v/>
      </c>
      <c r="AL201" s="21">
        <f>IF($AJ201="","",IFERROR(TRIM(INDEX($A201:$AD201,MATCH(Lists!$B$5,$A$1:$AD$1,0))&amp;""),""))</f>
        <v/>
      </c>
      <c r="AM201" s="21">
        <f>IF($AJ201="","",IFERROR(TRIM(INDEX($A201:$AD201,MATCH(Lists!$B$6,$A$1:$AD$1,0))&amp;""),""))</f>
        <v/>
      </c>
      <c r="AN201" s="21">
        <f>IF($AJ201="","",IF(IFERROR(TRIM(INDEX($A201:$AD201,MATCH(Lists!$B$4,$A$1:$AD$1,0))&amp;""),"")=Lists!$B$12,"18 or older",IF(IFERROR(TRIM(INDEX($A201:$AD201,MATCH(Lists!$B$4,$A$1:$AD$1,0))&amp;""),"")=Lists!$B$11,"Under 18","Not answered")))</f>
        <v/>
      </c>
      <c r="AO201" s="21">
        <f>IF($AN201="Under 18",IF(TRIM($AH201)="Yes","On file","Needed"),"")</f>
        <v/>
      </c>
      <c r="AP201" s="22">
        <f>IF($AJ201="","",COUNTIF(Shifts!$H$2:$M$41,$AJ201))</f>
        <v/>
      </c>
    </row>
    <row r="202">
      <c r="AF202" s="23" t="n"/>
      <c r="AG202" s="23" t="n"/>
      <c r="AH202" s="23" t="n"/>
      <c r="AJ202" s="21">
        <f>IFERROR(TRIM(INDEX($A202:$AD202,MATCH(Lists!$B$2,$A$1:$AD$1,0))&amp;""),"")</f>
        <v/>
      </c>
      <c r="AK202" s="21">
        <f>IF($AJ202="","",IFERROR(TRIM(INDEX($A202:$AD202,MATCH(Lists!$B$3,$A$1:$AD$1,0))&amp;""),""))</f>
        <v/>
      </c>
      <c r="AL202" s="21">
        <f>IF($AJ202="","",IFERROR(TRIM(INDEX($A202:$AD202,MATCH(Lists!$B$5,$A$1:$AD$1,0))&amp;""),""))</f>
        <v/>
      </c>
      <c r="AM202" s="21">
        <f>IF($AJ202="","",IFERROR(TRIM(INDEX($A202:$AD202,MATCH(Lists!$B$6,$A$1:$AD$1,0))&amp;""),""))</f>
        <v/>
      </c>
      <c r="AN202" s="21">
        <f>IF($AJ202="","",IF(IFERROR(TRIM(INDEX($A202:$AD202,MATCH(Lists!$B$4,$A$1:$AD$1,0))&amp;""),"")=Lists!$B$12,"18 or older",IF(IFERROR(TRIM(INDEX($A202:$AD202,MATCH(Lists!$B$4,$A$1:$AD$1,0))&amp;""),"")=Lists!$B$11,"Under 18","Not answered")))</f>
        <v/>
      </c>
      <c r="AO202" s="21">
        <f>IF($AN202="Under 18",IF(TRIM($AH202)="Yes","On file","Needed"),"")</f>
        <v/>
      </c>
      <c r="AP202" s="22">
        <f>IF($AJ202="","",COUNTIF(Shifts!$H$2:$M$41,$AJ202))</f>
        <v/>
      </c>
    </row>
    <row r="203">
      <c r="AF203" s="23" t="n"/>
      <c r="AG203" s="23" t="n"/>
      <c r="AH203" s="23" t="n"/>
      <c r="AJ203" s="21">
        <f>IFERROR(TRIM(INDEX($A203:$AD203,MATCH(Lists!$B$2,$A$1:$AD$1,0))&amp;""),"")</f>
        <v/>
      </c>
      <c r="AK203" s="21">
        <f>IF($AJ203="","",IFERROR(TRIM(INDEX($A203:$AD203,MATCH(Lists!$B$3,$A$1:$AD$1,0))&amp;""),""))</f>
        <v/>
      </c>
      <c r="AL203" s="21">
        <f>IF($AJ203="","",IFERROR(TRIM(INDEX($A203:$AD203,MATCH(Lists!$B$5,$A$1:$AD$1,0))&amp;""),""))</f>
        <v/>
      </c>
      <c r="AM203" s="21">
        <f>IF($AJ203="","",IFERROR(TRIM(INDEX($A203:$AD203,MATCH(Lists!$B$6,$A$1:$AD$1,0))&amp;""),""))</f>
        <v/>
      </c>
      <c r="AN203" s="21">
        <f>IF($AJ203="","",IF(IFERROR(TRIM(INDEX($A203:$AD203,MATCH(Lists!$B$4,$A$1:$AD$1,0))&amp;""),"")=Lists!$B$12,"18 or older",IF(IFERROR(TRIM(INDEX($A203:$AD203,MATCH(Lists!$B$4,$A$1:$AD$1,0))&amp;""),"")=Lists!$B$11,"Under 18","Not answered")))</f>
        <v/>
      </c>
      <c r="AO203" s="21">
        <f>IF($AN203="Under 18",IF(TRIM($AH203)="Yes","On file","Needed"),"")</f>
        <v/>
      </c>
      <c r="AP203" s="22">
        <f>IF($AJ203="","",COUNTIF(Shifts!$H$2:$M$41,$AJ203))</f>
        <v/>
      </c>
    </row>
    <row r="204">
      <c r="AF204" s="23" t="n"/>
      <c r="AG204" s="23" t="n"/>
      <c r="AH204" s="23" t="n"/>
      <c r="AJ204" s="21">
        <f>IFERROR(TRIM(INDEX($A204:$AD204,MATCH(Lists!$B$2,$A$1:$AD$1,0))&amp;""),"")</f>
        <v/>
      </c>
      <c r="AK204" s="21">
        <f>IF($AJ204="","",IFERROR(TRIM(INDEX($A204:$AD204,MATCH(Lists!$B$3,$A$1:$AD$1,0))&amp;""),""))</f>
        <v/>
      </c>
      <c r="AL204" s="21">
        <f>IF($AJ204="","",IFERROR(TRIM(INDEX($A204:$AD204,MATCH(Lists!$B$5,$A$1:$AD$1,0))&amp;""),""))</f>
        <v/>
      </c>
      <c r="AM204" s="21">
        <f>IF($AJ204="","",IFERROR(TRIM(INDEX($A204:$AD204,MATCH(Lists!$B$6,$A$1:$AD$1,0))&amp;""),""))</f>
        <v/>
      </c>
      <c r="AN204" s="21">
        <f>IF($AJ204="","",IF(IFERROR(TRIM(INDEX($A204:$AD204,MATCH(Lists!$B$4,$A$1:$AD$1,0))&amp;""),"")=Lists!$B$12,"18 or older",IF(IFERROR(TRIM(INDEX($A204:$AD204,MATCH(Lists!$B$4,$A$1:$AD$1,0))&amp;""),"")=Lists!$B$11,"Under 18","Not answered")))</f>
        <v/>
      </c>
      <c r="AO204" s="21">
        <f>IF($AN204="Under 18",IF(TRIM($AH204)="Yes","On file","Needed"),"")</f>
        <v/>
      </c>
      <c r="AP204" s="22">
        <f>IF($AJ204="","",COUNTIF(Shifts!$H$2:$M$41,$AJ204))</f>
        <v/>
      </c>
    </row>
    <row r="205">
      <c r="AF205" s="23" t="n"/>
      <c r="AG205" s="23" t="n"/>
      <c r="AH205" s="23" t="n"/>
      <c r="AJ205" s="21">
        <f>IFERROR(TRIM(INDEX($A205:$AD205,MATCH(Lists!$B$2,$A$1:$AD$1,0))&amp;""),"")</f>
        <v/>
      </c>
      <c r="AK205" s="21">
        <f>IF($AJ205="","",IFERROR(TRIM(INDEX($A205:$AD205,MATCH(Lists!$B$3,$A$1:$AD$1,0))&amp;""),""))</f>
        <v/>
      </c>
      <c r="AL205" s="21">
        <f>IF($AJ205="","",IFERROR(TRIM(INDEX($A205:$AD205,MATCH(Lists!$B$5,$A$1:$AD$1,0))&amp;""),""))</f>
        <v/>
      </c>
      <c r="AM205" s="21">
        <f>IF($AJ205="","",IFERROR(TRIM(INDEX($A205:$AD205,MATCH(Lists!$B$6,$A$1:$AD$1,0))&amp;""),""))</f>
        <v/>
      </c>
      <c r="AN205" s="21">
        <f>IF($AJ205="","",IF(IFERROR(TRIM(INDEX($A205:$AD205,MATCH(Lists!$B$4,$A$1:$AD$1,0))&amp;""),"")=Lists!$B$12,"18 or older",IF(IFERROR(TRIM(INDEX($A205:$AD205,MATCH(Lists!$B$4,$A$1:$AD$1,0))&amp;""),"")=Lists!$B$11,"Under 18","Not answered")))</f>
        <v/>
      </c>
      <c r="AO205" s="21">
        <f>IF($AN205="Under 18",IF(TRIM($AH205)="Yes","On file","Needed"),"")</f>
        <v/>
      </c>
      <c r="AP205" s="22">
        <f>IF($AJ205="","",COUNTIF(Shifts!$H$2:$M$41,$AJ205))</f>
        <v/>
      </c>
    </row>
    <row r="206">
      <c r="AF206" s="23" t="n"/>
      <c r="AG206" s="23" t="n"/>
      <c r="AH206" s="23" t="n"/>
      <c r="AJ206" s="21">
        <f>IFERROR(TRIM(INDEX($A206:$AD206,MATCH(Lists!$B$2,$A$1:$AD$1,0))&amp;""),"")</f>
        <v/>
      </c>
      <c r="AK206" s="21">
        <f>IF($AJ206="","",IFERROR(TRIM(INDEX($A206:$AD206,MATCH(Lists!$B$3,$A$1:$AD$1,0))&amp;""),""))</f>
        <v/>
      </c>
      <c r="AL206" s="21">
        <f>IF($AJ206="","",IFERROR(TRIM(INDEX($A206:$AD206,MATCH(Lists!$B$5,$A$1:$AD$1,0))&amp;""),""))</f>
        <v/>
      </c>
      <c r="AM206" s="21">
        <f>IF($AJ206="","",IFERROR(TRIM(INDEX($A206:$AD206,MATCH(Lists!$B$6,$A$1:$AD$1,0))&amp;""),""))</f>
        <v/>
      </c>
      <c r="AN206" s="21">
        <f>IF($AJ206="","",IF(IFERROR(TRIM(INDEX($A206:$AD206,MATCH(Lists!$B$4,$A$1:$AD$1,0))&amp;""),"")=Lists!$B$12,"18 or older",IF(IFERROR(TRIM(INDEX($A206:$AD206,MATCH(Lists!$B$4,$A$1:$AD$1,0))&amp;""),"")=Lists!$B$11,"Under 18","Not answered")))</f>
        <v/>
      </c>
      <c r="AO206" s="21">
        <f>IF($AN206="Under 18",IF(TRIM($AH206)="Yes","On file","Needed"),"")</f>
        <v/>
      </c>
      <c r="AP206" s="22">
        <f>IF($AJ206="","",COUNTIF(Shifts!$H$2:$M$41,$AJ206))</f>
        <v/>
      </c>
    </row>
    <row r="207">
      <c r="AF207" s="23" t="n"/>
      <c r="AG207" s="23" t="n"/>
      <c r="AH207" s="23" t="n"/>
      <c r="AJ207" s="21">
        <f>IFERROR(TRIM(INDEX($A207:$AD207,MATCH(Lists!$B$2,$A$1:$AD$1,0))&amp;""),"")</f>
        <v/>
      </c>
      <c r="AK207" s="21">
        <f>IF($AJ207="","",IFERROR(TRIM(INDEX($A207:$AD207,MATCH(Lists!$B$3,$A$1:$AD$1,0))&amp;""),""))</f>
        <v/>
      </c>
      <c r="AL207" s="21">
        <f>IF($AJ207="","",IFERROR(TRIM(INDEX($A207:$AD207,MATCH(Lists!$B$5,$A$1:$AD$1,0))&amp;""),""))</f>
        <v/>
      </c>
      <c r="AM207" s="21">
        <f>IF($AJ207="","",IFERROR(TRIM(INDEX($A207:$AD207,MATCH(Lists!$B$6,$A$1:$AD$1,0))&amp;""),""))</f>
        <v/>
      </c>
      <c r="AN207" s="21">
        <f>IF($AJ207="","",IF(IFERROR(TRIM(INDEX($A207:$AD207,MATCH(Lists!$B$4,$A$1:$AD$1,0))&amp;""),"")=Lists!$B$12,"18 or older",IF(IFERROR(TRIM(INDEX($A207:$AD207,MATCH(Lists!$B$4,$A$1:$AD$1,0))&amp;""),"")=Lists!$B$11,"Under 18","Not answered")))</f>
        <v/>
      </c>
      <c r="AO207" s="21">
        <f>IF($AN207="Under 18",IF(TRIM($AH207)="Yes","On file","Needed"),"")</f>
        <v/>
      </c>
      <c r="AP207" s="22">
        <f>IF($AJ207="","",COUNTIF(Shifts!$H$2:$M$41,$AJ207))</f>
        <v/>
      </c>
    </row>
    <row r="208">
      <c r="AF208" s="23" t="n"/>
      <c r="AG208" s="23" t="n"/>
      <c r="AH208" s="23" t="n"/>
      <c r="AJ208" s="21">
        <f>IFERROR(TRIM(INDEX($A208:$AD208,MATCH(Lists!$B$2,$A$1:$AD$1,0))&amp;""),"")</f>
        <v/>
      </c>
      <c r="AK208" s="21">
        <f>IF($AJ208="","",IFERROR(TRIM(INDEX($A208:$AD208,MATCH(Lists!$B$3,$A$1:$AD$1,0))&amp;""),""))</f>
        <v/>
      </c>
      <c r="AL208" s="21">
        <f>IF($AJ208="","",IFERROR(TRIM(INDEX($A208:$AD208,MATCH(Lists!$B$5,$A$1:$AD$1,0))&amp;""),""))</f>
        <v/>
      </c>
      <c r="AM208" s="21">
        <f>IF($AJ208="","",IFERROR(TRIM(INDEX($A208:$AD208,MATCH(Lists!$B$6,$A$1:$AD$1,0))&amp;""),""))</f>
        <v/>
      </c>
      <c r="AN208" s="21">
        <f>IF($AJ208="","",IF(IFERROR(TRIM(INDEX($A208:$AD208,MATCH(Lists!$B$4,$A$1:$AD$1,0))&amp;""),"")=Lists!$B$12,"18 or older",IF(IFERROR(TRIM(INDEX($A208:$AD208,MATCH(Lists!$B$4,$A$1:$AD$1,0))&amp;""),"")=Lists!$B$11,"Under 18","Not answered")))</f>
        <v/>
      </c>
      <c r="AO208" s="21">
        <f>IF($AN208="Under 18",IF(TRIM($AH208)="Yes","On file","Needed"),"")</f>
        <v/>
      </c>
      <c r="AP208" s="22">
        <f>IF($AJ208="","",COUNTIF(Shifts!$H$2:$M$41,$AJ208))</f>
        <v/>
      </c>
    </row>
    <row r="209">
      <c r="AF209" s="23" t="n"/>
      <c r="AG209" s="23" t="n"/>
      <c r="AH209" s="23" t="n"/>
      <c r="AJ209" s="21">
        <f>IFERROR(TRIM(INDEX($A209:$AD209,MATCH(Lists!$B$2,$A$1:$AD$1,0))&amp;""),"")</f>
        <v/>
      </c>
      <c r="AK209" s="21">
        <f>IF($AJ209="","",IFERROR(TRIM(INDEX($A209:$AD209,MATCH(Lists!$B$3,$A$1:$AD$1,0))&amp;""),""))</f>
        <v/>
      </c>
      <c r="AL209" s="21">
        <f>IF($AJ209="","",IFERROR(TRIM(INDEX($A209:$AD209,MATCH(Lists!$B$5,$A$1:$AD$1,0))&amp;""),""))</f>
        <v/>
      </c>
      <c r="AM209" s="21">
        <f>IF($AJ209="","",IFERROR(TRIM(INDEX($A209:$AD209,MATCH(Lists!$B$6,$A$1:$AD$1,0))&amp;""),""))</f>
        <v/>
      </c>
      <c r="AN209" s="21">
        <f>IF($AJ209="","",IF(IFERROR(TRIM(INDEX($A209:$AD209,MATCH(Lists!$B$4,$A$1:$AD$1,0))&amp;""),"")=Lists!$B$12,"18 or older",IF(IFERROR(TRIM(INDEX($A209:$AD209,MATCH(Lists!$B$4,$A$1:$AD$1,0))&amp;""),"")=Lists!$B$11,"Under 18","Not answered")))</f>
        <v/>
      </c>
      <c r="AO209" s="21">
        <f>IF($AN209="Under 18",IF(TRIM($AH209)="Yes","On file","Needed"),"")</f>
        <v/>
      </c>
      <c r="AP209" s="22">
        <f>IF($AJ209="","",COUNTIF(Shifts!$H$2:$M$41,$AJ209))</f>
        <v/>
      </c>
    </row>
    <row r="210">
      <c r="AF210" s="23" t="n"/>
      <c r="AG210" s="23" t="n"/>
      <c r="AH210" s="23" t="n"/>
      <c r="AJ210" s="21">
        <f>IFERROR(TRIM(INDEX($A210:$AD210,MATCH(Lists!$B$2,$A$1:$AD$1,0))&amp;""),"")</f>
        <v/>
      </c>
      <c r="AK210" s="21">
        <f>IF($AJ210="","",IFERROR(TRIM(INDEX($A210:$AD210,MATCH(Lists!$B$3,$A$1:$AD$1,0))&amp;""),""))</f>
        <v/>
      </c>
      <c r="AL210" s="21">
        <f>IF($AJ210="","",IFERROR(TRIM(INDEX($A210:$AD210,MATCH(Lists!$B$5,$A$1:$AD$1,0))&amp;""),""))</f>
        <v/>
      </c>
      <c r="AM210" s="21">
        <f>IF($AJ210="","",IFERROR(TRIM(INDEX($A210:$AD210,MATCH(Lists!$B$6,$A$1:$AD$1,0))&amp;""),""))</f>
        <v/>
      </c>
      <c r="AN210" s="21">
        <f>IF($AJ210="","",IF(IFERROR(TRIM(INDEX($A210:$AD210,MATCH(Lists!$B$4,$A$1:$AD$1,0))&amp;""),"")=Lists!$B$12,"18 or older",IF(IFERROR(TRIM(INDEX($A210:$AD210,MATCH(Lists!$B$4,$A$1:$AD$1,0))&amp;""),"")=Lists!$B$11,"Under 18","Not answered")))</f>
        <v/>
      </c>
      <c r="AO210" s="21">
        <f>IF($AN210="Under 18",IF(TRIM($AH210)="Yes","On file","Needed"),"")</f>
        <v/>
      </c>
      <c r="AP210" s="22">
        <f>IF($AJ210="","",COUNTIF(Shifts!$H$2:$M$41,$AJ210))</f>
        <v/>
      </c>
    </row>
    <row r="211">
      <c r="AF211" s="23" t="n"/>
      <c r="AG211" s="23" t="n"/>
      <c r="AH211" s="23" t="n"/>
      <c r="AJ211" s="21">
        <f>IFERROR(TRIM(INDEX($A211:$AD211,MATCH(Lists!$B$2,$A$1:$AD$1,0))&amp;""),"")</f>
        <v/>
      </c>
      <c r="AK211" s="21">
        <f>IF($AJ211="","",IFERROR(TRIM(INDEX($A211:$AD211,MATCH(Lists!$B$3,$A$1:$AD$1,0))&amp;""),""))</f>
        <v/>
      </c>
      <c r="AL211" s="21">
        <f>IF($AJ211="","",IFERROR(TRIM(INDEX($A211:$AD211,MATCH(Lists!$B$5,$A$1:$AD$1,0))&amp;""),""))</f>
        <v/>
      </c>
      <c r="AM211" s="21">
        <f>IF($AJ211="","",IFERROR(TRIM(INDEX($A211:$AD211,MATCH(Lists!$B$6,$A$1:$AD$1,0))&amp;""),""))</f>
        <v/>
      </c>
      <c r="AN211" s="21">
        <f>IF($AJ211="","",IF(IFERROR(TRIM(INDEX($A211:$AD211,MATCH(Lists!$B$4,$A$1:$AD$1,0))&amp;""),"")=Lists!$B$12,"18 or older",IF(IFERROR(TRIM(INDEX($A211:$AD211,MATCH(Lists!$B$4,$A$1:$AD$1,0))&amp;""),"")=Lists!$B$11,"Under 18","Not answered")))</f>
        <v/>
      </c>
      <c r="AO211" s="21">
        <f>IF($AN211="Under 18",IF(TRIM($AH211)="Yes","On file","Needed"),"")</f>
        <v/>
      </c>
      <c r="AP211" s="22">
        <f>IF($AJ211="","",COUNTIF(Shifts!$H$2:$M$41,$AJ211))</f>
        <v/>
      </c>
    </row>
    <row r="212">
      <c r="AF212" s="23" t="n"/>
      <c r="AG212" s="23" t="n"/>
      <c r="AH212" s="23" t="n"/>
      <c r="AJ212" s="21">
        <f>IFERROR(TRIM(INDEX($A212:$AD212,MATCH(Lists!$B$2,$A$1:$AD$1,0))&amp;""),"")</f>
        <v/>
      </c>
      <c r="AK212" s="21">
        <f>IF($AJ212="","",IFERROR(TRIM(INDEX($A212:$AD212,MATCH(Lists!$B$3,$A$1:$AD$1,0))&amp;""),""))</f>
        <v/>
      </c>
      <c r="AL212" s="21">
        <f>IF($AJ212="","",IFERROR(TRIM(INDEX($A212:$AD212,MATCH(Lists!$B$5,$A$1:$AD$1,0))&amp;""),""))</f>
        <v/>
      </c>
      <c r="AM212" s="21">
        <f>IF($AJ212="","",IFERROR(TRIM(INDEX($A212:$AD212,MATCH(Lists!$B$6,$A$1:$AD$1,0))&amp;""),""))</f>
        <v/>
      </c>
      <c r="AN212" s="21">
        <f>IF($AJ212="","",IF(IFERROR(TRIM(INDEX($A212:$AD212,MATCH(Lists!$B$4,$A$1:$AD$1,0))&amp;""),"")=Lists!$B$12,"18 or older",IF(IFERROR(TRIM(INDEX($A212:$AD212,MATCH(Lists!$B$4,$A$1:$AD$1,0))&amp;""),"")=Lists!$B$11,"Under 18","Not answered")))</f>
        <v/>
      </c>
      <c r="AO212" s="21">
        <f>IF($AN212="Under 18",IF(TRIM($AH212)="Yes","On file","Needed"),"")</f>
        <v/>
      </c>
      <c r="AP212" s="22">
        <f>IF($AJ212="","",COUNTIF(Shifts!$H$2:$M$41,$AJ212))</f>
        <v/>
      </c>
    </row>
    <row r="213">
      <c r="AF213" s="23" t="n"/>
      <c r="AG213" s="23" t="n"/>
      <c r="AH213" s="23" t="n"/>
      <c r="AJ213" s="21">
        <f>IFERROR(TRIM(INDEX($A213:$AD213,MATCH(Lists!$B$2,$A$1:$AD$1,0))&amp;""),"")</f>
        <v/>
      </c>
      <c r="AK213" s="21">
        <f>IF($AJ213="","",IFERROR(TRIM(INDEX($A213:$AD213,MATCH(Lists!$B$3,$A$1:$AD$1,0))&amp;""),""))</f>
        <v/>
      </c>
      <c r="AL213" s="21">
        <f>IF($AJ213="","",IFERROR(TRIM(INDEX($A213:$AD213,MATCH(Lists!$B$5,$A$1:$AD$1,0))&amp;""),""))</f>
        <v/>
      </c>
      <c r="AM213" s="21">
        <f>IF($AJ213="","",IFERROR(TRIM(INDEX($A213:$AD213,MATCH(Lists!$B$6,$A$1:$AD$1,0))&amp;""),""))</f>
        <v/>
      </c>
      <c r="AN213" s="21">
        <f>IF($AJ213="","",IF(IFERROR(TRIM(INDEX($A213:$AD213,MATCH(Lists!$B$4,$A$1:$AD$1,0))&amp;""),"")=Lists!$B$12,"18 or older",IF(IFERROR(TRIM(INDEX($A213:$AD213,MATCH(Lists!$B$4,$A$1:$AD$1,0))&amp;""),"")=Lists!$B$11,"Under 18","Not answered")))</f>
        <v/>
      </c>
      <c r="AO213" s="21">
        <f>IF($AN213="Under 18",IF(TRIM($AH213)="Yes","On file","Needed"),"")</f>
        <v/>
      </c>
      <c r="AP213" s="22">
        <f>IF($AJ213="","",COUNTIF(Shifts!$H$2:$M$41,$AJ213))</f>
        <v/>
      </c>
    </row>
    <row r="214">
      <c r="AF214" s="23" t="n"/>
      <c r="AG214" s="23" t="n"/>
      <c r="AH214" s="23" t="n"/>
      <c r="AJ214" s="21">
        <f>IFERROR(TRIM(INDEX($A214:$AD214,MATCH(Lists!$B$2,$A$1:$AD$1,0))&amp;""),"")</f>
        <v/>
      </c>
      <c r="AK214" s="21">
        <f>IF($AJ214="","",IFERROR(TRIM(INDEX($A214:$AD214,MATCH(Lists!$B$3,$A$1:$AD$1,0))&amp;""),""))</f>
        <v/>
      </c>
      <c r="AL214" s="21">
        <f>IF($AJ214="","",IFERROR(TRIM(INDEX($A214:$AD214,MATCH(Lists!$B$5,$A$1:$AD$1,0))&amp;""),""))</f>
        <v/>
      </c>
      <c r="AM214" s="21">
        <f>IF($AJ214="","",IFERROR(TRIM(INDEX($A214:$AD214,MATCH(Lists!$B$6,$A$1:$AD$1,0))&amp;""),""))</f>
        <v/>
      </c>
      <c r="AN214" s="21">
        <f>IF($AJ214="","",IF(IFERROR(TRIM(INDEX($A214:$AD214,MATCH(Lists!$B$4,$A$1:$AD$1,0))&amp;""),"")=Lists!$B$12,"18 or older",IF(IFERROR(TRIM(INDEX($A214:$AD214,MATCH(Lists!$B$4,$A$1:$AD$1,0))&amp;""),"")=Lists!$B$11,"Under 18","Not answered")))</f>
        <v/>
      </c>
      <c r="AO214" s="21">
        <f>IF($AN214="Under 18",IF(TRIM($AH214)="Yes","On file","Needed"),"")</f>
        <v/>
      </c>
      <c r="AP214" s="22">
        <f>IF($AJ214="","",COUNTIF(Shifts!$H$2:$M$41,$AJ214))</f>
        <v/>
      </c>
    </row>
    <row r="215">
      <c r="AF215" s="23" t="n"/>
      <c r="AG215" s="23" t="n"/>
      <c r="AH215" s="23" t="n"/>
      <c r="AJ215" s="21">
        <f>IFERROR(TRIM(INDEX($A215:$AD215,MATCH(Lists!$B$2,$A$1:$AD$1,0))&amp;""),"")</f>
        <v/>
      </c>
      <c r="AK215" s="21">
        <f>IF($AJ215="","",IFERROR(TRIM(INDEX($A215:$AD215,MATCH(Lists!$B$3,$A$1:$AD$1,0))&amp;""),""))</f>
        <v/>
      </c>
      <c r="AL215" s="21">
        <f>IF($AJ215="","",IFERROR(TRIM(INDEX($A215:$AD215,MATCH(Lists!$B$5,$A$1:$AD$1,0))&amp;""),""))</f>
        <v/>
      </c>
      <c r="AM215" s="21">
        <f>IF($AJ215="","",IFERROR(TRIM(INDEX($A215:$AD215,MATCH(Lists!$B$6,$A$1:$AD$1,0))&amp;""),""))</f>
        <v/>
      </c>
      <c r="AN215" s="21">
        <f>IF($AJ215="","",IF(IFERROR(TRIM(INDEX($A215:$AD215,MATCH(Lists!$B$4,$A$1:$AD$1,0))&amp;""),"")=Lists!$B$12,"18 or older",IF(IFERROR(TRIM(INDEX($A215:$AD215,MATCH(Lists!$B$4,$A$1:$AD$1,0))&amp;""),"")=Lists!$B$11,"Under 18","Not answered")))</f>
        <v/>
      </c>
      <c r="AO215" s="21">
        <f>IF($AN215="Under 18",IF(TRIM($AH215)="Yes","On file","Needed"),"")</f>
        <v/>
      </c>
      <c r="AP215" s="22">
        <f>IF($AJ215="","",COUNTIF(Shifts!$H$2:$M$41,$AJ215))</f>
        <v/>
      </c>
    </row>
    <row r="216">
      <c r="AF216" s="23" t="n"/>
      <c r="AG216" s="23" t="n"/>
      <c r="AH216" s="23" t="n"/>
      <c r="AJ216" s="21">
        <f>IFERROR(TRIM(INDEX($A216:$AD216,MATCH(Lists!$B$2,$A$1:$AD$1,0))&amp;""),"")</f>
        <v/>
      </c>
      <c r="AK216" s="21">
        <f>IF($AJ216="","",IFERROR(TRIM(INDEX($A216:$AD216,MATCH(Lists!$B$3,$A$1:$AD$1,0))&amp;""),""))</f>
        <v/>
      </c>
      <c r="AL216" s="21">
        <f>IF($AJ216="","",IFERROR(TRIM(INDEX($A216:$AD216,MATCH(Lists!$B$5,$A$1:$AD$1,0))&amp;""),""))</f>
        <v/>
      </c>
      <c r="AM216" s="21">
        <f>IF($AJ216="","",IFERROR(TRIM(INDEX($A216:$AD216,MATCH(Lists!$B$6,$A$1:$AD$1,0))&amp;""),""))</f>
        <v/>
      </c>
      <c r="AN216" s="21">
        <f>IF($AJ216="","",IF(IFERROR(TRIM(INDEX($A216:$AD216,MATCH(Lists!$B$4,$A$1:$AD$1,0))&amp;""),"")=Lists!$B$12,"18 or older",IF(IFERROR(TRIM(INDEX($A216:$AD216,MATCH(Lists!$B$4,$A$1:$AD$1,0))&amp;""),"")=Lists!$B$11,"Under 18","Not answered")))</f>
        <v/>
      </c>
      <c r="AO216" s="21">
        <f>IF($AN216="Under 18",IF(TRIM($AH216)="Yes","On file","Needed"),"")</f>
        <v/>
      </c>
      <c r="AP216" s="22">
        <f>IF($AJ216="","",COUNTIF(Shifts!$H$2:$M$41,$AJ216))</f>
        <v/>
      </c>
    </row>
    <row r="217">
      <c r="AF217" s="23" t="n"/>
      <c r="AG217" s="23" t="n"/>
      <c r="AH217" s="23" t="n"/>
      <c r="AJ217" s="21">
        <f>IFERROR(TRIM(INDEX($A217:$AD217,MATCH(Lists!$B$2,$A$1:$AD$1,0))&amp;""),"")</f>
        <v/>
      </c>
      <c r="AK217" s="21">
        <f>IF($AJ217="","",IFERROR(TRIM(INDEX($A217:$AD217,MATCH(Lists!$B$3,$A$1:$AD$1,0))&amp;""),""))</f>
        <v/>
      </c>
      <c r="AL217" s="21">
        <f>IF($AJ217="","",IFERROR(TRIM(INDEX($A217:$AD217,MATCH(Lists!$B$5,$A$1:$AD$1,0))&amp;""),""))</f>
        <v/>
      </c>
      <c r="AM217" s="21">
        <f>IF($AJ217="","",IFERROR(TRIM(INDEX($A217:$AD217,MATCH(Lists!$B$6,$A$1:$AD$1,0))&amp;""),""))</f>
        <v/>
      </c>
      <c r="AN217" s="21">
        <f>IF($AJ217="","",IF(IFERROR(TRIM(INDEX($A217:$AD217,MATCH(Lists!$B$4,$A$1:$AD$1,0))&amp;""),"")=Lists!$B$12,"18 or older",IF(IFERROR(TRIM(INDEX($A217:$AD217,MATCH(Lists!$B$4,$A$1:$AD$1,0))&amp;""),"")=Lists!$B$11,"Under 18","Not answered")))</f>
        <v/>
      </c>
      <c r="AO217" s="21">
        <f>IF($AN217="Under 18",IF(TRIM($AH217)="Yes","On file","Needed"),"")</f>
        <v/>
      </c>
      <c r="AP217" s="22">
        <f>IF($AJ217="","",COUNTIF(Shifts!$H$2:$M$41,$AJ217))</f>
        <v/>
      </c>
    </row>
    <row r="218">
      <c r="AF218" s="23" t="n"/>
      <c r="AG218" s="23" t="n"/>
      <c r="AH218" s="23" t="n"/>
      <c r="AJ218" s="21">
        <f>IFERROR(TRIM(INDEX($A218:$AD218,MATCH(Lists!$B$2,$A$1:$AD$1,0))&amp;""),"")</f>
        <v/>
      </c>
      <c r="AK218" s="21">
        <f>IF($AJ218="","",IFERROR(TRIM(INDEX($A218:$AD218,MATCH(Lists!$B$3,$A$1:$AD$1,0))&amp;""),""))</f>
        <v/>
      </c>
      <c r="AL218" s="21">
        <f>IF($AJ218="","",IFERROR(TRIM(INDEX($A218:$AD218,MATCH(Lists!$B$5,$A$1:$AD$1,0))&amp;""),""))</f>
        <v/>
      </c>
      <c r="AM218" s="21">
        <f>IF($AJ218="","",IFERROR(TRIM(INDEX($A218:$AD218,MATCH(Lists!$B$6,$A$1:$AD$1,0))&amp;""),""))</f>
        <v/>
      </c>
      <c r="AN218" s="21">
        <f>IF($AJ218="","",IF(IFERROR(TRIM(INDEX($A218:$AD218,MATCH(Lists!$B$4,$A$1:$AD$1,0))&amp;""),"")=Lists!$B$12,"18 or older",IF(IFERROR(TRIM(INDEX($A218:$AD218,MATCH(Lists!$B$4,$A$1:$AD$1,0))&amp;""),"")=Lists!$B$11,"Under 18","Not answered")))</f>
        <v/>
      </c>
      <c r="AO218" s="21">
        <f>IF($AN218="Under 18",IF(TRIM($AH218)="Yes","On file","Needed"),"")</f>
        <v/>
      </c>
      <c r="AP218" s="22">
        <f>IF($AJ218="","",COUNTIF(Shifts!$H$2:$M$41,$AJ218))</f>
        <v/>
      </c>
    </row>
    <row r="219">
      <c r="AF219" s="23" t="n"/>
      <c r="AG219" s="23" t="n"/>
      <c r="AH219" s="23" t="n"/>
      <c r="AJ219" s="21">
        <f>IFERROR(TRIM(INDEX($A219:$AD219,MATCH(Lists!$B$2,$A$1:$AD$1,0))&amp;""),"")</f>
        <v/>
      </c>
      <c r="AK219" s="21">
        <f>IF($AJ219="","",IFERROR(TRIM(INDEX($A219:$AD219,MATCH(Lists!$B$3,$A$1:$AD$1,0))&amp;""),""))</f>
        <v/>
      </c>
      <c r="AL219" s="21">
        <f>IF($AJ219="","",IFERROR(TRIM(INDEX($A219:$AD219,MATCH(Lists!$B$5,$A$1:$AD$1,0))&amp;""),""))</f>
        <v/>
      </c>
      <c r="AM219" s="21">
        <f>IF($AJ219="","",IFERROR(TRIM(INDEX($A219:$AD219,MATCH(Lists!$B$6,$A$1:$AD$1,0))&amp;""),""))</f>
        <v/>
      </c>
      <c r="AN219" s="21">
        <f>IF($AJ219="","",IF(IFERROR(TRIM(INDEX($A219:$AD219,MATCH(Lists!$B$4,$A$1:$AD$1,0))&amp;""),"")=Lists!$B$12,"18 or older",IF(IFERROR(TRIM(INDEX($A219:$AD219,MATCH(Lists!$B$4,$A$1:$AD$1,0))&amp;""),"")=Lists!$B$11,"Under 18","Not answered")))</f>
        <v/>
      </c>
      <c r="AO219" s="21">
        <f>IF($AN219="Under 18",IF(TRIM($AH219)="Yes","On file","Needed"),"")</f>
        <v/>
      </c>
      <c r="AP219" s="22">
        <f>IF($AJ219="","",COUNTIF(Shifts!$H$2:$M$41,$AJ219))</f>
        <v/>
      </c>
    </row>
    <row r="220">
      <c r="AF220" s="23" t="n"/>
      <c r="AG220" s="23" t="n"/>
      <c r="AH220" s="23" t="n"/>
      <c r="AJ220" s="21">
        <f>IFERROR(TRIM(INDEX($A220:$AD220,MATCH(Lists!$B$2,$A$1:$AD$1,0))&amp;""),"")</f>
        <v/>
      </c>
      <c r="AK220" s="21">
        <f>IF($AJ220="","",IFERROR(TRIM(INDEX($A220:$AD220,MATCH(Lists!$B$3,$A$1:$AD$1,0))&amp;""),""))</f>
        <v/>
      </c>
      <c r="AL220" s="21">
        <f>IF($AJ220="","",IFERROR(TRIM(INDEX($A220:$AD220,MATCH(Lists!$B$5,$A$1:$AD$1,0))&amp;""),""))</f>
        <v/>
      </c>
      <c r="AM220" s="21">
        <f>IF($AJ220="","",IFERROR(TRIM(INDEX($A220:$AD220,MATCH(Lists!$B$6,$A$1:$AD$1,0))&amp;""),""))</f>
        <v/>
      </c>
      <c r="AN220" s="21">
        <f>IF($AJ220="","",IF(IFERROR(TRIM(INDEX($A220:$AD220,MATCH(Lists!$B$4,$A$1:$AD$1,0))&amp;""),"")=Lists!$B$12,"18 or older",IF(IFERROR(TRIM(INDEX($A220:$AD220,MATCH(Lists!$B$4,$A$1:$AD$1,0))&amp;""),"")=Lists!$B$11,"Under 18","Not answered")))</f>
        <v/>
      </c>
      <c r="AO220" s="21">
        <f>IF($AN220="Under 18",IF(TRIM($AH220)="Yes","On file","Needed"),"")</f>
        <v/>
      </c>
      <c r="AP220" s="22">
        <f>IF($AJ220="","",COUNTIF(Shifts!$H$2:$M$41,$AJ220))</f>
        <v/>
      </c>
    </row>
    <row r="221">
      <c r="AF221" s="23" t="n"/>
      <c r="AG221" s="23" t="n"/>
      <c r="AH221" s="23" t="n"/>
      <c r="AJ221" s="21">
        <f>IFERROR(TRIM(INDEX($A221:$AD221,MATCH(Lists!$B$2,$A$1:$AD$1,0))&amp;""),"")</f>
        <v/>
      </c>
      <c r="AK221" s="21">
        <f>IF($AJ221="","",IFERROR(TRIM(INDEX($A221:$AD221,MATCH(Lists!$B$3,$A$1:$AD$1,0))&amp;""),""))</f>
        <v/>
      </c>
      <c r="AL221" s="21">
        <f>IF($AJ221="","",IFERROR(TRIM(INDEX($A221:$AD221,MATCH(Lists!$B$5,$A$1:$AD$1,0))&amp;""),""))</f>
        <v/>
      </c>
      <c r="AM221" s="21">
        <f>IF($AJ221="","",IFERROR(TRIM(INDEX($A221:$AD221,MATCH(Lists!$B$6,$A$1:$AD$1,0))&amp;""),""))</f>
        <v/>
      </c>
      <c r="AN221" s="21">
        <f>IF($AJ221="","",IF(IFERROR(TRIM(INDEX($A221:$AD221,MATCH(Lists!$B$4,$A$1:$AD$1,0))&amp;""),"")=Lists!$B$12,"18 or older",IF(IFERROR(TRIM(INDEX($A221:$AD221,MATCH(Lists!$B$4,$A$1:$AD$1,0))&amp;""),"")=Lists!$B$11,"Under 18","Not answered")))</f>
        <v/>
      </c>
      <c r="AO221" s="21">
        <f>IF($AN221="Under 18",IF(TRIM($AH221)="Yes","On file","Needed"),"")</f>
        <v/>
      </c>
      <c r="AP221" s="22">
        <f>IF($AJ221="","",COUNTIF(Shifts!$H$2:$M$41,$AJ221))</f>
        <v/>
      </c>
    </row>
    <row r="222">
      <c r="AF222" s="23" t="n"/>
      <c r="AG222" s="23" t="n"/>
      <c r="AH222" s="23" t="n"/>
      <c r="AJ222" s="21">
        <f>IFERROR(TRIM(INDEX($A222:$AD222,MATCH(Lists!$B$2,$A$1:$AD$1,0))&amp;""),"")</f>
        <v/>
      </c>
      <c r="AK222" s="21">
        <f>IF($AJ222="","",IFERROR(TRIM(INDEX($A222:$AD222,MATCH(Lists!$B$3,$A$1:$AD$1,0))&amp;""),""))</f>
        <v/>
      </c>
      <c r="AL222" s="21">
        <f>IF($AJ222="","",IFERROR(TRIM(INDEX($A222:$AD222,MATCH(Lists!$B$5,$A$1:$AD$1,0))&amp;""),""))</f>
        <v/>
      </c>
      <c r="AM222" s="21">
        <f>IF($AJ222="","",IFERROR(TRIM(INDEX($A222:$AD222,MATCH(Lists!$B$6,$A$1:$AD$1,0))&amp;""),""))</f>
        <v/>
      </c>
      <c r="AN222" s="21">
        <f>IF($AJ222="","",IF(IFERROR(TRIM(INDEX($A222:$AD222,MATCH(Lists!$B$4,$A$1:$AD$1,0))&amp;""),"")=Lists!$B$12,"18 or older",IF(IFERROR(TRIM(INDEX($A222:$AD222,MATCH(Lists!$B$4,$A$1:$AD$1,0))&amp;""),"")=Lists!$B$11,"Under 18","Not answered")))</f>
        <v/>
      </c>
      <c r="AO222" s="21">
        <f>IF($AN222="Under 18",IF(TRIM($AH222)="Yes","On file","Needed"),"")</f>
        <v/>
      </c>
      <c r="AP222" s="22">
        <f>IF($AJ222="","",COUNTIF(Shifts!$H$2:$M$41,$AJ222))</f>
        <v/>
      </c>
    </row>
    <row r="223">
      <c r="AF223" s="23" t="n"/>
      <c r="AG223" s="23" t="n"/>
      <c r="AH223" s="23" t="n"/>
      <c r="AJ223" s="21">
        <f>IFERROR(TRIM(INDEX($A223:$AD223,MATCH(Lists!$B$2,$A$1:$AD$1,0))&amp;""),"")</f>
        <v/>
      </c>
      <c r="AK223" s="21">
        <f>IF($AJ223="","",IFERROR(TRIM(INDEX($A223:$AD223,MATCH(Lists!$B$3,$A$1:$AD$1,0))&amp;""),""))</f>
        <v/>
      </c>
      <c r="AL223" s="21">
        <f>IF($AJ223="","",IFERROR(TRIM(INDEX($A223:$AD223,MATCH(Lists!$B$5,$A$1:$AD$1,0))&amp;""),""))</f>
        <v/>
      </c>
      <c r="AM223" s="21">
        <f>IF($AJ223="","",IFERROR(TRIM(INDEX($A223:$AD223,MATCH(Lists!$B$6,$A$1:$AD$1,0))&amp;""),""))</f>
        <v/>
      </c>
      <c r="AN223" s="21">
        <f>IF($AJ223="","",IF(IFERROR(TRIM(INDEX($A223:$AD223,MATCH(Lists!$B$4,$A$1:$AD$1,0))&amp;""),"")=Lists!$B$12,"18 or older",IF(IFERROR(TRIM(INDEX($A223:$AD223,MATCH(Lists!$B$4,$A$1:$AD$1,0))&amp;""),"")=Lists!$B$11,"Under 18","Not answered")))</f>
        <v/>
      </c>
      <c r="AO223" s="21">
        <f>IF($AN223="Under 18",IF(TRIM($AH223)="Yes","On file","Needed"),"")</f>
        <v/>
      </c>
      <c r="AP223" s="22">
        <f>IF($AJ223="","",COUNTIF(Shifts!$H$2:$M$41,$AJ223))</f>
        <v/>
      </c>
    </row>
    <row r="224">
      <c r="AF224" s="23" t="n"/>
      <c r="AG224" s="23" t="n"/>
      <c r="AH224" s="23" t="n"/>
      <c r="AJ224" s="21">
        <f>IFERROR(TRIM(INDEX($A224:$AD224,MATCH(Lists!$B$2,$A$1:$AD$1,0))&amp;""),"")</f>
        <v/>
      </c>
      <c r="AK224" s="21">
        <f>IF($AJ224="","",IFERROR(TRIM(INDEX($A224:$AD224,MATCH(Lists!$B$3,$A$1:$AD$1,0))&amp;""),""))</f>
        <v/>
      </c>
      <c r="AL224" s="21">
        <f>IF($AJ224="","",IFERROR(TRIM(INDEX($A224:$AD224,MATCH(Lists!$B$5,$A$1:$AD$1,0))&amp;""),""))</f>
        <v/>
      </c>
      <c r="AM224" s="21">
        <f>IF($AJ224="","",IFERROR(TRIM(INDEX($A224:$AD224,MATCH(Lists!$B$6,$A$1:$AD$1,0))&amp;""),""))</f>
        <v/>
      </c>
      <c r="AN224" s="21">
        <f>IF($AJ224="","",IF(IFERROR(TRIM(INDEX($A224:$AD224,MATCH(Lists!$B$4,$A$1:$AD$1,0))&amp;""),"")=Lists!$B$12,"18 or older",IF(IFERROR(TRIM(INDEX($A224:$AD224,MATCH(Lists!$B$4,$A$1:$AD$1,0))&amp;""),"")=Lists!$B$11,"Under 18","Not answered")))</f>
        <v/>
      </c>
      <c r="AO224" s="21">
        <f>IF($AN224="Under 18",IF(TRIM($AH224)="Yes","On file","Needed"),"")</f>
        <v/>
      </c>
      <c r="AP224" s="22">
        <f>IF($AJ224="","",COUNTIF(Shifts!$H$2:$M$41,$AJ224))</f>
        <v/>
      </c>
    </row>
    <row r="225">
      <c r="AF225" s="23" t="n"/>
      <c r="AG225" s="23" t="n"/>
      <c r="AH225" s="23" t="n"/>
      <c r="AJ225" s="21">
        <f>IFERROR(TRIM(INDEX($A225:$AD225,MATCH(Lists!$B$2,$A$1:$AD$1,0))&amp;""),"")</f>
        <v/>
      </c>
      <c r="AK225" s="21">
        <f>IF($AJ225="","",IFERROR(TRIM(INDEX($A225:$AD225,MATCH(Lists!$B$3,$A$1:$AD$1,0))&amp;""),""))</f>
        <v/>
      </c>
      <c r="AL225" s="21">
        <f>IF($AJ225="","",IFERROR(TRIM(INDEX($A225:$AD225,MATCH(Lists!$B$5,$A$1:$AD$1,0))&amp;""),""))</f>
        <v/>
      </c>
      <c r="AM225" s="21">
        <f>IF($AJ225="","",IFERROR(TRIM(INDEX($A225:$AD225,MATCH(Lists!$B$6,$A$1:$AD$1,0))&amp;""),""))</f>
        <v/>
      </c>
      <c r="AN225" s="21">
        <f>IF($AJ225="","",IF(IFERROR(TRIM(INDEX($A225:$AD225,MATCH(Lists!$B$4,$A$1:$AD$1,0))&amp;""),"")=Lists!$B$12,"18 or older",IF(IFERROR(TRIM(INDEX($A225:$AD225,MATCH(Lists!$B$4,$A$1:$AD$1,0))&amp;""),"")=Lists!$B$11,"Under 18","Not answered")))</f>
        <v/>
      </c>
      <c r="AO225" s="21">
        <f>IF($AN225="Under 18",IF(TRIM($AH225)="Yes","On file","Needed"),"")</f>
        <v/>
      </c>
      <c r="AP225" s="22">
        <f>IF($AJ225="","",COUNTIF(Shifts!$H$2:$M$41,$AJ225))</f>
        <v/>
      </c>
    </row>
    <row r="226">
      <c r="AF226" s="23" t="n"/>
      <c r="AG226" s="23" t="n"/>
      <c r="AH226" s="23" t="n"/>
      <c r="AJ226" s="21">
        <f>IFERROR(TRIM(INDEX($A226:$AD226,MATCH(Lists!$B$2,$A$1:$AD$1,0))&amp;""),"")</f>
        <v/>
      </c>
      <c r="AK226" s="21">
        <f>IF($AJ226="","",IFERROR(TRIM(INDEX($A226:$AD226,MATCH(Lists!$B$3,$A$1:$AD$1,0))&amp;""),""))</f>
        <v/>
      </c>
      <c r="AL226" s="21">
        <f>IF($AJ226="","",IFERROR(TRIM(INDEX($A226:$AD226,MATCH(Lists!$B$5,$A$1:$AD$1,0))&amp;""),""))</f>
        <v/>
      </c>
      <c r="AM226" s="21">
        <f>IF($AJ226="","",IFERROR(TRIM(INDEX($A226:$AD226,MATCH(Lists!$B$6,$A$1:$AD$1,0))&amp;""),""))</f>
        <v/>
      </c>
      <c r="AN226" s="21">
        <f>IF($AJ226="","",IF(IFERROR(TRIM(INDEX($A226:$AD226,MATCH(Lists!$B$4,$A$1:$AD$1,0))&amp;""),"")=Lists!$B$12,"18 or older",IF(IFERROR(TRIM(INDEX($A226:$AD226,MATCH(Lists!$B$4,$A$1:$AD$1,0))&amp;""),"")=Lists!$B$11,"Under 18","Not answered")))</f>
        <v/>
      </c>
      <c r="AO226" s="21">
        <f>IF($AN226="Under 18",IF(TRIM($AH226)="Yes","On file","Needed"),"")</f>
        <v/>
      </c>
      <c r="AP226" s="22">
        <f>IF($AJ226="","",COUNTIF(Shifts!$H$2:$M$41,$AJ226))</f>
        <v/>
      </c>
    </row>
    <row r="227">
      <c r="AF227" s="23" t="n"/>
      <c r="AG227" s="23" t="n"/>
      <c r="AH227" s="23" t="n"/>
      <c r="AJ227" s="21">
        <f>IFERROR(TRIM(INDEX($A227:$AD227,MATCH(Lists!$B$2,$A$1:$AD$1,0))&amp;""),"")</f>
        <v/>
      </c>
      <c r="AK227" s="21">
        <f>IF($AJ227="","",IFERROR(TRIM(INDEX($A227:$AD227,MATCH(Lists!$B$3,$A$1:$AD$1,0))&amp;""),""))</f>
        <v/>
      </c>
      <c r="AL227" s="21">
        <f>IF($AJ227="","",IFERROR(TRIM(INDEX($A227:$AD227,MATCH(Lists!$B$5,$A$1:$AD$1,0))&amp;""),""))</f>
        <v/>
      </c>
      <c r="AM227" s="21">
        <f>IF($AJ227="","",IFERROR(TRIM(INDEX($A227:$AD227,MATCH(Lists!$B$6,$A$1:$AD$1,0))&amp;""),""))</f>
        <v/>
      </c>
      <c r="AN227" s="21">
        <f>IF($AJ227="","",IF(IFERROR(TRIM(INDEX($A227:$AD227,MATCH(Lists!$B$4,$A$1:$AD$1,0))&amp;""),"")=Lists!$B$12,"18 or older",IF(IFERROR(TRIM(INDEX($A227:$AD227,MATCH(Lists!$B$4,$A$1:$AD$1,0))&amp;""),"")=Lists!$B$11,"Under 18","Not answered")))</f>
        <v/>
      </c>
      <c r="AO227" s="21">
        <f>IF($AN227="Under 18",IF(TRIM($AH227)="Yes","On file","Needed"),"")</f>
        <v/>
      </c>
      <c r="AP227" s="22">
        <f>IF($AJ227="","",COUNTIF(Shifts!$H$2:$M$41,$AJ227))</f>
        <v/>
      </c>
    </row>
    <row r="228">
      <c r="AF228" s="23" t="n"/>
      <c r="AG228" s="23" t="n"/>
      <c r="AH228" s="23" t="n"/>
      <c r="AJ228" s="21">
        <f>IFERROR(TRIM(INDEX($A228:$AD228,MATCH(Lists!$B$2,$A$1:$AD$1,0))&amp;""),"")</f>
        <v/>
      </c>
      <c r="AK228" s="21">
        <f>IF($AJ228="","",IFERROR(TRIM(INDEX($A228:$AD228,MATCH(Lists!$B$3,$A$1:$AD$1,0))&amp;""),""))</f>
        <v/>
      </c>
      <c r="AL228" s="21">
        <f>IF($AJ228="","",IFERROR(TRIM(INDEX($A228:$AD228,MATCH(Lists!$B$5,$A$1:$AD$1,0))&amp;""),""))</f>
        <v/>
      </c>
      <c r="AM228" s="21">
        <f>IF($AJ228="","",IFERROR(TRIM(INDEX($A228:$AD228,MATCH(Lists!$B$6,$A$1:$AD$1,0))&amp;""),""))</f>
        <v/>
      </c>
      <c r="AN228" s="21">
        <f>IF($AJ228="","",IF(IFERROR(TRIM(INDEX($A228:$AD228,MATCH(Lists!$B$4,$A$1:$AD$1,0))&amp;""),"")=Lists!$B$12,"18 or older",IF(IFERROR(TRIM(INDEX($A228:$AD228,MATCH(Lists!$B$4,$A$1:$AD$1,0))&amp;""),"")=Lists!$B$11,"Under 18","Not answered")))</f>
        <v/>
      </c>
      <c r="AO228" s="21">
        <f>IF($AN228="Under 18",IF(TRIM($AH228)="Yes","On file","Needed"),"")</f>
        <v/>
      </c>
      <c r="AP228" s="22">
        <f>IF($AJ228="","",COUNTIF(Shifts!$H$2:$M$41,$AJ228))</f>
        <v/>
      </c>
    </row>
    <row r="229">
      <c r="AF229" s="23" t="n"/>
      <c r="AG229" s="23" t="n"/>
      <c r="AH229" s="23" t="n"/>
      <c r="AJ229" s="21">
        <f>IFERROR(TRIM(INDEX($A229:$AD229,MATCH(Lists!$B$2,$A$1:$AD$1,0))&amp;""),"")</f>
        <v/>
      </c>
      <c r="AK229" s="21">
        <f>IF($AJ229="","",IFERROR(TRIM(INDEX($A229:$AD229,MATCH(Lists!$B$3,$A$1:$AD$1,0))&amp;""),""))</f>
        <v/>
      </c>
      <c r="AL229" s="21">
        <f>IF($AJ229="","",IFERROR(TRIM(INDEX($A229:$AD229,MATCH(Lists!$B$5,$A$1:$AD$1,0))&amp;""),""))</f>
        <v/>
      </c>
      <c r="AM229" s="21">
        <f>IF($AJ229="","",IFERROR(TRIM(INDEX($A229:$AD229,MATCH(Lists!$B$6,$A$1:$AD$1,0))&amp;""),""))</f>
        <v/>
      </c>
      <c r="AN229" s="21">
        <f>IF($AJ229="","",IF(IFERROR(TRIM(INDEX($A229:$AD229,MATCH(Lists!$B$4,$A$1:$AD$1,0))&amp;""),"")=Lists!$B$12,"18 or older",IF(IFERROR(TRIM(INDEX($A229:$AD229,MATCH(Lists!$B$4,$A$1:$AD$1,0))&amp;""),"")=Lists!$B$11,"Under 18","Not answered")))</f>
        <v/>
      </c>
      <c r="AO229" s="21">
        <f>IF($AN229="Under 18",IF(TRIM($AH229)="Yes","On file","Needed"),"")</f>
        <v/>
      </c>
      <c r="AP229" s="22">
        <f>IF($AJ229="","",COUNTIF(Shifts!$H$2:$M$41,$AJ229))</f>
        <v/>
      </c>
    </row>
    <row r="230">
      <c r="AF230" s="23" t="n"/>
      <c r="AG230" s="23" t="n"/>
      <c r="AH230" s="23" t="n"/>
      <c r="AJ230" s="21">
        <f>IFERROR(TRIM(INDEX($A230:$AD230,MATCH(Lists!$B$2,$A$1:$AD$1,0))&amp;""),"")</f>
        <v/>
      </c>
      <c r="AK230" s="21">
        <f>IF($AJ230="","",IFERROR(TRIM(INDEX($A230:$AD230,MATCH(Lists!$B$3,$A$1:$AD$1,0))&amp;""),""))</f>
        <v/>
      </c>
      <c r="AL230" s="21">
        <f>IF($AJ230="","",IFERROR(TRIM(INDEX($A230:$AD230,MATCH(Lists!$B$5,$A$1:$AD$1,0))&amp;""),""))</f>
        <v/>
      </c>
      <c r="AM230" s="21">
        <f>IF($AJ230="","",IFERROR(TRIM(INDEX($A230:$AD230,MATCH(Lists!$B$6,$A$1:$AD$1,0))&amp;""),""))</f>
        <v/>
      </c>
      <c r="AN230" s="21">
        <f>IF($AJ230="","",IF(IFERROR(TRIM(INDEX($A230:$AD230,MATCH(Lists!$B$4,$A$1:$AD$1,0))&amp;""),"")=Lists!$B$12,"18 or older",IF(IFERROR(TRIM(INDEX($A230:$AD230,MATCH(Lists!$B$4,$A$1:$AD$1,0))&amp;""),"")=Lists!$B$11,"Under 18","Not answered")))</f>
        <v/>
      </c>
      <c r="AO230" s="21">
        <f>IF($AN230="Under 18",IF(TRIM($AH230)="Yes","On file","Needed"),"")</f>
        <v/>
      </c>
      <c r="AP230" s="22">
        <f>IF($AJ230="","",COUNTIF(Shifts!$H$2:$M$41,$AJ230))</f>
        <v/>
      </c>
    </row>
    <row r="231">
      <c r="AF231" s="23" t="n"/>
      <c r="AG231" s="23" t="n"/>
      <c r="AH231" s="23" t="n"/>
      <c r="AJ231" s="21">
        <f>IFERROR(TRIM(INDEX($A231:$AD231,MATCH(Lists!$B$2,$A$1:$AD$1,0))&amp;""),"")</f>
        <v/>
      </c>
      <c r="AK231" s="21">
        <f>IF($AJ231="","",IFERROR(TRIM(INDEX($A231:$AD231,MATCH(Lists!$B$3,$A$1:$AD$1,0))&amp;""),""))</f>
        <v/>
      </c>
      <c r="AL231" s="21">
        <f>IF($AJ231="","",IFERROR(TRIM(INDEX($A231:$AD231,MATCH(Lists!$B$5,$A$1:$AD$1,0))&amp;""),""))</f>
        <v/>
      </c>
      <c r="AM231" s="21">
        <f>IF($AJ231="","",IFERROR(TRIM(INDEX($A231:$AD231,MATCH(Lists!$B$6,$A$1:$AD$1,0))&amp;""),""))</f>
        <v/>
      </c>
      <c r="AN231" s="21">
        <f>IF($AJ231="","",IF(IFERROR(TRIM(INDEX($A231:$AD231,MATCH(Lists!$B$4,$A$1:$AD$1,0))&amp;""),"")=Lists!$B$12,"18 or older",IF(IFERROR(TRIM(INDEX($A231:$AD231,MATCH(Lists!$B$4,$A$1:$AD$1,0))&amp;""),"")=Lists!$B$11,"Under 18","Not answered")))</f>
        <v/>
      </c>
      <c r="AO231" s="21">
        <f>IF($AN231="Under 18",IF(TRIM($AH231)="Yes","On file","Needed"),"")</f>
        <v/>
      </c>
      <c r="AP231" s="22">
        <f>IF($AJ231="","",COUNTIF(Shifts!$H$2:$M$41,$AJ231))</f>
        <v/>
      </c>
    </row>
    <row r="232">
      <c r="AF232" s="23" t="n"/>
      <c r="AG232" s="23" t="n"/>
      <c r="AH232" s="23" t="n"/>
      <c r="AJ232" s="21">
        <f>IFERROR(TRIM(INDEX($A232:$AD232,MATCH(Lists!$B$2,$A$1:$AD$1,0))&amp;""),"")</f>
        <v/>
      </c>
      <c r="AK232" s="21">
        <f>IF($AJ232="","",IFERROR(TRIM(INDEX($A232:$AD232,MATCH(Lists!$B$3,$A$1:$AD$1,0))&amp;""),""))</f>
        <v/>
      </c>
      <c r="AL232" s="21">
        <f>IF($AJ232="","",IFERROR(TRIM(INDEX($A232:$AD232,MATCH(Lists!$B$5,$A$1:$AD$1,0))&amp;""),""))</f>
        <v/>
      </c>
      <c r="AM232" s="21">
        <f>IF($AJ232="","",IFERROR(TRIM(INDEX($A232:$AD232,MATCH(Lists!$B$6,$A$1:$AD$1,0))&amp;""),""))</f>
        <v/>
      </c>
      <c r="AN232" s="21">
        <f>IF($AJ232="","",IF(IFERROR(TRIM(INDEX($A232:$AD232,MATCH(Lists!$B$4,$A$1:$AD$1,0))&amp;""),"")=Lists!$B$12,"18 or older",IF(IFERROR(TRIM(INDEX($A232:$AD232,MATCH(Lists!$B$4,$A$1:$AD$1,0))&amp;""),"")=Lists!$B$11,"Under 18","Not answered")))</f>
        <v/>
      </c>
      <c r="AO232" s="21">
        <f>IF($AN232="Under 18",IF(TRIM($AH232)="Yes","On file","Needed"),"")</f>
        <v/>
      </c>
      <c r="AP232" s="22">
        <f>IF($AJ232="","",COUNTIF(Shifts!$H$2:$M$41,$AJ232))</f>
        <v/>
      </c>
    </row>
    <row r="233">
      <c r="AF233" s="23" t="n"/>
      <c r="AG233" s="23" t="n"/>
      <c r="AH233" s="23" t="n"/>
      <c r="AJ233" s="21">
        <f>IFERROR(TRIM(INDEX($A233:$AD233,MATCH(Lists!$B$2,$A$1:$AD$1,0))&amp;""),"")</f>
        <v/>
      </c>
      <c r="AK233" s="21">
        <f>IF($AJ233="","",IFERROR(TRIM(INDEX($A233:$AD233,MATCH(Lists!$B$3,$A$1:$AD$1,0))&amp;""),""))</f>
        <v/>
      </c>
      <c r="AL233" s="21">
        <f>IF($AJ233="","",IFERROR(TRIM(INDEX($A233:$AD233,MATCH(Lists!$B$5,$A$1:$AD$1,0))&amp;""),""))</f>
        <v/>
      </c>
      <c r="AM233" s="21">
        <f>IF($AJ233="","",IFERROR(TRIM(INDEX($A233:$AD233,MATCH(Lists!$B$6,$A$1:$AD$1,0))&amp;""),""))</f>
        <v/>
      </c>
      <c r="AN233" s="21">
        <f>IF($AJ233="","",IF(IFERROR(TRIM(INDEX($A233:$AD233,MATCH(Lists!$B$4,$A$1:$AD$1,0))&amp;""),"")=Lists!$B$12,"18 or older",IF(IFERROR(TRIM(INDEX($A233:$AD233,MATCH(Lists!$B$4,$A$1:$AD$1,0))&amp;""),"")=Lists!$B$11,"Under 18","Not answered")))</f>
        <v/>
      </c>
      <c r="AO233" s="21">
        <f>IF($AN233="Under 18",IF(TRIM($AH233)="Yes","On file","Needed"),"")</f>
        <v/>
      </c>
      <c r="AP233" s="22">
        <f>IF($AJ233="","",COUNTIF(Shifts!$H$2:$M$41,$AJ233))</f>
        <v/>
      </c>
    </row>
    <row r="234">
      <c r="AF234" s="23" t="n"/>
      <c r="AG234" s="23" t="n"/>
      <c r="AH234" s="23" t="n"/>
      <c r="AJ234" s="21">
        <f>IFERROR(TRIM(INDEX($A234:$AD234,MATCH(Lists!$B$2,$A$1:$AD$1,0))&amp;""),"")</f>
        <v/>
      </c>
      <c r="AK234" s="21">
        <f>IF($AJ234="","",IFERROR(TRIM(INDEX($A234:$AD234,MATCH(Lists!$B$3,$A$1:$AD$1,0))&amp;""),""))</f>
        <v/>
      </c>
      <c r="AL234" s="21">
        <f>IF($AJ234="","",IFERROR(TRIM(INDEX($A234:$AD234,MATCH(Lists!$B$5,$A$1:$AD$1,0))&amp;""),""))</f>
        <v/>
      </c>
      <c r="AM234" s="21">
        <f>IF($AJ234="","",IFERROR(TRIM(INDEX($A234:$AD234,MATCH(Lists!$B$6,$A$1:$AD$1,0))&amp;""),""))</f>
        <v/>
      </c>
      <c r="AN234" s="21">
        <f>IF($AJ234="","",IF(IFERROR(TRIM(INDEX($A234:$AD234,MATCH(Lists!$B$4,$A$1:$AD$1,0))&amp;""),"")=Lists!$B$12,"18 or older",IF(IFERROR(TRIM(INDEX($A234:$AD234,MATCH(Lists!$B$4,$A$1:$AD$1,0))&amp;""),"")=Lists!$B$11,"Under 18","Not answered")))</f>
        <v/>
      </c>
      <c r="AO234" s="21">
        <f>IF($AN234="Under 18",IF(TRIM($AH234)="Yes","On file","Needed"),"")</f>
        <v/>
      </c>
      <c r="AP234" s="22">
        <f>IF($AJ234="","",COUNTIF(Shifts!$H$2:$M$41,$AJ234))</f>
        <v/>
      </c>
    </row>
    <row r="235">
      <c r="AF235" s="23" t="n"/>
      <c r="AG235" s="23" t="n"/>
      <c r="AH235" s="23" t="n"/>
      <c r="AJ235" s="21">
        <f>IFERROR(TRIM(INDEX($A235:$AD235,MATCH(Lists!$B$2,$A$1:$AD$1,0))&amp;""),"")</f>
        <v/>
      </c>
      <c r="AK235" s="21">
        <f>IF($AJ235="","",IFERROR(TRIM(INDEX($A235:$AD235,MATCH(Lists!$B$3,$A$1:$AD$1,0))&amp;""),""))</f>
        <v/>
      </c>
      <c r="AL235" s="21">
        <f>IF($AJ235="","",IFERROR(TRIM(INDEX($A235:$AD235,MATCH(Lists!$B$5,$A$1:$AD$1,0))&amp;""),""))</f>
        <v/>
      </c>
      <c r="AM235" s="21">
        <f>IF($AJ235="","",IFERROR(TRIM(INDEX($A235:$AD235,MATCH(Lists!$B$6,$A$1:$AD$1,0))&amp;""),""))</f>
        <v/>
      </c>
      <c r="AN235" s="21">
        <f>IF($AJ235="","",IF(IFERROR(TRIM(INDEX($A235:$AD235,MATCH(Lists!$B$4,$A$1:$AD$1,0))&amp;""),"")=Lists!$B$12,"18 or older",IF(IFERROR(TRIM(INDEX($A235:$AD235,MATCH(Lists!$B$4,$A$1:$AD$1,0))&amp;""),"")=Lists!$B$11,"Under 18","Not answered")))</f>
        <v/>
      </c>
      <c r="AO235" s="21">
        <f>IF($AN235="Under 18",IF(TRIM($AH235)="Yes","On file","Needed"),"")</f>
        <v/>
      </c>
      <c r="AP235" s="22">
        <f>IF($AJ235="","",COUNTIF(Shifts!$H$2:$M$41,$AJ235))</f>
        <v/>
      </c>
    </row>
    <row r="236">
      <c r="AF236" s="23" t="n"/>
      <c r="AG236" s="23" t="n"/>
      <c r="AH236" s="23" t="n"/>
      <c r="AJ236" s="21">
        <f>IFERROR(TRIM(INDEX($A236:$AD236,MATCH(Lists!$B$2,$A$1:$AD$1,0))&amp;""),"")</f>
        <v/>
      </c>
      <c r="AK236" s="21">
        <f>IF($AJ236="","",IFERROR(TRIM(INDEX($A236:$AD236,MATCH(Lists!$B$3,$A$1:$AD$1,0))&amp;""),""))</f>
        <v/>
      </c>
      <c r="AL236" s="21">
        <f>IF($AJ236="","",IFERROR(TRIM(INDEX($A236:$AD236,MATCH(Lists!$B$5,$A$1:$AD$1,0))&amp;""),""))</f>
        <v/>
      </c>
      <c r="AM236" s="21">
        <f>IF($AJ236="","",IFERROR(TRIM(INDEX($A236:$AD236,MATCH(Lists!$B$6,$A$1:$AD$1,0))&amp;""),""))</f>
        <v/>
      </c>
      <c r="AN236" s="21">
        <f>IF($AJ236="","",IF(IFERROR(TRIM(INDEX($A236:$AD236,MATCH(Lists!$B$4,$A$1:$AD$1,0))&amp;""),"")=Lists!$B$12,"18 or older",IF(IFERROR(TRIM(INDEX($A236:$AD236,MATCH(Lists!$B$4,$A$1:$AD$1,0))&amp;""),"")=Lists!$B$11,"Under 18","Not answered")))</f>
        <v/>
      </c>
      <c r="AO236" s="21">
        <f>IF($AN236="Under 18",IF(TRIM($AH236)="Yes","On file","Needed"),"")</f>
        <v/>
      </c>
      <c r="AP236" s="22">
        <f>IF($AJ236="","",COUNTIF(Shifts!$H$2:$M$41,$AJ236))</f>
        <v/>
      </c>
    </row>
    <row r="237">
      <c r="AF237" s="23" t="n"/>
      <c r="AG237" s="23" t="n"/>
      <c r="AH237" s="23" t="n"/>
      <c r="AJ237" s="21">
        <f>IFERROR(TRIM(INDEX($A237:$AD237,MATCH(Lists!$B$2,$A$1:$AD$1,0))&amp;""),"")</f>
        <v/>
      </c>
      <c r="AK237" s="21">
        <f>IF($AJ237="","",IFERROR(TRIM(INDEX($A237:$AD237,MATCH(Lists!$B$3,$A$1:$AD$1,0))&amp;""),""))</f>
        <v/>
      </c>
      <c r="AL237" s="21">
        <f>IF($AJ237="","",IFERROR(TRIM(INDEX($A237:$AD237,MATCH(Lists!$B$5,$A$1:$AD$1,0))&amp;""),""))</f>
        <v/>
      </c>
      <c r="AM237" s="21">
        <f>IF($AJ237="","",IFERROR(TRIM(INDEX($A237:$AD237,MATCH(Lists!$B$6,$A$1:$AD$1,0))&amp;""),""))</f>
        <v/>
      </c>
      <c r="AN237" s="21">
        <f>IF($AJ237="","",IF(IFERROR(TRIM(INDEX($A237:$AD237,MATCH(Lists!$B$4,$A$1:$AD$1,0))&amp;""),"")=Lists!$B$12,"18 or older",IF(IFERROR(TRIM(INDEX($A237:$AD237,MATCH(Lists!$B$4,$A$1:$AD$1,0))&amp;""),"")=Lists!$B$11,"Under 18","Not answered")))</f>
        <v/>
      </c>
      <c r="AO237" s="21">
        <f>IF($AN237="Under 18",IF(TRIM($AH237)="Yes","On file","Needed"),"")</f>
        <v/>
      </c>
      <c r="AP237" s="22">
        <f>IF($AJ237="","",COUNTIF(Shifts!$H$2:$M$41,$AJ237))</f>
        <v/>
      </c>
    </row>
    <row r="238">
      <c r="AF238" s="23" t="n"/>
      <c r="AG238" s="23" t="n"/>
      <c r="AH238" s="23" t="n"/>
      <c r="AJ238" s="21">
        <f>IFERROR(TRIM(INDEX($A238:$AD238,MATCH(Lists!$B$2,$A$1:$AD$1,0))&amp;""),"")</f>
        <v/>
      </c>
      <c r="AK238" s="21">
        <f>IF($AJ238="","",IFERROR(TRIM(INDEX($A238:$AD238,MATCH(Lists!$B$3,$A$1:$AD$1,0))&amp;""),""))</f>
        <v/>
      </c>
      <c r="AL238" s="21">
        <f>IF($AJ238="","",IFERROR(TRIM(INDEX($A238:$AD238,MATCH(Lists!$B$5,$A$1:$AD$1,0))&amp;""),""))</f>
        <v/>
      </c>
      <c r="AM238" s="21">
        <f>IF($AJ238="","",IFERROR(TRIM(INDEX($A238:$AD238,MATCH(Lists!$B$6,$A$1:$AD$1,0))&amp;""),""))</f>
        <v/>
      </c>
      <c r="AN238" s="21">
        <f>IF($AJ238="","",IF(IFERROR(TRIM(INDEX($A238:$AD238,MATCH(Lists!$B$4,$A$1:$AD$1,0))&amp;""),"")=Lists!$B$12,"18 or older",IF(IFERROR(TRIM(INDEX($A238:$AD238,MATCH(Lists!$B$4,$A$1:$AD$1,0))&amp;""),"")=Lists!$B$11,"Under 18","Not answered")))</f>
        <v/>
      </c>
      <c r="AO238" s="21">
        <f>IF($AN238="Under 18",IF(TRIM($AH238)="Yes","On file","Needed"),"")</f>
        <v/>
      </c>
      <c r="AP238" s="22">
        <f>IF($AJ238="","",COUNTIF(Shifts!$H$2:$M$41,$AJ238))</f>
        <v/>
      </c>
    </row>
    <row r="239">
      <c r="AF239" s="23" t="n"/>
      <c r="AG239" s="23" t="n"/>
      <c r="AH239" s="23" t="n"/>
      <c r="AJ239" s="21">
        <f>IFERROR(TRIM(INDEX($A239:$AD239,MATCH(Lists!$B$2,$A$1:$AD$1,0))&amp;""),"")</f>
        <v/>
      </c>
      <c r="AK239" s="21">
        <f>IF($AJ239="","",IFERROR(TRIM(INDEX($A239:$AD239,MATCH(Lists!$B$3,$A$1:$AD$1,0))&amp;""),""))</f>
        <v/>
      </c>
      <c r="AL239" s="21">
        <f>IF($AJ239="","",IFERROR(TRIM(INDEX($A239:$AD239,MATCH(Lists!$B$5,$A$1:$AD$1,0))&amp;""),""))</f>
        <v/>
      </c>
      <c r="AM239" s="21">
        <f>IF($AJ239="","",IFERROR(TRIM(INDEX($A239:$AD239,MATCH(Lists!$B$6,$A$1:$AD$1,0))&amp;""),""))</f>
        <v/>
      </c>
      <c r="AN239" s="21">
        <f>IF($AJ239="","",IF(IFERROR(TRIM(INDEX($A239:$AD239,MATCH(Lists!$B$4,$A$1:$AD$1,0))&amp;""),"")=Lists!$B$12,"18 or older",IF(IFERROR(TRIM(INDEX($A239:$AD239,MATCH(Lists!$B$4,$A$1:$AD$1,0))&amp;""),"")=Lists!$B$11,"Under 18","Not answered")))</f>
        <v/>
      </c>
      <c r="AO239" s="21">
        <f>IF($AN239="Under 18",IF(TRIM($AH239)="Yes","On file","Needed"),"")</f>
        <v/>
      </c>
      <c r="AP239" s="22">
        <f>IF($AJ239="","",COUNTIF(Shifts!$H$2:$M$41,$AJ239))</f>
        <v/>
      </c>
    </row>
    <row r="240">
      <c r="AF240" s="23" t="n"/>
      <c r="AG240" s="23" t="n"/>
      <c r="AH240" s="23" t="n"/>
      <c r="AJ240" s="21">
        <f>IFERROR(TRIM(INDEX($A240:$AD240,MATCH(Lists!$B$2,$A$1:$AD$1,0))&amp;""),"")</f>
        <v/>
      </c>
      <c r="AK240" s="21">
        <f>IF($AJ240="","",IFERROR(TRIM(INDEX($A240:$AD240,MATCH(Lists!$B$3,$A$1:$AD$1,0))&amp;""),""))</f>
        <v/>
      </c>
      <c r="AL240" s="21">
        <f>IF($AJ240="","",IFERROR(TRIM(INDEX($A240:$AD240,MATCH(Lists!$B$5,$A$1:$AD$1,0))&amp;""),""))</f>
        <v/>
      </c>
      <c r="AM240" s="21">
        <f>IF($AJ240="","",IFERROR(TRIM(INDEX($A240:$AD240,MATCH(Lists!$B$6,$A$1:$AD$1,0))&amp;""),""))</f>
        <v/>
      </c>
      <c r="AN240" s="21">
        <f>IF($AJ240="","",IF(IFERROR(TRIM(INDEX($A240:$AD240,MATCH(Lists!$B$4,$A$1:$AD$1,0))&amp;""),"")=Lists!$B$12,"18 or older",IF(IFERROR(TRIM(INDEX($A240:$AD240,MATCH(Lists!$B$4,$A$1:$AD$1,0))&amp;""),"")=Lists!$B$11,"Under 18","Not answered")))</f>
        <v/>
      </c>
      <c r="AO240" s="21">
        <f>IF($AN240="Under 18",IF(TRIM($AH240)="Yes","On file","Needed"),"")</f>
        <v/>
      </c>
      <c r="AP240" s="22">
        <f>IF($AJ240="","",COUNTIF(Shifts!$H$2:$M$41,$AJ240))</f>
        <v/>
      </c>
    </row>
    <row r="241">
      <c r="AF241" s="23" t="n"/>
      <c r="AG241" s="23" t="n"/>
      <c r="AH241" s="23" t="n"/>
      <c r="AJ241" s="21">
        <f>IFERROR(TRIM(INDEX($A241:$AD241,MATCH(Lists!$B$2,$A$1:$AD$1,0))&amp;""),"")</f>
        <v/>
      </c>
      <c r="AK241" s="21">
        <f>IF($AJ241="","",IFERROR(TRIM(INDEX($A241:$AD241,MATCH(Lists!$B$3,$A$1:$AD$1,0))&amp;""),""))</f>
        <v/>
      </c>
      <c r="AL241" s="21">
        <f>IF($AJ241="","",IFERROR(TRIM(INDEX($A241:$AD241,MATCH(Lists!$B$5,$A$1:$AD$1,0))&amp;""),""))</f>
        <v/>
      </c>
      <c r="AM241" s="21">
        <f>IF($AJ241="","",IFERROR(TRIM(INDEX($A241:$AD241,MATCH(Lists!$B$6,$A$1:$AD$1,0))&amp;""),""))</f>
        <v/>
      </c>
      <c r="AN241" s="21">
        <f>IF($AJ241="","",IF(IFERROR(TRIM(INDEX($A241:$AD241,MATCH(Lists!$B$4,$A$1:$AD$1,0))&amp;""),"")=Lists!$B$12,"18 or older",IF(IFERROR(TRIM(INDEX($A241:$AD241,MATCH(Lists!$B$4,$A$1:$AD$1,0))&amp;""),"")=Lists!$B$11,"Under 18","Not answered")))</f>
        <v/>
      </c>
      <c r="AO241" s="21">
        <f>IF($AN241="Under 18",IF(TRIM($AH241)="Yes","On file","Needed"),"")</f>
        <v/>
      </c>
      <c r="AP241" s="22">
        <f>IF($AJ241="","",COUNTIF(Shifts!$H$2:$M$41,$AJ241))</f>
        <v/>
      </c>
    </row>
    <row r="242">
      <c r="AF242" s="23" t="n"/>
      <c r="AG242" s="23" t="n"/>
      <c r="AH242" s="23" t="n"/>
      <c r="AJ242" s="21">
        <f>IFERROR(TRIM(INDEX($A242:$AD242,MATCH(Lists!$B$2,$A$1:$AD$1,0))&amp;""),"")</f>
        <v/>
      </c>
      <c r="AK242" s="21">
        <f>IF($AJ242="","",IFERROR(TRIM(INDEX($A242:$AD242,MATCH(Lists!$B$3,$A$1:$AD$1,0))&amp;""),""))</f>
        <v/>
      </c>
      <c r="AL242" s="21">
        <f>IF($AJ242="","",IFERROR(TRIM(INDEX($A242:$AD242,MATCH(Lists!$B$5,$A$1:$AD$1,0))&amp;""),""))</f>
        <v/>
      </c>
      <c r="AM242" s="21">
        <f>IF($AJ242="","",IFERROR(TRIM(INDEX($A242:$AD242,MATCH(Lists!$B$6,$A$1:$AD$1,0))&amp;""),""))</f>
        <v/>
      </c>
      <c r="AN242" s="21">
        <f>IF($AJ242="","",IF(IFERROR(TRIM(INDEX($A242:$AD242,MATCH(Lists!$B$4,$A$1:$AD$1,0))&amp;""),"")=Lists!$B$12,"18 or older",IF(IFERROR(TRIM(INDEX($A242:$AD242,MATCH(Lists!$B$4,$A$1:$AD$1,0))&amp;""),"")=Lists!$B$11,"Under 18","Not answered")))</f>
        <v/>
      </c>
      <c r="AO242" s="21">
        <f>IF($AN242="Under 18",IF(TRIM($AH242)="Yes","On file","Needed"),"")</f>
        <v/>
      </c>
      <c r="AP242" s="22">
        <f>IF($AJ242="","",COUNTIF(Shifts!$H$2:$M$41,$AJ242))</f>
        <v/>
      </c>
    </row>
    <row r="243">
      <c r="AF243" s="23" t="n"/>
      <c r="AG243" s="23" t="n"/>
      <c r="AH243" s="23" t="n"/>
      <c r="AJ243" s="21">
        <f>IFERROR(TRIM(INDEX($A243:$AD243,MATCH(Lists!$B$2,$A$1:$AD$1,0))&amp;""),"")</f>
        <v/>
      </c>
      <c r="AK243" s="21">
        <f>IF($AJ243="","",IFERROR(TRIM(INDEX($A243:$AD243,MATCH(Lists!$B$3,$A$1:$AD$1,0))&amp;""),""))</f>
        <v/>
      </c>
      <c r="AL243" s="21">
        <f>IF($AJ243="","",IFERROR(TRIM(INDEX($A243:$AD243,MATCH(Lists!$B$5,$A$1:$AD$1,0))&amp;""),""))</f>
        <v/>
      </c>
      <c r="AM243" s="21">
        <f>IF($AJ243="","",IFERROR(TRIM(INDEX($A243:$AD243,MATCH(Lists!$B$6,$A$1:$AD$1,0))&amp;""),""))</f>
        <v/>
      </c>
      <c r="AN243" s="21">
        <f>IF($AJ243="","",IF(IFERROR(TRIM(INDEX($A243:$AD243,MATCH(Lists!$B$4,$A$1:$AD$1,0))&amp;""),"")=Lists!$B$12,"18 or older",IF(IFERROR(TRIM(INDEX($A243:$AD243,MATCH(Lists!$B$4,$A$1:$AD$1,0))&amp;""),"")=Lists!$B$11,"Under 18","Not answered")))</f>
        <v/>
      </c>
      <c r="AO243" s="21">
        <f>IF($AN243="Under 18",IF(TRIM($AH243)="Yes","On file","Needed"),"")</f>
        <v/>
      </c>
      <c r="AP243" s="22">
        <f>IF($AJ243="","",COUNTIF(Shifts!$H$2:$M$41,$AJ243))</f>
        <v/>
      </c>
    </row>
    <row r="244">
      <c r="AF244" s="23" t="n"/>
      <c r="AG244" s="23" t="n"/>
      <c r="AH244" s="23" t="n"/>
      <c r="AJ244" s="21">
        <f>IFERROR(TRIM(INDEX($A244:$AD244,MATCH(Lists!$B$2,$A$1:$AD$1,0))&amp;""),"")</f>
        <v/>
      </c>
      <c r="AK244" s="21">
        <f>IF($AJ244="","",IFERROR(TRIM(INDEX($A244:$AD244,MATCH(Lists!$B$3,$A$1:$AD$1,0))&amp;""),""))</f>
        <v/>
      </c>
      <c r="AL244" s="21">
        <f>IF($AJ244="","",IFERROR(TRIM(INDEX($A244:$AD244,MATCH(Lists!$B$5,$A$1:$AD$1,0))&amp;""),""))</f>
        <v/>
      </c>
      <c r="AM244" s="21">
        <f>IF($AJ244="","",IFERROR(TRIM(INDEX($A244:$AD244,MATCH(Lists!$B$6,$A$1:$AD$1,0))&amp;""),""))</f>
        <v/>
      </c>
      <c r="AN244" s="21">
        <f>IF($AJ244="","",IF(IFERROR(TRIM(INDEX($A244:$AD244,MATCH(Lists!$B$4,$A$1:$AD$1,0))&amp;""),"")=Lists!$B$12,"18 or older",IF(IFERROR(TRIM(INDEX($A244:$AD244,MATCH(Lists!$B$4,$A$1:$AD$1,0))&amp;""),"")=Lists!$B$11,"Under 18","Not answered")))</f>
        <v/>
      </c>
      <c r="AO244" s="21">
        <f>IF($AN244="Under 18",IF(TRIM($AH244)="Yes","On file","Needed"),"")</f>
        <v/>
      </c>
      <c r="AP244" s="22">
        <f>IF($AJ244="","",COUNTIF(Shifts!$H$2:$M$41,$AJ244))</f>
        <v/>
      </c>
    </row>
    <row r="245">
      <c r="AF245" s="23" t="n"/>
      <c r="AG245" s="23" t="n"/>
      <c r="AH245" s="23" t="n"/>
      <c r="AJ245" s="21">
        <f>IFERROR(TRIM(INDEX($A245:$AD245,MATCH(Lists!$B$2,$A$1:$AD$1,0))&amp;""),"")</f>
        <v/>
      </c>
      <c r="AK245" s="21">
        <f>IF($AJ245="","",IFERROR(TRIM(INDEX($A245:$AD245,MATCH(Lists!$B$3,$A$1:$AD$1,0))&amp;""),""))</f>
        <v/>
      </c>
      <c r="AL245" s="21">
        <f>IF($AJ245="","",IFERROR(TRIM(INDEX($A245:$AD245,MATCH(Lists!$B$5,$A$1:$AD$1,0))&amp;""),""))</f>
        <v/>
      </c>
      <c r="AM245" s="21">
        <f>IF($AJ245="","",IFERROR(TRIM(INDEX($A245:$AD245,MATCH(Lists!$B$6,$A$1:$AD$1,0))&amp;""),""))</f>
        <v/>
      </c>
      <c r="AN245" s="21">
        <f>IF($AJ245="","",IF(IFERROR(TRIM(INDEX($A245:$AD245,MATCH(Lists!$B$4,$A$1:$AD$1,0))&amp;""),"")=Lists!$B$12,"18 or older",IF(IFERROR(TRIM(INDEX($A245:$AD245,MATCH(Lists!$B$4,$A$1:$AD$1,0))&amp;""),"")=Lists!$B$11,"Under 18","Not answered")))</f>
        <v/>
      </c>
      <c r="AO245" s="21">
        <f>IF($AN245="Under 18",IF(TRIM($AH245)="Yes","On file","Needed"),"")</f>
        <v/>
      </c>
      <c r="AP245" s="22">
        <f>IF($AJ245="","",COUNTIF(Shifts!$H$2:$M$41,$AJ245))</f>
        <v/>
      </c>
    </row>
    <row r="246">
      <c r="AF246" s="23" t="n"/>
      <c r="AG246" s="23" t="n"/>
      <c r="AH246" s="23" t="n"/>
      <c r="AJ246" s="21">
        <f>IFERROR(TRIM(INDEX($A246:$AD246,MATCH(Lists!$B$2,$A$1:$AD$1,0))&amp;""),"")</f>
        <v/>
      </c>
      <c r="AK246" s="21">
        <f>IF($AJ246="","",IFERROR(TRIM(INDEX($A246:$AD246,MATCH(Lists!$B$3,$A$1:$AD$1,0))&amp;""),""))</f>
        <v/>
      </c>
      <c r="AL246" s="21">
        <f>IF($AJ246="","",IFERROR(TRIM(INDEX($A246:$AD246,MATCH(Lists!$B$5,$A$1:$AD$1,0))&amp;""),""))</f>
        <v/>
      </c>
      <c r="AM246" s="21">
        <f>IF($AJ246="","",IFERROR(TRIM(INDEX($A246:$AD246,MATCH(Lists!$B$6,$A$1:$AD$1,0))&amp;""),""))</f>
        <v/>
      </c>
      <c r="AN246" s="21">
        <f>IF($AJ246="","",IF(IFERROR(TRIM(INDEX($A246:$AD246,MATCH(Lists!$B$4,$A$1:$AD$1,0))&amp;""),"")=Lists!$B$12,"18 or older",IF(IFERROR(TRIM(INDEX($A246:$AD246,MATCH(Lists!$B$4,$A$1:$AD$1,0))&amp;""),"")=Lists!$B$11,"Under 18","Not answered")))</f>
        <v/>
      </c>
      <c r="AO246" s="21">
        <f>IF($AN246="Under 18",IF(TRIM($AH246)="Yes","On file","Needed"),"")</f>
        <v/>
      </c>
      <c r="AP246" s="22">
        <f>IF($AJ246="","",COUNTIF(Shifts!$H$2:$M$41,$AJ246))</f>
        <v/>
      </c>
    </row>
    <row r="247">
      <c r="AF247" s="23" t="n"/>
      <c r="AG247" s="23" t="n"/>
      <c r="AH247" s="23" t="n"/>
      <c r="AJ247" s="21">
        <f>IFERROR(TRIM(INDEX($A247:$AD247,MATCH(Lists!$B$2,$A$1:$AD$1,0))&amp;""),"")</f>
        <v/>
      </c>
      <c r="AK247" s="21">
        <f>IF($AJ247="","",IFERROR(TRIM(INDEX($A247:$AD247,MATCH(Lists!$B$3,$A$1:$AD$1,0))&amp;""),""))</f>
        <v/>
      </c>
      <c r="AL247" s="21">
        <f>IF($AJ247="","",IFERROR(TRIM(INDEX($A247:$AD247,MATCH(Lists!$B$5,$A$1:$AD$1,0))&amp;""),""))</f>
        <v/>
      </c>
      <c r="AM247" s="21">
        <f>IF($AJ247="","",IFERROR(TRIM(INDEX($A247:$AD247,MATCH(Lists!$B$6,$A$1:$AD$1,0))&amp;""),""))</f>
        <v/>
      </c>
      <c r="AN247" s="21">
        <f>IF($AJ247="","",IF(IFERROR(TRIM(INDEX($A247:$AD247,MATCH(Lists!$B$4,$A$1:$AD$1,0))&amp;""),"")=Lists!$B$12,"18 or older",IF(IFERROR(TRIM(INDEX($A247:$AD247,MATCH(Lists!$B$4,$A$1:$AD$1,0))&amp;""),"")=Lists!$B$11,"Under 18","Not answered")))</f>
        <v/>
      </c>
      <c r="AO247" s="21">
        <f>IF($AN247="Under 18",IF(TRIM($AH247)="Yes","On file","Needed"),"")</f>
        <v/>
      </c>
      <c r="AP247" s="22">
        <f>IF($AJ247="","",COUNTIF(Shifts!$H$2:$M$41,$AJ247))</f>
        <v/>
      </c>
    </row>
    <row r="248">
      <c r="AF248" s="23" t="n"/>
      <c r="AG248" s="23" t="n"/>
      <c r="AH248" s="23" t="n"/>
      <c r="AJ248" s="21">
        <f>IFERROR(TRIM(INDEX($A248:$AD248,MATCH(Lists!$B$2,$A$1:$AD$1,0))&amp;""),"")</f>
        <v/>
      </c>
      <c r="AK248" s="21">
        <f>IF($AJ248="","",IFERROR(TRIM(INDEX($A248:$AD248,MATCH(Lists!$B$3,$A$1:$AD$1,0))&amp;""),""))</f>
        <v/>
      </c>
      <c r="AL248" s="21">
        <f>IF($AJ248="","",IFERROR(TRIM(INDEX($A248:$AD248,MATCH(Lists!$B$5,$A$1:$AD$1,0))&amp;""),""))</f>
        <v/>
      </c>
      <c r="AM248" s="21">
        <f>IF($AJ248="","",IFERROR(TRIM(INDEX($A248:$AD248,MATCH(Lists!$B$6,$A$1:$AD$1,0))&amp;""),""))</f>
        <v/>
      </c>
      <c r="AN248" s="21">
        <f>IF($AJ248="","",IF(IFERROR(TRIM(INDEX($A248:$AD248,MATCH(Lists!$B$4,$A$1:$AD$1,0))&amp;""),"")=Lists!$B$12,"18 or older",IF(IFERROR(TRIM(INDEX($A248:$AD248,MATCH(Lists!$B$4,$A$1:$AD$1,0))&amp;""),"")=Lists!$B$11,"Under 18","Not answered")))</f>
        <v/>
      </c>
      <c r="AO248" s="21">
        <f>IF($AN248="Under 18",IF(TRIM($AH248)="Yes","On file","Needed"),"")</f>
        <v/>
      </c>
      <c r="AP248" s="22">
        <f>IF($AJ248="","",COUNTIF(Shifts!$H$2:$M$41,$AJ248))</f>
        <v/>
      </c>
    </row>
    <row r="249">
      <c r="AF249" s="23" t="n"/>
      <c r="AG249" s="23" t="n"/>
      <c r="AH249" s="23" t="n"/>
      <c r="AJ249" s="21">
        <f>IFERROR(TRIM(INDEX($A249:$AD249,MATCH(Lists!$B$2,$A$1:$AD$1,0))&amp;""),"")</f>
        <v/>
      </c>
      <c r="AK249" s="21">
        <f>IF($AJ249="","",IFERROR(TRIM(INDEX($A249:$AD249,MATCH(Lists!$B$3,$A$1:$AD$1,0))&amp;""),""))</f>
        <v/>
      </c>
      <c r="AL249" s="21">
        <f>IF($AJ249="","",IFERROR(TRIM(INDEX($A249:$AD249,MATCH(Lists!$B$5,$A$1:$AD$1,0))&amp;""),""))</f>
        <v/>
      </c>
      <c r="AM249" s="21">
        <f>IF($AJ249="","",IFERROR(TRIM(INDEX($A249:$AD249,MATCH(Lists!$B$6,$A$1:$AD$1,0))&amp;""),""))</f>
        <v/>
      </c>
      <c r="AN249" s="21">
        <f>IF($AJ249="","",IF(IFERROR(TRIM(INDEX($A249:$AD249,MATCH(Lists!$B$4,$A$1:$AD$1,0))&amp;""),"")=Lists!$B$12,"18 or older",IF(IFERROR(TRIM(INDEX($A249:$AD249,MATCH(Lists!$B$4,$A$1:$AD$1,0))&amp;""),"")=Lists!$B$11,"Under 18","Not answered")))</f>
        <v/>
      </c>
      <c r="AO249" s="21">
        <f>IF($AN249="Under 18",IF(TRIM($AH249)="Yes","On file","Needed"),"")</f>
        <v/>
      </c>
      <c r="AP249" s="22">
        <f>IF($AJ249="","",COUNTIF(Shifts!$H$2:$M$41,$AJ249))</f>
        <v/>
      </c>
    </row>
    <row r="250">
      <c r="AF250" s="23" t="n"/>
      <c r="AG250" s="23" t="n"/>
      <c r="AH250" s="23" t="n"/>
      <c r="AJ250" s="21">
        <f>IFERROR(TRIM(INDEX($A250:$AD250,MATCH(Lists!$B$2,$A$1:$AD$1,0))&amp;""),"")</f>
        <v/>
      </c>
      <c r="AK250" s="21">
        <f>IF($AJ250="","",IFERROR(TRIM(INDEX($A250:$AD250,MATCH(Lists!$B$3,$A$1:$AD$1,0))&amp;""),""))</f>
        <v/>
      </c>
      <c r="AL250" s="21">
        <f>IF($AJ250="","",IFERROR(TRIM(INDEX($A250:$AD250,MATCH(Lists!$B$5,$A$1:$AD$1,0))&amp;""),""))</f>
        <v/>
      </c>
      <c r="AM250" s="21">
        <f>IF($AJ250="","",IFERROR(TRIM(INDEX($A250:$AD250,MATCH(Lists!$B$6,$A$1:$AD$1,0))&amp;""),""))</f>
        <v/>
      </c>
      <c r="AN250" s="21">
        <f>IF($AJ250="","",IF(IFERROR(TRIM(INDEX($A250:$AD250,MATCH(Lists!$B$4,$A$1:$AD$1,0))&amp;""),"")=Lists!$B$12,"18 or older",IF(IFERROR(TRIM(INDEX($A250:$AD250,MATCH(Lists!$B$4,$A$1:$AD$1,0))&amp;""),"")=Lists!$B$11,"Under 18","Not answered")))</f>
        <v/>
      </c>
      <c r="AO250" s="21">
        <f>IF($AN250="Under 18",IF(TRIM($AH250)="Yes","On file","Needed"),"")</f>
        <v/>
      </c>
      <c r="AP250" s="22">
        <f>IF($AJ250="","",COUNTIF(Shifts!$H$2:$M$41,$AJ250))</f>
        <v/>
      </c>
    </row>
    <row r="251">
      <c r="AF251" s="23" t="n"/>
      <c r="AG251" s="23" t="n"/>
      <c r="AH251" s="23" t="n"/>
      <c r="AJ251" s="21">
        <f>IFERROR(TRIM(INDEX($A251:$AD251,MATCH(Lists!$B$2,$A$1:$AD$1,0))&amp;""),"")</f>
        <v/>
      </c>
      <c r="AK251" s="21">
        <f>IF($AJ251="","",IFERROR(TRIM(INDEX($A251:$AD251,MATCH(Lists!$B$3,$A$1:$AD$1,0))&amp;""),""))</f>
        <v/>
      </c>
      <c r="AL251" s="21">
        <f>IF($AJ251="","",IFERROR(TRIM(INDEX($A251:$AD251,MATCH(Lists!$B$5,$A$1:$AD$1,0))&amp;""),""))</f>
        <v/>
      </c>
      <c r="AM251" s="21">
        <f>IF($AJ251="","",IFERROR(TRIM(INDEX($A251:$AD251,MATCH(Lists!$B$6,$A$1:$AD$1,0))&amp;""),""))</f>
        <v/>
      </c>
      <c r="AN251" s="21">
        <f>IF($AJ251="","",IF(IFERROR(TRIM(INDEX($A251:$AD251,MATCH(Lists!$B$4,$A$1:$AD$1,0))&amp;""),"")=Lists!$B$12,"18 or older",IF(IFERROR(TRIM(INDEX($A251:$AD251,MATCH(Lists!$B$4,$A$1:$AD$1,0))&amp;""),"")=Lists!$B$11,"Under 18","Not answered")))</f>
        <v/>
      </c>
      <c r="AO251" s="21">
        <f>IF($AN251="Under 18",IF(TRIM($AH251)="Yes","On file","Needed"),"")</f>
        <v/>
      </c>
      <c r="AP251" s="22">
        <f>IF($AJ251="","",COUNTIF(Shifts!$H$2:$M$41,$AJ251))</f>
        <v/>
      </c>
    </row>
    <row r="252">
      <c r="AF252" s="23" t="n"/>
      <c r="AG252" s="23" t="n"/>
      <c r="AH252" s="23" t="n"/>
      <c r="AJ252" s="21">
        <f>IFERROR(TRIM(INDEX($A252:$AD252,MATCH(Lists!$B$2,$A$1:$AD$1,0))&amp;""),"")</f>
        <v/>
      </c>
      <c r="AK252" s="21">
        <f>IF($AJ252="","",IFERROR(TRIM(INDEX($A252:$AD252,MATCH(Lists!$B$3,$A$1:$AD$1,0))&amp;""),""))</f>
        <v/>
      </c>
      <c r="AL252" s="21">
        <f>IF($AJ252="","",IFERROR(TRIM(INDEX($A252:$AD252,MATCH(Lists!$B$5,$A$1:$AD$1,0))&amp;""),""))</f>
        <v/>
      </c>
      <c r="AM252" s="21">
        <f>IF($AJ252="","",IFERROR(TRIM(INDEX($A252:$AD252,MATCH(Lists!$B$6,$A$1:$AD$1,0))&amp;""),""))</f>
        <v/>
      </c>
      <c r="AN252" s="21">
        <f>IF($AJ252="","",IF(IFERROR(TRIM(INDEX($A252:$AD252,MATCH(Lists!$B$4,$A$1:$AD$1,0))&amp;""),"")=Lists!$B$12,"18 or older",IF(IFERROR(TRIM(INDEX($A252:$AD252,MATCH(Lists!$B$4,$A$1:$AD$1,0))&amp;""),"")=Lists!$B$11,"Under 18","Not answered")))</f>
        <v/>
      </c>
      <c r="AO252" s="21">
        <f>IF($AN252="Under 18",IF(TRIM($AH252)="Yes","On file","Needed"),"")</f>
        <v/>
      </c>
      <c r="AP252" s="22">
        <f>IF($AJ252="","",COUNTIF(Shifts!$H$2:$M$41,$AJ252))</f>
        <v/>
      </c>
    </row>
    <row r="253">
      <c r="AF253" s="23" t="n"/>
      <c r="AG253" s="23" t="n"/>
      <c r="AH253" s="23" t="n"/>
      <c r="AJ253" s="21">
        <f>IFERROR(TRIM(INDEX($A253:$AD253,MATCH(Lists!$B$2,$A$1:$AD$1,0))&amp;""),"")</f>
        <v/>
      </c>
      <c r="AK253" s="21">
        <f>IF($AJ253="","",IFERROR(TRIM(INDEX($A253:$AD253,MATCH(Lists!$B$3,$A$1:$AD$1,0))&amp;""),""))</f>
        <v/>
      </c>
      <c r="AL253" s="21">
        <f>IF($AJ253="","",IFERROR(TRIM(INDEX($A253:$AD253,MATCH(Lists!$B$5,$A$1:$AD$1,0))&amp;""),""))</f>
        <v/>
      </c>
      <c r="AM253" s="21">
        <f>IF($AJ253="","",IFERROR(TRIM(INDEX($A253:$AD253,MATCH(Lists!$B$6,$A$1:$AD$1,0))&amp;""),""))</f>
        <v/>
      </c>
      <c r="AN253" s="21">
        <f>IF($AJ253="","",IF(IFERROR(TRIM(INDEX($A253:$AD253,MATCH(Lists!$B$4,$A$1:$AD$1,0))&amp;""),"")=Lists!$B$12,"18 or older",IF(IFERROR(TRIM(INDEX($A253:$AD253,MATCH(Lists!$B$4,$A$1:$AD$1,0))&amp;""),"")=Lists!$B$11,"Under 18","Not answered")))</f>
        <v/>
      </c>
      <c r="AO253" s="21">
        <f>IF($AN253="Under 18",IF(TRIM($AH253)="Yes","On file","Needed"),"")</f>
        <v/>
      </c>
      <c r="AP253" s="22">
        <f>IF($AJ253="","",COUNTIF(Shifts!$H$2:$M$41,$AJ253))</f>
        <v/>
      </c>
    </row>
    <row r="254">
      <c r="AF254" s="23" t="n"/>
      <c r="AG254" s="23" t="n"/>
      <c r="AH254" s="23" t="n"/>
      <c r="AJ254" s="21">
        <f>IFERROR(TRIM(INDEX($A254:$AD254,MATCH(Lists!$B$2,$A$1:$AD$1,0))&amp;""),"")</f>
        <v/>
      </c>
      <c r="AK254" s="21">
        <f>IF($AJ254="","",IFERROR(TRIM(INDEX($A254:$AD254,MATCH(Lists!$B$3,$A$1:$AD$1,0))&amp;""),""))</f>
        <v/>
      </c>
      <c r="AL254" s="21">
        <f>IF($AJ254="","",IFERROR(TRIM(INDEX($A254:$AD254,MATCH(Lists!$B$5,$A$1:$AD$1,0))&amp;""),""))</f>
        <v/>
      </c>
      <c r="AM254" s="21">
        <f>IF($AJ254="","",IFERROR(TRIM(INDEX($A254:$AD254,MATCH(Lists!$B$6,$A$1:$AD$1,0))&amp;""),""))</f>
        <v/>
      </c>
      <c r="AN254" s="21">
        <f>IF($AJ254="","",IF(IFERROR(TRIM(INDEX($A254:$AD254,MATCH(Lists!$B$4,$A$1:$AD$1,0))&amp;""),"")=Lists!$B$12,"18 or older",IF(IFERROR(TRIM(INDEX($A254:$AD254,MATCH(Lists!$B$4,$A$1:$AD$1,0))&amp;""),"")=Lists!$B$11,"Under 18","Not answered")))</f>
        <v/>
      </c>
      <c r="AO254" s="21">
        <f>IF($AN254="Under 18",IF(TRIM($AH254)="Yes","On file","Needed"),"")</f>
        <v/>
      </c>
      <c r="AP254" s="22">
        <f>IF($AJ254="","",COUNTIF(Shifts!$H$2:$M$41,$AJ254))</f>
        <v/>
      </c>
    </row>
    <row r="255">
      <c r="AF255" s="23" t="n"/>
      <c r="AG255" s="23" t="n"/>
      <c r="AH255" s="23" t="n"/>
      <c r="AJ255" s="21">
        <f>IFERROR(TRIM(INDEX($A255:$AD255,MATCH(Lists!$B$2,$A$1:$AD$1,0))&amp;""),"")</f>
        <v/>
      </c>
      <c r="AK255" s="21">
        <f>IF($AJ255="","",IFERROR(TRIM(INDEX($A255:$AD255,MATCH(Lists!$B$3,$A$1:$AD$1,0))&amp;""),""))</f>
        <v/>
      </c>
      <c r="AL255" s="21">
        <f>IF($AJ255="","",IFERROR(TRIM(INDEX($A255:$AD255,MATCH(Lists!$B$5,$A$1:$AD$1,0))&amp;""),""))</f>
        <v/>
      </c>
      <c r="AM255" s="21">
        <f>IF($AJ255="","",IFERROR(TRIM(INDEX($A255:$AD255,MATCH(Lists!$B$6,$A$1:$AD$1,0))&amp;""),""))</f>
        <v/>
      </c>
      <c r="AN255" s="21">
        <f>IF($AJ255="","",IF(IFERROR(TRIM(INDEX($A255:$AD255,MATCH(Lists!$B$4,$A$1:$AD$1,0))&amp;""),"")=Lists!$B$12,"18 or older",IF(IFERROR(TRIM(INDEX($A255:$AD255,MATCH(Lists!$B$4,$A$1:$AD$1,0))&amp;""),"")=Lists!$B$11,"Under 18","Not answered")))</f>
        <v/>
      </c>
      <c r="AO255" s="21">
        <f>IF($AN255="Under 18",IF(TRIM($AH255)="Yes","On file","Needed"),"")</f>
        <v/>
      </c>
      <c r="AP255" s="22">
        <f>IF($AJ255="","",COUNTIF(Shifts!$H$2:$M$41,$AJ255))</f>
        <v/>
      </c>
    </row>
    <row r="256">
      <c r="AF256" s="23" t="n"/>
      <c r="AG256" s="23" t="n"/>
      <c r="AH256" s="23" t="n"/>
      <c r="AJ256" s="21">
        <f>IFERROR(TRIM(INDEX($A256:$AD256,MATCH(Lists!$B$2,$A$1:$AD$1,0))&amp;""),"")</f>
        <v/>
      </c>
      <c r="AK256" s="21">
        <f>IF($AJ256="","",IFERROR(TRIM(INDEX($A256:$AD256,MATCH(Lists!$B$3,$A$1:$AD$1,0))&amp;""),""))</f>
        <v/>
      </c>
      <c r="AL256" s="21">
        <f>IF($AJ256="","",IFERROR(TRIM(INDEX($A256:$AD256,MATCH(Lists!$B$5,$A$1:$AD$1,0))&amp;""),""))</f>
        <v/>
      </c>
      <c r="AM256" s="21">
        <f>IF($AJ256="","",IFERROR(TRIM(INDEX($A256:$AD256,MATCH(Lists!$B$6,$A$1:$AD$1,0))&amp;""),""))</f>
        <v/>
      </c>
      <c r="AN256" s="21">
        <f>IF($AJ256="","",IF(IFERROR(TRIM(INDEX($A256:$AD256,MATCH(Lists!$B$4,$A$1:$AD$1,0))&amp;""),"")=Lists!$B$12,"18 or older",IF(IFERROR(TRIM(INDEX($A256:$AD256,MATCH(Lists!$B$4,$A$1:$AD$1,0))&amp;""),"")=Lists!$B$11,"Under 18","Not answered")))</f>
        <v/>
      </c>
      <c r="AO256" s="21">
        <f>IF($AN256="Under 18",IF(TRIM($AH256)="Yes","On file","Needed"),"")</f>
        <v/>
      </c>
      <c r="AP256" s="22">
        <f>IF($AJ256="","",COUNTIF(Shifts!$H$2:$M$41,$AJ256))</f>
        <v/>
      </c>
    </row>
    <row r="257">
      <c r="AF257" s="23" t="n"/>
      <c r="AG257" s="23" t="n"/>
      <c r="AH257" s="23" t="n"/>
      <c r="AJ257" s="21">
        <f>IFERROR(TRIM(INDEX($A257:$AD257,MATCH(Lists!$B$2,$A$1:$AD$1,0))&amp;""),"")</f>
        <v/>
      </c>
      <c r="AK257" s="21">
        <f>IF($AJ257="","",IFERROR(TRIM(INDEX($A257:$AD257,MATCH(Lists!$B$3,$A$1:$AD$1,0))&amp;""),""))</f>
        <v/>
      </c>
      <c r="AL257" s="21">
        <f>IF($AJ257="","",IFERROR(TRIM(INDEX($A257:$AD257,MATCH(Lists!$B$5,$A$1:$AD$1,0))&amp;""),""))</f>
        <v/>
      </c>
      <c r="AM257" s="21">
        <f>IF($AJ257="","",IFERROR(TRIM(INDEX($A257:$AD257,MATCH(Lists!$B$6,$A$1:$AD$1,0))&amp;""),""))</f>
        <v/>
      </c>
      <c r="AN257" s="21">
        <f>IF($AJ257="","",IF(IFERROR(TRIM(INDEX($A257:$AD257,MATCH(Lists!$B$4,$A$1:$AD$1,0))&amp;""),"")=Lists!$B$12,"18 or older",IF(IFERROR(TRIM(INDEX($A257:$AD257,MATCH(Lists!$B$4,$A$1:$AD$1,0))&amp;""),"")=Lists!$B$11,"Under 18","Not answered")))</f>
        <v/>
      </c>
      <c r="AO257" s="21">
        <f>IF($AN257="Under 18",IF(TRIM($AH257)="Yes","On file","Needed"),"")</f>
        <v/>
      </c>
      <c r="AP257" s="22">
        <f>IF($AJ257="","",COUNTIF(Shifts!$H$2:$M$41,$AJ257))</f>
        <v/>
      </c>
    </row>
    <row r="258">
      <c r="AF258" s="23" t="n"/>
      <c r="AG258" s="23" t="n"/>
      <c r="AH258" s="23" t="n"/>
      <c r="AJ258" s="21">
        <f>IFERROR(TRIM(INDEX($A258:$AD258,MATCH(Lists!$B$2,$A$1:$AD$1,0))&amp;""),"")</f>
        <v/>
      </c>
      <c r="AK258" s="21">
        <f>IF($AJ258="","",IFERROR(TRIM(INDEX($A258:$AD258,MATCH(Lists!$B$3,$A$1:$AD$1,0))&amp;""),""))</f>
        <v/>
      </c>
      <c r="AL258" s="21">
        <f>IF($AJ258="","",IFERROR(TRIM(INDEX($A258:$AD258,MATCH(Lists!$B$5,$A$1:$AD$1,0))&amp;""),""))</f>
        <v/>
      </c>
      <c r="AM258" s="21">
        <f>IF($AJ258="","",IFERROR(TRIM(INDEX($A258:$AD258,MATCH(Lists!$B$6,$A$1:$AD$1,0))&amp;""),""))</f>
        <v/>
      </c>
      <c r="AN258" s="21">
        <f>IF($AJ258="","",IF(IFERROR(TRIM(INDEX($A258:$AD258,MATCH(Lists!$B$4,$A$1:$AD$1,0))&amp;""),"")=Lists!$B$12,"18 or older",IF(IFERROR(TRIM(INDEX($A258:$AD258,MATCH(Lists!$B$4,$A$1:$AD$1,0))&amp;""),"")=Lists!$B$11,"Under 18","Not answered")))</f>
        <v/>
      </c>
      <c r="AO258" s="21">
        <f>IF($AN258="Under 18",IF(TRIM($AH258)="Yes","On file","Needed"),"")</f>
        <v/>
      </c>
      <c r="AP258" s="22">
        <f>IF($AJ258="","",COUNTIF(Shifts!$H$2:$M$41,$AJ258))</f>
        <v/>
      </c>
    </row>
    <row r="259">
      <c r="AF259" s="23" t="n"/>
      <c r="AG259" s="23" t="n"/>
      <c r="AH259" s="23" t="n"/>
      <c r="AJ259" s="21">
        <f>IFERROR(TRIM(INDEX($A259:$AD259,MATCH(Lists!$B$2,$A$1:$AD$1,0))&amp;""),"")</f>
        <v/>
      </c>
      <c r="AK259" s="21">
        <f>IF($AJ259="","",IFERROR(TRIM(INDEX($A259:$AD259,MATCH(Lists!$B$3,$A$1:$AD$1,0))&amp;""),""))</f>
        <v/>
      </c>
      <c r="AL259" s="21">
        <f>IF($AJ259="","",IFERROR(TRIM(INDEX($A259:$AD259,MATCH(Lists!$B$5,$A$1:$AD$1,0))&amp;""),""))</f>
        <v/>
      </c>
      <c r="AM259" s="21">
        <f>IF($AJ259="","",IFERROR(TRIM(INDEX($A259:$AD259,MATCH(Lists!$B$6,$A$1:$AD$1,0))&amp;""),""))</f>
        <v/>
      </c>
      <c r="AN259" s="21">
        <f>IF($AJ259="","",IF(IFERROR(TRIM(INDEX($A259:$AD259,MATCH(Lists!$B$4,$A$1:$AD$1,0))&amp;""),"")=Lists!$B$12,"18 or older",IF(IFERROR(TRIM(INDEX($A259:$AD259,MATCH(Lists!$B$4,$A$1:$AD$1,0))&amp;""),"")=Lists!$B$11,"Under 18","Not answered")))</f>
        <v/>
      </c>
      <c r="AO259" s="21">
        <f>IF($AN259="Under 18",IF(TRIM($AH259)="Yes","On file","Needed"),"")</f>
        <v/>
      </c>
      <c r="AP259" s="22">
        <f>IF($AJ259="","",COUNTIF(Shifts!$H$2:$M$41,$AJ259))</f>
        <v/>
      </c>
    </row>
    <row r="260">
      <c r="AF260" s="23" t="n"/>
      <c r="AG260" s="23" t="n"/>
      <c r="AH260" s="23" t="n"/>
      <c r="AJ260" s="21">
        <f>IFERROR(TRIM(INDEX($A260:$AD260,MATCH(Lists!$B$2,$A$1:$AD$1,0))&amp;""),"")</f>
        <v/>
      </c>
      <c r="AK260" s="21">
        <f>IF($AJ260="","",IFERROR(TRIM(INDEX($A260:$AD260,MATCH(Lists!$B$3,$A$1:$AD$1,0))&amp;""),""))</f>
        <v/>
      </c>
      <c r="AL260" s="21">
        <f>IF($AJ260="","",IFERROR(TRIM(INDEX($A260:$AD260,MATCH(Lists!$B$5,$A$1:$AD$1,0))&amp;""),""))</f>
        <v/>
      </c>
      <c r="AM260" s="21">
        <f>IF($AJ260="","",IFERROR(TRIM(INDEX($A260:$AD260,MATCH(Lists!$B$6,$A$1:$AD$1,0))&amp;""),""))</f>
        <v/>
      </c>
      <c r="AN260" s="21">
        <f>IF($AJ260="","",IF(IFERROR(TRIM(INDEX($A260:$AD260,MATCH(Lists!$B$4,$A$1:$AD$1,0))&amp;""),"")=Lists!$B$12,"18 or older",IF(IFERROR(TRIM(INDEX($A260:$AD260,MATCH(Lists!$B$4,$A$1:$AD$1,0))&amp;""),"")=Lists!$B$11,"Under 18","Not answered")))</f>
        <v/>
      </c>
      <c r="AO260" s="21">
        <f>IF($AN260="Under 18",IF(TRIM($AH260)="Yes","On file","Needed"),"")</f>
        <v/>
      </c>
      <c r="AP260" s="22">
        <f>IF($AJ260="","",COUNTIF(Shifts!$H$2:$M$41,$AJ260))</f>
        <v/>
      </c>
    </row>
    <row r="261">
      <c r="AF261" s="23" t="n"/>
      <c r="AG261" s="23" t="n"/>
      <c r="AH261" s="23" t="n"/>
      <c r="AJ261" s="21">
        <f>IFERROR(TRIM(INDEX($A261:$AD261,MATCH(Lists!$B$2,$A$1:$AD$1,0))&amp;""),"")</f>
        <v/>
      </c>
      <c r="AK261" s="21">
        <f>IF($AJ261="","",IFERROR(TRIM(INDEX($A261:$AD261,MATCH(Lists!$B$3,$A$1:$AD$1,0))&amp;""),""))</f>
        <v/>
      </c>
      <c r="AL261" s="21">
        <f>IF($AJ261="","",IFERROR(TRIM(INDEX($A261:$AD261,MATCH(Lists!$B$5,$A$1:$AD$1,0))&amp;""),""))</f>
        <v/>
      </c>
      <c r="AM261" s="21">
        <f>IF($AJ261="","",IFERROR(TRIM(INDEX($A261:$AD261,MATCH(Lists!$B$6,$A$1:$AD$1,0))&amp;""),""))</f>
        <v/>
      </c>
      <c r="AN261" s="21">
        <f>IF($AJ261="","",IF(IFERROR(TRIM(INDEX($A261:$AD261,MATCH(Lists!$B$4,$A$1:$AD$1,0))&amp;""),"")=Lists!$B$12,"18 or older",IF(IFERROR(TRIM(INDEX($A261:$AD261,MATCH(Lists!$B$4,$A$1:$AD$1,0))&amp;""),"")=Lists!$B$11,"Under 18","Not answered")))</f>
        <v/>
      </c>
      <c r="AO261" s="21">
        <f>IF($AN261="Under 18",IF(TRIM($AH261)="Yes","On file","Needed"),"")</f>
        <v/>
      </c>
      <c r="AP261" s="22">
        <f>IF($AJ261="","",COUNTIF(Shifts!$H$2:$M$41,$AJ261))</f>
        <v/>
      </c>
    </row>
    <row r="262">
      <c r="AF262" s="23" t="n"/>
      <c r="AG262" s="23" t="n"/>
      <c r="AH262" s="23" t="n"/>
      <c r="AJ262" s="21">
        <f>IFERROR(TRIM(INDEX($A262:$AD262,MATCH(Lists!$B$2,$A$1:$AD$1,0))&amp;""),"")</f>
        <v/>
      </c>
      <c r="AK262" s="21">
        <f>IF($AJ262="","",IFERROR(TRIM(INDEX($A262:$AD262,MATCH(Lists!$B$3,$A$1:$AD$1,0))&amp;""),""))</f>
        <v/>
      </c>
      <c r="AL262" s="21">
        <f>IF($AJ262="","",IFERROR(TRIM(INDEX($A262:$AD262,MATCH(Lists!$B$5,$A$1:$AD$1,0))&amp;""),""))</f>
        <v/>
      </c>
      <c r="AM262" s="21">
        <f>IF($AJ262="","",IFERROR(TRIM(INDEX($A262:$AD262,MATCH(Lists!$B$6,$A$1:$AD$1,0))&amp;""),""))</f>
        <v/>
      </c>
      <c r="AN262" s="21">
        <f>IF($AJ262="","",IF(IFERROR(TRIM(INDEX($A262:$AD262,MATCH(Lists!$B$4,$A$1:$AD$1,0))&amp;""),"")=Lists!$B$12,"18 or older",IF(IFERROR(TRIM(INDEX($A262:$AD262,MATCH(Lists!$B$4,$A$1:$AD$1,0))&amp;""),"")=Lists!$B$11,"Under 18","Not answered")))</f>
        <v/>
      </c>
      <c r="AO262" s="21">
        <f>IF($AN262="Under 18",IF(TRIM($AH262)="Yes","On file","Needed"),"")</f>
        <v/>
      </c>
      <c r="AP262" s="22">
        <f>IF($AJ262="","",COUNTIF(Shifts!$H$2:$M$41,$AJ262))</f>
        <v/>
      </c>
    </row>
    <row r="263">
      <c r="AF263" s="23" t="n"/>
      <c r="AG263" s="23" t="n"/>
      <c r="AH263" s="23" t="n"/>
      <c r="AJ263" s="21">
        <f>IFERROR(TRIM(INDEX($A263:$AD263,MATCH(Lists!$B$2,$A$1:$AD$1,0))&amp;""),"")</f>
        <v/>
      </c>
      <c r="AK263" s="21">
        <f>IF($AJ263="","",IFERROR(TRIM(INDEX($A263:$AD263,MATCH(Lists!$B$3,$A$1:$AD$1,0))&amp;""),""))</f>
        <v/>
      </c>
      <c r="AL263" s="21">
        <f>IF($AJ263="","",IFERROR(TRIM(INDEX($A263:$AD263,MATCH(Lists!$B$5,$A$1:$AD$1,0))&amp;""),""))</f>
        <v/>
      </c>
      <c r="AM263" s="21">
        <f>IF($AJ263="","",IFERROR(TRIM(INDEX($A263:$AD263,MATCH(Lists!$B$6,$A$1:$AD$1,0))&amp;""),""))</f>
        <v/>
      </c>
      <c r="AN263" s="21">
        <f>IF($AJ263="","",IF(IFERROR(TRIM(INDEX($A263:$AD263,MATCH(Lists!$B$4,$A$1:$AD$1,0))&amp;""),"")=Lists!$B$12,"18 or older",IF(IFERROR(TRIM(INDEX($A263:$AD263,MATCH(Lists!$B$4,$A$1:$AD$1,0))&amp;""),"")=Lists!$B$11,"Under 18","Not answered")))</f>
        <v/>
      </c>
      <c r="AO263" s="21">
        <f>IF($AN263="Under 18",IF(TRIM($AH263)="Yes","On file","Needed"),"")</f>
        <v/>
      </c>
      <c r="AP263" s="22">
        <f>IF($AJ263="","",COUNTIF(Shifts!$H$2:$M$41,$AJ263))</f>
        <v/>
      </c>
    </row>
    <row r="264">
      <c r="AF264" s="23" t="n"/>
      <c r="AG264" s="23" t="n"/>
      <c r="AH264" s="23" t="n"/>
      <c r="AJ264" s="21">
        <f>IFERROR(TRIM(INDEX($A264:$AD264,MATCH(Lists!$B$2,$A$1:$AD$1,0))&amp;""),"")</f>
        <v/>
      </c>
      <c r="AK264" s="21">
        <f>IF($AJ264="","",IFERROR(TRIM(INDEX($A264:$AD264,MATCH(Lists!$B$3,$A$1:$AD$1,0))&amp;""),""))</f>
        <v/>
      </c>
      <c r="AL264" s="21">
        <f>IF($AJ264="","",IFERROR(TRIM(INDEX($A264:$AD264,MATCH(Lists!$B$5,$A$1:$AD$1,0))&amp;""),""))</f>
        <v/>
      </c>
      <c r="AM264" s="21">
        <f>IF($AJ264="","",IFERROR(TRIM(INDEX($A264:$AD264,MATCH(Lists!$B$6,$A$1:$AD$1,0))&amp;""),""))</f>
        <v/>
      </c>
      <c r="AN264" s="21">
        <f>IF($AJ264="","",IF(IFERROR(TRIM(INDEX($A264:$AD264,MATCH(Lists!$B$4,$A$1:$AD$1,0))&amp;""),"")=Lists!$B$12,"18 or older",IF(IFERROR(TRIM(INDEX($A264:$AD264,MATCH(Lists!$B$4,$A$1:$AD$1,0))&amp;""),"")=Lists!$B$11,"Under 18","Not answered")))</f>
        <v/>
      </c>
      <c r="AO264" s="21">
        <f>IF($AN264="Under 18",IF(TRIM($AH264)="Yes","On file","Needed"),"")</f>
        <v/>
      </c>
      <c r="AP264" s="22">
        <f>IF($AJ264="","",COUNTIF(Shifts!$H$2:$M$41,$AJ264))</f>
        <v/>
      </c>
    </row>
    <row r="265">
      <c r="AF265" s="23" t="n"/>
      <c r="AG265" s="23" t="n"/>
      <c r="AH265" s="23" t="n"/>
      <c r="AJ265" s="21">
        <f>IFERROR(TRIM(INDEX($A265:$AD265,MATCH(Lists!$B$2,$A$1:$AD$1,0))&amp;""),"")</f>
        <v/>
      </c>
      <c r="AK265" s="21">
        <f>IF($AJ265="","",IFERROR(TRIM(INDEX($A265:$AD265,MATCH(Lists!$B$3,$A$1:$AD$1,0))&amp;""),""))</f>
        <v/>
      </c>
      <c r="AL265" s="21">
        <f>IF($AJ265="","",IFERROR(TRIM(INDEX($A265:$AD265,MATCH(Lists!$B$5,$A$1:$AD$1,0))&amp;""),""))</f>
        <v/>
      </c>
      <c r="AM265" s="21">
        <f>IF($AJ265="","",IFERROR(TRIM(INDEX($A265:$AD265,MATCH(Lists!$B$6,$A$1:$AD$1,0))&amp;""),""))</f>
        <v/>
      </c>
      <c r="AN265" s="21">
        <f>IF($AJ265="","",IF(IFERROR(TRIM(INDEX($A265:$AD265,MATCH(Lists!$B$4,$A$1:$AD$1,0))&amp;""),"")=Lists!$B$12,"18 or older",IF(IFERROR(TRIM(INDEX($A265:$AD265,MATCH(Lists!$B$4,$A$1:$AD$1,0))&amp;""),"")=Lists!$B$11,"Under 18","Not answered")))</f>
        <v/>
      </c>
      <c r="AO265" s="21">
        <f>IF($AN265="Under 18",IF(TRIM($AH265)="Yes","On file","Needed"),"")</f>
        <v/>
      </c>
      <c r="AP265" s="22">
        <f>IF($AJ265="","",COUNTIF(Shifts!$H$2:$M$41,$AJ265))</f>
        <v/>
      </c>
    </row>
    <row r="266">
      <c r="AF266" s="23" t="n"/>
      <c r="AG266" s="23" t="n"/>
      <c r="AH266" s="23" t="n"/>
      <c r="AJ266" s="21">
        <f>IFERROR(TRIM(INDEX($A266:$AD266,MATCH(Lists!$B$2,$A$1:$AD$1,0))&amp;""),"")</f>
        <v/>
      </c>
      <c r="AK266" s="21">
        <f>IF($AJ266="","",IFERROR(TRIM(INDEX($A266:$AD266,MATCH(Lists!$B$3,$A$1:$AD$1,0))&amp;""),""))</f>
        <v/>
      </c>
      <c r="AL266" s="21">
        <f>IF($AJ266="","",IFERROR(TRIM(INDEX($A266:$AD266,MATCH(Lists!$B$5,$A$1:$AD$1,0))&amp;""),""))</f>
        <v/>
      </c>
      <c r="AM266" s="21">
        <f>IF($AJ266="","",IFERROR(TRIM(INDEX($A266:$AD266,MATCH(Lists!$B$6,$A$1:$AD$1,0))&amp;""),""))</f>
        <v/>
      </c>
      <c r="AN266" s="21">
        <f>IF($AJ266="","",IF(IFERROR(TRIM(INDEX($A266:$AD266,MATCH(Lists!$B$4,$A$1:$AD$1,0))&amp;""),"")=Lists!$B$12,"18 or older",IF(IFERROR(TRIM(INDEX($A266:$AD266,MATCH(Lists!$B$4,$A$1:$AD$1,0))&amp;""),"")=Lists!$B$11,"Under 18","Not answered")))</f>
        <v/>
      </c>
      <c r="AO266" s="21">
        <f>IF($AN266="Under 18",IF(TRIM($AH266)="Yes","On file","Needed"),"")</f>
        <v/>
      </c>
      <c r="AP266" s="22">
        <f>IF($AJ266="","",COUNTIF(Shifts!$H$2:$M$41,$AJ266))</f>
        <v/>
      </c>
    </row>
    <row r="267">
      <c r="AF267" s="23" t="n"/>
      <c r="AG267" s="23" t="n"/>
      <c r="AH267" s="23" t="n"/>
      <c r="AJ267" s="21">
        <f>IFERROR(TRIM(INDEX($A267:$AD267,MATCH(Lists!$B$2,$A$1:$AD$1,0))&amp;""),"")</f>
        <v/>
      </c>
      <c r="AK267" s="21">
        <f>IF($AJ267="","",IFERROR(TRIM(INDEX($A267:$AD267,MATCH(Lists!$B$3,$A$1:$AD$1,0))&amp;""),""))</f>
        <v/>
      </c>
      <c r="AL267" s="21">
        <f>IF($AJ267="","",IFERROR(TRIM(INDEX($A267:$AD267,MATCH(Lists!$B$5,$A$1:$AD$1,0))&amp;""),""))</f>
        <v/>
      </c>
      <c r="AM267" s="21">
        <f>IF($AJ267="","",IFERROR(TRIM(INDEX($A267:$AD267,MATCH(Lists!$B$6,$A$1:$AD$1,0))&amp;""),""))</f>
        <v/>
      </c>
      <c r="AN267" s="21">
        <f>IF($AJ267="","",IF(IFERROR(TRIM(INDEX($A267:$AD267,MATCH(Lists!$B$4,$A$1:$AD$1,0))&amp;""),"")=Lists!$B$12,"18 or older",IF(IFERROR(TRIM(INDEX($A267:$AD267,MATCH(Lists!$B$4,$A$1:$AD$1,0))&amp;""),"")=Lists!$B$11,"Under 18","Not answered")))</f>
        <v/>
      </c>
      <c r="AO267" s="21">
        <f>IF($AN267="Under 18",IF(TRIM($AH267)="Yes","On file","Needed"),"")</f>
        <v/>
      </c>
      <c r="AP267" s="22">
        <f>IF($AJ267="","",COUNTIF(Shifts!$H$2:$M$41,$AJ267))</f>
        <v/>
      </c>
    </row>
    <row r="268">
      <c r="AF268" s="23" t="n"/>
      <c r="AG268" s="23" t="n"/>
      <c r="AH268" s="23" t="n"/>
      <c r="AJ268" s="21">
        <f>IFERROR(TRIM(INDEX($A268:$AD268,MATCH(Lists!$B$2,$A$1:$AD$1,0))&amp;""),"")</f>
        <v/>
      </c>
      <c r="AK268" s="21">
        <f>IF($AJ268="","",IFERROR(TRIM(INDEX($A268:$AD268,MATCH(Lists!$B$3,$A$1:$AD$1,0))&amp;""),""))</f>
        <v/>
      </c>
      <c r="AL268" s="21">
        <f>IF($AJ268="","",IFERROR(TRIM(INDEX($A268:$AD268,MATCH(Lists!$B$5,$A$1:$AD$1,0))&amp;""),""))</f>
        <v/>
      </c>
      <c r="AM268" s="21">
        <f>IF($AJ268="","",IFERROR(TRIM(INDEX($A268:$AD268,MATCH(Lists!$B$6,$A$1:$AD$1,0))&amp;""),""))</f>
        <v/>
      </c>
      <c r="AN268" s="21">
        <f>IF($AJ268="","",IF(IFERROR(TRIM(INDEX($A268:$AD268,MATCH(Lists!$B$4,$A$1:$AD$1,0))&amp;""),"")=Lists!$B$12,"18 or older",IF(IFERROR(TRIM(INDEX($A268:$AD268,MATCH(Lists!$B$4,$A$1:$AD$1,0))&amp;""),"")=Lists!$B$11,"Under 18","Not answered")))</f>
        <v/>
      </c>
      <c r="AO268" s="21">
        <f>IF($AN268="Under 18",IF(TRIM($AH268)="Yes","On file","Needed"),"")</f>
        <v/>
      </c>
      <c r="AP268" s="22">
        <f>IF($AJ268="","",COUNTIF(Shifts!$H$2:$M$41,$AJ268))</f>
        <v/>
      </c>
    </row>
    <row r="269">
      <c r="AF269" s="23" t="n"/>
      <c r="AG269" s="23" t="n"/>
      <c r="AH269" s="23" t="n"/>
      <c r="AJ269" s="21">
        <f>IFERROR(TRIM(INDEX($A269:$AD269,MATCH(Lists!$B$2,$A$1:$AD$1,0))&amp;""),"")</f>
        <v/>
      </c>
      <c r="AK269" s="21">
        <f>IF($AJ269="","",IFERROR(TRIM(INDEX($A269:$AD269,MATCH(Lists!$B$3,$A$1:$AD$1,0))&amp;""),""))</f>
        <v/>
      </c>
      <c r="AL269" s="21">
        <f>IF($AJ269="","",IFERROR(TRIM(INDEX($A269:$AD269,MATCH(Lists!$B$5,$A$1:$AD$1,0))&amp;""),""))</f>
        <v/>
      </c>
      <c r="AM269" s="21">
        <f>IF($AJ269="","",IFERROR(TRIM(INDEX($A269:$AD269,MATCH(Lists!$B$6,$A$1:$AD$1,0))&amp;""),""))</f>
        <v/>
      </c>
      <c r="AN269" s="21">
        <f>IF($AJ269="","",IF(IFERROR(TRIM(INDEX($A269:$AD269,MATCH(Lists!$B$4,$A$1:$AD$1,0))&amp;""),"")=Lists!$B$12,"18 or older",IF(IFERROR(TRIM(INDEX($A269:$AD269,MATCH(Lists!$B$4,$A$1:$AD$1,0))&amp;""),"")=Lists!$B$11,"Under 18","Not answered")))</f>
        <v/>
      </c>
      <c r="AO269" s="21">
        <f>IF($AN269="Under 18",IF(TRIM($AH269)="Yes","On file","Needed"),"")</f>
        <v/>
      </c>
      <c r="AP269" s="22">
        <f>IF($AJ269="","",COUNTIF(Shifts!$H$2:$M$41,$AJ269))</f>
        <v/>
      </c>
    </row>
    <row r="270">
      <c r="AF270" s="23" t="n"/>
      <c r="AG270" s="23" t="n"/>
      <c r="AH270" s="23" t="n"/>
      <c r="AJ270" s="21">
        <f>IFERROR(TRIM(INDEX($A270:$AD270,MATCH(Lists!$B$2,$A$1:$AD$1,0))&amp;""),"")</f>
        <v/>
      </c>
      <c r="AK270" s="21">
        <f>IF($AJ270="","",IFERROR(TRIM(INDEX($A270:$AD270,MATCH(Lists!$B$3,$A$1:$AD$1,0))&amp;""),""))</f>
        <v/>
      </c>
      <c r="AL270" s="21">
        <f>IF($AJ270="","",IFERROR(TRIM(INDEX($A270:$AD270,MATCH(Lists!$B$5,$A$1:$AD$1,0))&amp;""),""))</f>
        <v/>
      </c>
      <c r="AM270" s="21">
        <f>IF($AJ270="","",IFERROR(TRIM(INDEX($A270:$AD270,MATCH(Lists!$B$6,$A$1:$AD$1,0))&amp;""),""))</f>
        <v/>
      </c>
      <c r="AN270" s="21">
        <f>IF($AJ270="","",IF(IFERROR(TRIM(INDEX($A270:$AD270,MATCH(Lists!$B$4,$A$1:$AD$1,0))&amp;""),"")=Lists!$B$12,"18 or older",IF(IFERROR(TRIM(INDEX($A270:$AD270,MATCH(Lists!$B$4,$A$1:$AD$1,0))&amp;""),"")=Lists!$B$11,"Under 18","Not answered")))</f>
        <v/>
      </c>
      <c r="AO270" s="21">
        <f>IF($AN270="Under 18",IF(TRIM($AH270)="Yes","On file","Needed"),"")</f>
        <v/>
      </c>
      <c r="AP270" s="22">
        <f>IF($AJ270="","",COUNTIF(Shifts!$H$2:$M$41,$AJ270))</f>
        <v/>
      </c>
    </row>
    <row r="271">
      <c r="AF271" s="23" t="n"/>
      <c r="AG271" s="23" t="n"/>
      <c r="AH271" s="23" t="n"/>
      <c r="AJ271" s="21">
        <f>IFERROR(TRIM(INDEX($A271:$AD271,MATCH(Lists!$B$2,$A$1:$AD$1,0))&amp;""),"")</f>
        <v/>
      </c>
      <c r="AK271" s="21">
        <f>IF($AJ271="","",IFERROR(TRIM(INDEX($A271:$AD271,MATCH(Lists!$B$3,$A$1:$AD$1,0))&amp;""),""))</f>
        <v/>
      </c>
      <c r="AL271" s="21">
        <f>IF($AJ271="","",IFERROR(TRIM(INDEX($A271:$AD271,MATCH(Lists!$B$5,$A$1:$AD$1,0))&amp;""),""))</f>
        <v/>
      </c>
      <c r="AM271" s="21">
        <f>IF($AJ271="","",IFERROR(TRIM(INDEX($A271:$AD271,MATCH(Lists!$B$6,$A$1:$AD$1,0))&amp;""),""))</f>
        <v/>
      </c>
      <c r="AN271" s="21">
        <f>IF($AJ271="","",IF(IFERROR(TRIM(INDEX($A271:$AD271,MATCH(Lists!$B$4,$A$1:$AD$1,0))&amp;""),"")=Lists!$B$12,"18 or older",IF(IFERROR(TRIM(INDEX($A271:$AD271,MATCH(Lists!$B$4,$A$1:$AD$1,0))&amp;""),"")=Lists!$B$11,"Under 18","Not answered")))</f>
        <v/>
      </c>
      <c r="AO271" s="21">
        <f>IF($AN271="Under 18",IF(TRIM($AH271)="Yes","On file","Needed"),"")</f>
        <v/>
      </c>
      <c r="AP271" s="22">
        <f>IF($AJ271="","",COUNTIF(Shifts!$H$2:$M$41,$AJ271))</f>
        <v/>
      </c>
    </row>
    <row r="272">
      <c r="AF272" s="23" t="n"/>
      <c r="AG272" s="23" t="n"/>
      <c r="AH272" s="23" t="n"/>
      <c r="AJ272" s="21">
        <f>IFERROR(TRIM(INDEX($A272:$AD272,MATCH(Lists!$B$2,$A$1:$AD$1,0))&amp;""),"")</f>
        <v/>
      </c>
      <c r="AK272" s="21">
        <f>IF($AJ272="","",IFERROR(TRIM(INDEX($A272:$AD272,MATCH(Lists!$B$3,$A$1:$AD$1,0))&amp;""),""))</f>
        <v/>
      </c>
      <c r="AL272" s="21">
        <f>IF($AJ272="","",IFERROR(TRIM(INDEX($A272:$AD272,MATCH(Lists!$B$5,$A$1:$AD$1,0))&amp;""),""))</f>
        <v/>
      </c>
      <c r="AM272" s="21">
        <f>IF($AJ272="","",IFERROR(TRIM(INDEX($A272:$AD272,MATCH(Lists!$B$6,$A$1:$AD$1,0))&amp;""),""))</f>
        <v/>
      </c>
      <c r="AN272" s="21">
        <f>IF($AJ272="","",IF(IFERROR(TRIM(INDEX($A272:$AD272,MATCH(Lists!$B$4,$A$1:$AD$1,0))&amp;""),"")=Lists!$B$12,"18 or older",IF(IFERROR(TRIM(INDEX($A272:$AD272,MATCH(Lists!$B$4,$A$1:$AD$1,0))&amp;""),"")=Lists!$B$11,"Under 18","Not answered")))</f>
        <v/>
      </c>
      <c r="AO272" s="21">
        <f>IF($AN272="Under 18",IF(TRIM($AH272)="Yes","On file","Needed"),"")</f>
        <v/>
      </c>
      <c r="AP272" s="22">
        <f>IF($AJ272="","",COUNTIF(Shifts!$H$2:$M$41,$AJ272))</f>
        <v/>
      </c>
    </row>
    <row r="273">
      <c r="AF273" s="23" t="n"/>
      <c r="AG273" s="23" t="n"/>
      <c r="AH273" s="23" t="n"/>
      <c r="AJ273" s="21">
        <f>IFERROR(TRIM(INDEX($A273:$AD273,MATCH(Lists!$B$2,$A$1:$AD$1,0))&amp;""),"")</f>
        <v/>
      </c>
      <c r="AK273" s="21">
        <f>IF($AJ273="","",IFERROR(TRIM(INDEX($A273:$AD273,MATCH(Lists!$B$3,$A$1:$AD$1,0))&amp;""),""))</f>
        <v/>
      </c>
      <c r="AL273" s="21">
        <f>IF($AJ273="","",IFERROR(TRIM(INDEX($A273:$AD273,MATCH(Lists!$B$5,$A$1:$AD$1,0))&amp;""),""))</f>
        <v/>
      </c>
      <c r="AM273" s="21">
        <f>IF($AJ273="","",IFERROR(TRIM(INDEX($A273:$AD273,MATCH(Lists!$B$6,$A$1:$AD$1,0))&amp;""),""))</f>
        <v/>
      </c>
      <c r="AN273" s="21">
        <f>IF($AJ273="","",IF(IFERROR(TRIM(INDEX($A273:$AD273,MATCH(Lists!$B$4,$A$1:$AD$1,0))&amp;""),"")=Lists!$B$12,"18 or older",IF(IFERROR(TRIM(INDEX($A273:$AD273,MATCH(Lists!$B$4,$A$1:$AD$1,0))&amp;""),"")=Lists!$B$11,"Under 18","Not answered")))</f>
        <v/>
      </c>
      <c r="AO273" s="21">
        <f>IF($AN273="Under 18",IF(TRIM($AH273)="Yes","On file","Needed"),"")</f>
        <v/>
      </c>
      <c r="AP273" s="22">
        <f>IF($AJ273="","",COUNTIF(Shifts!$H$2:$M$41,$AJ273))</f>
        <v/>
      </c>
    </row>
    <row r="274">
      <c r="AF274" s="23" t="n"/>
      <c r="AG274" s="23" t="n"/>
      <c r="AH274" s="23" t="n"/>
      <c r="AJ274" s="21">
        <f>IFERROR(TRIM(INDEX($A274:$AD274,MATCH(Lists!$B$2,$A$1:$AD$1,0))&amp;""),"")</f>
        <v/>
      </c>
      <c r="AK274" s="21">
        <f>IF($AJ274="","",IFERROR(TRIM(INDEX($A274:$AD274,MATCH(Lists!$B$3,$A$1:$AD$1,0))&amp;""),""))</f>
        <v/>
      </c>
      <c r="AL274" s="21">
        <f>IF($AJ274="","",IFERROR(TRIM(INDEX($A274:$AD274,MATCH(Lists!$B$5,$A$1:$AD$1,0))&amp;""),""))</f>
        <v/>
      </c>
      <c r="AM274" s="21">
        <f>IF($AJ274="","",IFERROR(TRIM(INDEX($A274:$AD274,MATCH(Lists!$B$6,$A$1:$AD$1,0))&amp;""),""))</f>
        <v/>
      </c>
      <c r="AN274" s="21">
        <f>IF($AJ274="","",IF(IFERROR(TRIM(INDEX($A274:$AD274,MATCH(Lists!$B$4,$A$1:$AD$1,0))&amp;""),"")=Lists!$B$12,"18 or older",IF(IFERROR(TRIM(INDEX($A274:$AD274,MATCH(Lists!$B$4,$A$1:$AD$1,0))&amp;""),"")=Lists!$B$11,"Under 18","Not answered")))</f>
        <v/>
      </c>
      <c r="AO274" s="21">
        <f>IF($AN274="Under 18",IF(TRIM($AH274)="Yes","On file","Needed"),"")</f>
        <v/>
      </c>
      <c r="AP274" s="22">
        <f>IF($AJ274="","",COUNTIF(Shifts!$H$2:$M$41,$AJ274))</f>
        <v/>
      </c>
    </row>
    <row r="275">
      <c r="AF275" s="23" t="n"/>
      <c r="AG275" s="23" t="n"/>
      <c r="AH275" s="23" t="n"/>
      <c r="AJ275" s="21">
        <f>IFERROR(TRIM(INDEX($A275:$AD275,MATCH(Lists!$B$2,$A$1:$AD$1,0))&amp;""),"")</f>
        <v/>
      </c>
      <c r="AK275" s="21">
        <f>IF($AJ275="","",IFERROR(TRIM(INDEX($A275:$AD275,MATCH(Lists!$B$3,$A$1:$AD$1,0))&amp;""),""))</f>
        <v/>
      </c>
      <c r="AL275" s="21">
        <f>IF($AJ275="","",IFERROR(TRIM(INDEX($A275:$AD275,MATCH(Lists!$B$5,$A$1:$AD$1,0))&amp;""),""))</f>
        <v/>
      </c>
      <c r="AM275" s="21">
        <f>IF($AJ275="","",IFERROR(TRIM(INDEX($A275:$AD275,MATCH(Lists!$B$6,$A$1:$AD$1,0))&amp;""),""))</f>
        <v/>
      </c>
      <c r="AN275" s="21">
        <f>IF($AJ275="","",IF(IFERROR(TRIM(INDEX($A275:$AD275,MATCH(Lists!$B$4,$A$1:$AD$1,0))&amp;""),"")=Lists!$B$12,"18 or older",IF(IFERROR(TRIM(INDEX($A275:$AD275,MATCH(Lists!$B$4,$A$1:$AD$1,0))&amp;""),"")=Lists!$B$11,"Under 18","Not answered")))</f>
        <v/>
      </c>
      <c r="AO275" s="21">
        <f>IF($AN275="Under 18",IF(TRIM($AH275)="Yes","On file","Needed"),"")</f>
        <v/>
      </c>
      <c r="AP275" s="22">
        <f>IF($AJ275="","",COUNTIF(Shifts!$H$2:$M$41,$AJ275))</f>
        <v/>
      </c>
    </row>
    <row r="276">
      <c r="AF276" s="23" t="n"/>
      <c r="AG276" s="23" t="n"/>
      <c r="AH276" s="23" t="n"/>
      <c r="AJ276" s="21">
        <f>IFERROR(TRIM(INDEX($A276:$AD276,MATCH(Lists!$B$2,$A$1:$AD$1,0))&amp;""),"")</f>
        <v/>
      </c>
      <c r="AK276" s="21">
        <f>IF($AJ276="","",IFERROR(TRIM(INDEX($A276:$AD276,MATCH(Lists!$B$3,$A$1:$AD$1,0))&amp;""),""))</f>
        <v/>
      </c>
      <c r="AL276" s="21">
        <f>IF($AJ276="","",IFERROR(TRIM(INDEX($A276:$AD276,MATCH(Lists!$B$5,$A$1:$AD$1,0))&amp;""),""))</f>
        <v/>
      </c>
      <c r="AM276" s="21">
        <f>IF($AJ276="","",IFERROR(TRIM(INDEX($A276:$AD276,MATCH(Lists!$B$6,$A$1:$AD$1,0))&amp;""),""))</f>
        <v/>
      </c>
      <c r="AN276" s="21">
        <f>IF($AJ276="","",IF(IFERROR(TRIM(INDEX($A276:$AD276,MATCH(Lists!$B$4,$A$1:$AD$1,0))&amp;""),"")=Lists!$B$12,"18 or older",IF(IFERROR(TRIM(INDEX($A276:$AD276,MATCH(Lists!$B$4,$A$1:$AD$1,0))&amp;""),"")=Lists!$B$11,"Under 18","Not answered")))</f>
        <v/>
      </c>
      <c r="AO276" s="21">
        <f>IF($AN276="Under 18",IF(TRIM($AH276)="Yes","On file","Needed"),"")</f>
        <v/>
      </c>
      <c r="AP276" s="22">
        <f>IF($AJ276="","",COUNTIF(Shifts!$H$2:$M$41,$AJ276))</f>
        <v/>
      </c>
    </row>
    <row r="277">
      <c r="AF277" s="23" t="n"/>
      <c r="AG277" s="23" t="n"/>
      <c r="AH277" s="23" t="n"/>
      <c r="AJ277" s="21">
        <f>IFERROR(TRIM(INDEX($A277:$AD277,MATCH(Lists!$B$2,$A$1:$AD$1,0))&amp;""),"")</f>
        <v/>
      </c>
      <c r="AK277" s="21">
        <f>IF($AJ277="","",IFERROR(TRIM(INDEX($A277:$AD277,MATCH(Lists!$B$3,$A$1:$AD$1,0))&amp;""),""))</f>
        <v/>
      </c>
      <c r="AL277" s="21">
        <f>IF($AJ277="","",IFERROR(TRIM(INDEX($A277:$AD277,MATCH(Lists!$B$5,$A$1:$AD$1,0))&amp;""),""))</f>
        <v/>
      </c>
      <c r="AM277" s="21">
        <f>IF($AJ277="","",IFERROR(TRIM(INDEX($A277:$AD277,MATCH(Lists!$B$6,$A$1:$AD$1,0))&amp;""),""))</f>
        <v/>
      </c>
      <c r="AN277" s="21">
        <f>IF($AJ277="","",IF(IFERROR(TRIM(INDEX($A277:$AD277,MATCH(Lists!$B$4,$A$1:$AD$1,0))&amp;""),"")=Lists!$B$12,"18 or older",IF(IFERROR(TRIM(INDEX($A277:$AD277,MATCH(Lists!$B$4,$A$1:$AD$1,0))&amp;""),"")=Lists!$B$11,"Under 18","Not answered")))</f>
        <v/>
      </c>
      <c r="AO277" s="21">
        <f>IF($AN277="Under 18",IF(TRIM($AH277)="Yes","On file","Needed"),"")</f>
        <v/>
      </c>
      <c r="AP277" s="22">
        <f>IF($AJ277="","",COUNTIF(Shifts!$H$2:$M$41,$AJ277))</f>
        <v/>
      </c>
    </row>
    <row r="278">
      <c r="AF278" s="23" t="n"/>
      <c r="AG278" s="23" t="n"/>
      <c r="AH278" s="23" t="n"/>
      <c r="AJ278" s="21">
        <f>IFERROR(TRIM(INDEX($A278:$AD278,MATCH(Lists!$B$2,$A$1:$AD$1,0))&amp;""),"")</f>
        <v/>
      </c>
      <c r="AK278" s="21">
        <f>IF($AJ278="","",IFERROR(TRIM(INDEX($A278:$AD278,MATCH(Lists!$B$3,$A$1:$AD$1,0))&amp;""),""))</f>
        <v/>
      </c>
      <c r="AL278" s="21">
        <f>IF($AJ278="","",IFERROR(TRIM(INDEX($A278:$AD278,MATCH(Lists!$B$5,$A$1:$AD$1,0))&amp;""),""))</f>
        <v/>
      </c>
      <c r="AM278" s="21">
        <f>IF($AJ278="","",IFERROR(TRIM(INDEX($A278:$AD278,MATCH(Lists!$B$6,$A$1:$AD$1,0))&amp;""),""))</f>
        <v/>
      </c>
      <c r="AN278" s="21">
        <f>IF($AJ278="","",IF(IFERROR(TRIM(INDEX($A278:$AD278,MATCH(Lists!$B$4,$A$1:$AD$1,0))&amp;""),"")=Lists!$B$12,"18 or older",IF(IFERROR(TRIM(INDEX($A278:$AD278,MATCH(Lists!$B$4,$A$1:$AD$1,0))&amp;""),"")=Lists!$B$11,"Under 18","Not answered")))</f>
        <v/>
      </c>
      <c r="AO278" s="21">
        <f>IF($AN278="Under 18",IF(TRIM($AH278)="Yes","On file","Needed"),"")</f>
        <v/>
      </c>
      <c r="AP278" s="22">
        <f>IF($AJ278="","",COUNTIF(Shifts!$H$2:$M$41,$AJ278))</f>
        <v/>
      </c>
    </row>
    <row r="279">
      <c r="AF279" s="23" t="n"/>
      <c r="AG279" s="23" t="n"/>
      <c r="AH279" s="23" t="n"/>
      <c r="AJ279" s="21">
        <f>IFERROR(TRIM(INDEX($A279:$AD279,MATCH(Lists!$B$2,$A$1:$AD$1,0))&amp;""),"")</f>
        <v/>
      </c>
      <c r="AK279" s="21">
        <f>IF($AJ279="","",IFERROR(TRIM(INDEX($A279:$AD279,MATCH(Lists!$B$3,$A$1:$AD$1,0))&amp;""),""))</f>
        <v/>
      </c>
      <c r="AL279" s="21">
        <f>IF($AJ279="","",IFERROR(TRIM(INDEX($A279:$AD279,MATCH(Lists!$B$5,$A$1:$AD$1,0))&amp;""),""))</f>
        <v/>
      </c>
      <c r="AM279" s="21">
        <f>IF($AJ279="","",IFERROR(TRIM(INDEX($A279:$AD279,MATCH(Lists!$B$6,$A$1:$AD$1,0))&amp;""),""))</f>
        <v/>
      </c>
      <c r="AN279" s="21">
        <f>IF($AJ279="","",IF(IFERROR(TRIM(INDEX($A279:$AD279,MATCH(Lists!$B$4,$A$1:$AD$1,0))&amp;""),"")=Lists!$B$12,"18 or older",IF(IFERROR(TRIM(INDEX($A279:$AD279,MATCH(Lists!$B$4,$A$1:$AD$1,0))&amp;""),"")=Lists!$B$11,"Under 18","Not answered")))</f>
        <v/>
      </c>
      <c r="AO279" s="21">
        <f>IF($AN279="Under 18",IF(TRIM($AH279)="Yes","On file","Needed"),"")</f>
        <v/>
      </c>
      <c r="AP279" s="22">
        <f>IF($AJ279="","",COUNTIF(Shifts!$H$2:$M$41,$AJ279))</f>
        <v/>
      </c>
    </row>
    <row r="280">
      <c r="AF280" s="23" t="n"/>
      <c r="AG280" s="23" t="n"/>
      <c r="AH280" s="23" t="n"/>
      <c r="AJ280" s="21">
        <f>IFERROR(TRIM(INDEX($A280:$AD280,MATCH(Lists!$B$2,$A$1:$AD$1,0))&amp;""),"")</f>
        <v/>
      </c>
      <c r="AK280" s="21">
        <f>IF($AJ280="","",IFERROR(TRIM(INDEX($A280:$AD280,MATCH(Lists!$B$3,$A$1:$AD$1,0))&amp;""),""))</f>
        <v/>
      </c>
      <c r="AL280" s="21">
        <f>IF($AJ280="","",IFERROR(TRIM(INDEX($A280:$AD280,MATCH(Lists!$B$5,$A$1:$AD$1,0))&amp;""),""))</f>
        <v/>
      </c>
      <c r="AM280" s="21">
        <f>IF($AJ280="","",IFERROR(TRIM(INDEX($A280:$AD280,MATCH(Lists!$B$6,$A$1:$AD$1,0))&amp;""),""))</f>
        <v/>
      </c>
      <c r="AN280" s="21">
        <f>IF($AJ280="","",IF(IFERROR(TRIM(INDEX($A280:$AD280,MATCH(Lists!$B$4,$A$1:$AD$1,0))&amp;""),"")=Lists!$B$12,"18 or older",IF(IFERROR(TRIM(INDEX($A280:$AD280,MATCH(Lists!$B$4,$A$1:$AD$1,0))&amp;""),"")=Lists!$B$11,"Under 18","Not answered")))</f>
        <v/>
      </c>
      <c r="AO280" s="21">
        <f>IF($AN280="Under 18",IF(TRIM($AH280)="Yes","On file","Needed"),"")</f>
        <v/>
      </c>
      <c r="AP280" s="22">
        <f>IF($AJ280="","",COUNTIF(Shifts!$H$2:$M$41,$AJ280))</f>
        <v/>
      </c>
    </row>
    <row r="281">
      <c r="AF281" s="23" t="n"/>
      <c r="AG281" s="23" t="n"/>
      <c r="AH281" s="23" t="n"/>
      <c r="AJ281" s="21">
        <f>IFERROR(TRIM(INDEX($A281:$AD281,MATCH(Lists!$B$2,$A$1:$AD$1,0))&amp;""),"")</f>
        <v/>
      </c>
      <c r="AK281" s="21">
        <f>IF($AJ281="","",IFERROR(TRIM(INDEX($A281:$AD281,MATCH(Lists!$B$3,$A$1:$AD$1,0))&amp;""),""))</f>
        <v/>
      </c>
      <c r="AL281" s="21">
        <f>IF($AJ281="","",IFERROR(TRIM(INDEX($A281:$AD281,MATCH(Lists!$B$5,$A$1:$AD$1,0))&amp;""),""))</f>
        <v/>
      </c>
      <c r="AM281" s="21">
        <f>IF($AJ281="","",IFERROR(TRIM(INDEX($A281:$AD281,MATCH(Lists!$B$6,$A$1:$AD$1,0))&amp;""),""))</f>
        <v/>
      </c>
      <c r="AN281" s="21">
        <f>IF($AJ281="","",IF(IFERROR(TRIM(INDEX($A281:$AD281,MATCH(Lists!$B$4,$A$1:$AD$1,0))&amp;""),"")=Lists!$B$12,"18 or older",IF(IFERROR(TRIM(INDEX($A281:$AD281,MATCH(Lists!$B$4,$A$1:$AD$1,0))&amp;""),"")=Lists!$B$11,"Under 18","Not answered")))</f>
        <v/>
      </c>
      <c r="AO281" s="21">
        <f>IF($AN281="Under 18",IF(TRIM($AH281)="Yes","On file","Needed"),"")</f>
        <v/>
      </c>
      <c r="AP281" s="22">
        <f>IF($AJ281="","",COUNTIF(Shifts!$H$2:$M$41,$AJ281))</f>
        <v/>
      </c>
    </row>
    <row r="282">
      <c r="AF282" s="23" t="n"/>
      <c r="AG282" s="23" t="n"/>
      <c r="AH282" s="23" t="n"/>
      <c r="AJ282" s="21">
        <f>IFERROR(TRIM(INDEX($A282:$AD282,MATCH(Lists!$B$2,$A$1:$AD$1,0))&amp;""),"")</f>
        <v/>
      </c>
      <c r="AK282" s="21">
        <f>IF($AJ282="","",IFERROR(TRIM(INDEX($A282:$AD282,MATCH(Lists!$B$3,$A$1:$AD$1,0))&amp;""),""))</f>
        <v/>
      </c>
      <c r="AL282" s="21">
        <f>IF($AJ282="","",IFERROR(TRIM(INDEX($A282:$AD282,MATCH(Lists!$B$5,$A$1:$AD$1,0))&amp;""),""))</f>
        <v/>
      </c>
      <c r="AM282" s="21">
        <f>IF($AJ282="","",IFERROR(TRIM(INDEX($A282:$AD282,MATCH(Lists!$B$6,$A$1:$AD$1,0))&amp;""),""))</f>
        <v/>
      </c>
      <c r="AN282" s="21">
        <f>IF($AJ282="","",IF(IFERROR(TRIM(INDEX($A282:$AD282,MATCH(Lists!$B$4,$A$1:$AD$1,0))&amp;""),"")=Lists!$B$12,"18 or older",IF(IFERROR(TRIM(INDEX($A282:$AD282,MATCH(Lists!$B$4,$A$1:$AD$1,0))&amp;""),"")=Lists!$B$11,"Under 18","Not answered")))</f>
        <v/>
      </c>
      <c r="AO282" s="21">
        <f>IF($AN282="Under 18",IF(TRIM($AH282)="Yes","On file","Needed"),"")</f>
        <v/>
      </c>
      <c r="AP282" s="22">
        <f>IF($AJ282="","",COUNTIF(Shifts!$H$2:$M$41,$AJ282))</f>
        <v/>
      </c>
    </row>
    <row r="283">
      <c r="AF283" s="23" t="n"/>
      <c r="AG283" s="23" t="n"/>
      <c r="AH283" s="23" t="n"/>
      <c r="AJ283" s="21">
        <f>IFERROR(TRIM(INDEX($A283:$AD283,MATCH(Lists!$B$2,$A$1:$AD$1,0))&amp;""),"")</f>
        <v/>
      </c>
      <c r="AK283" s="21">
        <f>IF($AJ283="","",IFERROR(TRIM(INDEX($A283:$AD283,MATCH(Lists!$B$3,$A$1:$AD$1,0))&amp;""),""))</f>
        <v/>
      </c>
      <c r="AL283" s="21">
        <f>IF($AJ283="","",IFERROR(TRIM(INDEX($A283:$AD283,MATCH(Lists!$B$5,$A$1:$AD$1,0))&amp;""),""))</f>
        <v/>
      </c>
      <c r="AM283" s="21">
        <f>IF($AJ283="","",IFERROR(TRIM(INDEX($A283:$AD283,MATCH(Lists!$B$6,$A$1:$AD$1,0))&amp;""),""))</f>
        <v/>
      </c>
      <c r="AN283" s="21">
        <f>IF($AJ283="","",IF(IFERROR(TRIM(INDEX($A283:$AD283,MATCH(Lists!$B$4,$A$1:$AD$1,0))&amp;""),"")=Lists!$B$12,"18 or older",IF(IFERROR(TRIM(INDEX($A283:$AD283,MATCH(Lists!$B$4,$A$1:$AD$1,0))&amp;""),"")=Lists!$B$11,"Under 18","Not answered")))</f>
        <v/>
      </c>
      <c r="AO283" s="21">
        <f>IF($AN283="Under 18",IF(TRIM($AH283)="Yes","On file","Needed"),"")</f>
        <v/>
      </c>
      <c r="AP283" s="22">
        <f>IF($AJ283="","",COUNTIF(Shifts!$H$2:$M$41,$AJ283))</f>
        <v/>
      </c>
    </row>
    <row r="284">
      <c r="AF284" s="23" t="n"/>
      <c r="AG284" s="23" t="n"/>
      <c r="AH284" s="23" t="n"/>
      <c r="AJ284" s="21">
        <f>IFERROR(TRIM(INDEX($A284:$AD284,MATCH(Lists!$B$2,$A$1:$AD$1,0))&amp;""),"")</f>
        <v/>
      </c>
      <c r="AK284" s="21">
        <f>IF($AJ284="","",IFERROR(TRIM(INDEX($A284:$AD284,MATCH(Lists!$B$3,$A$1:$AD$1,0))&amp;""),""))</f>
        <v/>
      </c>
      <c r="AL284" s="21">
        <f>IF($AJ284="","",IFERROR(TRIM(INDEX($A284:$AD284,MATCH(Lists!$B$5,$A$1:$AD$1,0))&amp;""),""))</f>
        <v/>
      </c>
      <c r="AM284" s="21">
        <f>IF($AJ284="","",IFERROR(TRIM(INDEX($A284:$AD284,MATCH(Lists!$B$6,$A$1:$AD$1,0))&amp;""),""))</f>
        <v/>
      </c>
      <c r="AN284" s="21">
        <f>IF($AJ284="","",IF(IFERROR(TRIM(INDEX($A284:$AD284,MATCH(Lists!$B$4,$A$1:$AD$1,0))&amp;""),"")=Lists!$B$12,"18 or older",IF(IFERROR(TRIM(INDEX($A284:$AD284,MATCH(Lists!$B$4,$A$1:$AD$1,0))&amp;""),"")=Lists!$B$11,"Under 18","Not answered")))</f>
        <v/>
      </c>
      <c r="AO284" s="21">
        <f>IF($AN284="Under 18",IF(TRIM($AH284)="Yes","On file","Needed"),"")</f>
        <v/>
      </c>
      <c r="AP284" s="22">
        <f>IF($AJ284="","",COUNTIF(Shifts!$H$2:$M$41,$AJ284))</f>
        <v/>
      </c>
    </row>
    <row r="285">
      <c r="AF285" s="23" t="n"/>
      <c r="AG285" s="23" t="n"/>
      <c r="AH285" s="23" t="n"/>
      <c r="AJ285" s="21">
        <f>IFERROR(TRIM(INDEX($A285:$AD285,MATCH(Lists!$B$2,$A$1:$AD$1,0))&amp;""),"")</f>
        <v/>
      </c>
      <c r="AK285" s="21">
        <f>IF($AJ285="","",IFERROR(TRIM(INDEX($A285:$AD285,MATCH(Lists!$B$3,$A$1:$AD$1,0))&amp;""),""))</f>
        <v/>
      </c>
      <c r="AL285" s="21">
        <f>IF($AJ285="","",IFERROR(TRIM(INDEX($A285:$AD285,MATCH(Lists!$B$5,$A$1:$AD$1,0))&amp;""),""))</f>
        <v/>
      </c>
      <c r="AM285" s="21">
        <f>IF($AJ285="","",IFERROR(TRIM(INDEX($A285:$AD285,MATCH(Lists!$B$6,$A$1:$AD$1,0))&amp;""),""))</f>
        <v/>
      </c>
      <c r="AN285" s="21">
        <f>IF($AJ285="","",IF(IFERROR(TRIM(INDEX($A285:$AD285,MATCH(Lists!$B$4,$A$1:$AD$1,0))&amp;""),"")=Lists!$B$12,"18 or older",IF(IFERROR(TRIM(INDEX($A285:$AD285,MATCH(Lists!$B$4,$A$1:$AD$1,0))&amp;""),"")=Lists!$B$11,"Under 18","Not answered")))</f>
        <v/>
      </c>
      <c r="AO285" s="21">
        <f>IF($AN285="Under 18",IF(TRIM($AH285)="Yes","On file","Needed"),"")</f>
        <v/>
      </c>
      <c r="AP285" s="22">
        <f>IF($AJ285="","",COUNTIF(Shifts!$H$2:$M$41,$AJ285))</f>
        <v/>
      </c>
    </row>
    <row r="286">
      <c r="AF286" s="23" t="n"/>
      <c r="AG286" s="23" t="n"/>
      <c r="AH286" s="23" t="n"/>
      <c r="AJ286" s="21">
        <f>IFERROR(TRIM(INDEX($A286:$AD286,MATCH(Lists!$B$2,$A$1:$AD$1,0))&amp;""),"")</f>
        <v/>
      </c>
      <c r="AK286" s="21">
        <f>IF($AJ286="","",IFERROR(TRIM(INDEX($A286:$AD286,MATCH(Lists!$B$3,$A$1:$AD$1,0))&amp;""),""))</f>
        <v/>
      </c>
      <c r="AL286" s="21">
        <f>IF($AJ286="","",IFERROR(TRIM(INDEX($A286:$AD286,MATCH(Lists!$B$5,$A$1:$AD$1,0))&amp;""),""))</f>
        <v/>
      </c>
      <c r="AM286" s="21">
        <f>IF($AJ286="","",IFERROR(TRIM(INDEX($A286:$AD286,MATCH(Lists!$B$6,$A$1:$AD$1,0))&amp;""),""))</f>
        <v/>
      </c>
      <c r="AN286" s="21">
        <f>IF($AJ286="","",IF(IFERROR(TRIM(INDEX($A286:$AD286,MATCH(Lists!$B$4,$A$1:$AD$1,0))&amp;""),"")=Lists!$B$12,"18 or older",IF(IFERROR(TRIM(INDEX($A286:$AD286,MATCH(Lists!$B$4,$A$1:$AD$1,0))&amp;""),"")=Lists!$B$11,"Under 18","Not answered")))</f>
        <v/>
      </c>
      <c r="AO286" s="21">
        <f>IF($AN286="Under 18",IF(TRIM($AH286)="Yes","On file","Needed"),"")</f>
        <v/>
      </c>
      <c r="AP286" s="22">
        <f>IF($AJ286="","",COUNTIF(Shifts!$H$2:$M$41,$AJ286))</f>
        <v/>
      </c>
    </row>
    <row r="287">
      <c r="AF287" s="23" t="n"/>
      <c r="AG287" s="23" t="n"/>
      <c r="AH287" s="23" t="n"/>
      <c r="AJ287" s="21">
        <f>IFERROR(TRIM(INDEX($A287:$AD287,MATCH(Lists!$B$2,$A$1:$AD$1,0))&amp;""),"")</f>
        <v/>
      </c>
      <c r="AK287" s="21">
        <f>IF($AJ287="","",IFERROR(TRIM(INDEX($A287:$AD287,MATCH(Lists!$B$3,$A$1:$AD$1,0))&amp;""),""))</f>
        <v/>
      </c>
      <c r="AL287" s="21">
        <f>IF($AJ287="","",IFERROR(TRIM(INDEX($A287:$AD287,MATCH(Lists!$B$5,$A$1:$AD$1,0))&amp;""),""))</f>
        <v/>
      </c>
      <c r="AM287" s="21">
        <f>IF($AJ287="","",IFERROR(TRIM(INDEX($A287:$AD287,MATCH(Lists!$B$6,$A$1:$AD$1,0))&amp;""),""))</f>
        <v/>
      </c>
      <c r="AN287" s="21">
        <f>IF($AJ287="","",IF(IFERROR(TRIM(INDEX($A287:$AD287,MATCH(Lists!$B$4,$A$1:$AD$1,0))&amp;""),"")=Lists!$B$12,"18 or older",IF(IFERROR(TRIM(INDEX($A287:$AD287,MATCH(Lists!$B$4,$A$1:$AD$1,0))&amp;""),"")=Lists!$B$11,"Under 18","Not answered")))</f>
        <v/>
      </c>
      <c r="AO287" s="21">
        <f>IF($AN287="Under 18",IF(TRIM($AH287)="Yes","On file","Needed"),"")</f>
        <v/>
      </c>
      <c r="AP287" s="22">
        <f>IF($AJ287="","",COUNTIF(Shifts!$H$2:$M$41,$AJ287))</f>
        <v/>
      </c>
    </row>
    <row r="288">
      <c r="AF288" s="23" t="n"/>
      <c r="AG288" s="23" t="n"/>
      <c r="AH288" s="23" t="n"/>
      <c r="AJ288" s="21">
        <f>IFERROR(TRIM(INDEX($A288:$AD288,MATCH(Lists!$B$2,$A$1:$AD$1,0))&amp;""),"")</f>
        <v/>
      </c>
      <c r="AK288" s="21">
        <f>IF($AJ288="","",IFERROR(TRIM(INDEX($A288:$AD288,MATCH(Lists!$B$3,$A$1:$AD$1,0))&amp;""),""))</f>
        <v/>
      </c>
      <c r="AL288" s="21">
        <f>IF($AJ288="","",IFERROR(TRIM(INDEX($A288:$AD288,MATCH(Lists!$B$5,$A$1:$AD$1,0))&amp;""),""))</f>
        <v/>
      </c>
      <c r="AM288" s="21">
        <f>IF($AJ288="","",IFERROR(TRIM(INDEX($A288:$AD288,MATCH(Lists!$B$6,$A$1:$AD$1,0))&amp;""),""))</f>
        <v/>
      </c>
      <c r="AN288" s="21">
        <f>IF($AJ288="","",IF(IFERROR(TRIM(INDEX($A288:$AD288,MATCH(Lists!$B$4,$A$1:$AD$1,0))&amp;""),"")=Lists!$B$12,"18 or older",IF(IFERROR(TRIM(INDEX($A288:$AD288,MATCH(Lists!$B$4,$A$1:$AD$1,0))&amp;""),"")=Lists!$B$11,"Under 18","Not answered")))</f>
        <v/>
      </c>
      <c r="AO288" s="21">
        <f>IF($AN288="Under 18",IF(TRIM($AH288)="Yes","On file","Needed"),"")</f>
        <v/>
      </c>
      <c r="AP288" s="22">
        <f>IF($AJ288="","",COUNTIF(Shifts!$H$2:$M$41,$AJ288))</f>
        <v/>
      </c>
    </row>
    <row r="289">
      <c r="AF289" s="23" t="n"/>
      <c r="AG289" s="23" t="n"/>
      <c r="AH289" s="23" t="n"/>
      <c r="AJ289" s="21">
        <f>IFERROR(TRIM(INDEX($A289:$AD289,MATCH(Lists!$B$2,$A$1:$AD$1,0))&amp;""),"")</f>
        <v/>
      </c>
      <c r="AK289" s="21">
        <f>IF($AJ289="","",IFERROR(TRIM(INDEX($A289:$AD289,MATCH(Lists!$B$3,$A$1:$AD$1,0))&amp;""),""))</f>
        <v/>
      </c>
      <c r="AL289" s="21">
        <f>IF($AJ289="","",IFERROR(TRIM(INDEX($A289:$AD289,MATCH(Lists!$B$5,$A$1:$AD$1,0))&amp;""),""))</f>
        <v/>
      </c>
      <c r="AM289" s="21">
        <f>IF($AJ289="","",IFERROR(TRIM(INDEX($A289:$AD289,MATCH(Lists!$B$6,$A$1:$AD$1,0))&amp;""),""))</f>
        <v/>
      </c>
      <c r="AN289" s="21">
        <f>IF($AJ289="","",IF(IFERROR(TRIM(INDEX($A289:$AD289,MATCH(Lists!$B$4,$A$1:$AD$1,0))&amp;""),"")=Lists!$B$12,"18 or older",IF(IFERROR(TRIM(INDEX($A289:$AD289,MATCH(Lists!$B$4,$A$1:$AD$1,0))&amp;""),"")=Lists!$B$11,"Under 18","Not answered")))</f>
        <v/>
      </c>
      <c r="AO289" s="21">
        <f>IF($AN289="Under 18",IF(TRIM($AH289)="Yes","On file","Needed"),"")</f>
        <v/>
      </c>
      <c r="AP289" s="22">
        <f>IF($AJ289="","",COUNTIF(Shifts!$H$2:$M$41,$AJ289))</f>
        <v/>
      </c>
    </row>
    <row r="290">
      <c r="AF290" s="23" t="n"/>
      <c r="AG290" s="23" t="n"/>
      <c r="AH290" s="23" t="n"/>
      <c r="AJ290" s="21">
        <f>IFERROR(TRIM(INDEX($A290:$AD290,MATCH(Lists!$B$2,$A$1:$AD$1,0))&amp;""),"")</f>
        <v/>
      </c>
      <c r="AK290" s="21">
        <f>IF($AJ290="","",IFERROR(TRIM(INDEX($A290:$AD290,MATCH(Lists!$B$3,$A$1:$AD$1,0))&amp;""),""))</f>
        <v/>
      </c>
      <c r="AL290" s="21">
        <f>IF($AJ290="","",IFERROR(TRIM(INDEX($A290:$AD290,MATCH(Lists!$B$5,$A$1:$AD$1,0))&amp;""),""))</f>
        <v/>
      </c>
      <c r="AM290" s="21">
        <f>IF($AJ290="","",IFERROR(TRIM(INDEX($A290:$AD290,MATCH(Lists!$B$6,$A$1:$AD$1,0))&amp;""),""))</f>
        <v/>
      </c>
      <c r="AN290" s="21">
        <f>IF($AJ290="","",IF(IFERROR(TRIM(INDEX($A290:$AD290,MATCH(Lists!$B$4,$A$1:$AD$1,0))&amp;""),"")=Lists!$B$12,"18 or older",IF(IFERROR(TRIM(INDEX($A290:$AD290,MATCH(Lists!$B$4,$A$1:$AD$1,0))&amp;""),"")=Lists!$B$11,"Under 18","Not answered")))</f>
        <v/>
      </c>
      <c r="AO290" s="21">
        <f>IF($AN290="Under 18",IF(TRIM($AH290)="Yes","On file","Needed"),"")</f>
        <v/>
      </c>
      <c r="AP290" s="22">
        <f>IF($AJ290="","",COUNTIF(Shifts!$H$2:$M$41,$AJ290))</f>
        <v/>
      </c>
    </row>
    <row r="291">
      <c r="AF291" s="23" t="n"/>
      <c r="AG291" s="23" t="n"/>
      <c r="AH291" s="23" t="n"/>
      <c r="AJ291" s="21">
        <f>IFERROR(TRIM(INDEX($A291:$AD291,MATCH(Lists!$B$2,$A$1:$AD$1,0))&amp;""),"")</f>
        <v/>
      </c>
      <c r="AK291" s="21">
        <f>IF($AJ291="","",IFERROR(TRIM(INDEX($A291:$AD291,MATCH(Lists!$B$3,$A$1:$AD$1,0))&amp;""),""))</f>
        <v/>
      </c>
      <c r="AL291" s="21">
        <f>IF($AJ291="","",IFERROR(TRIM(INDEX($A291:$AD291,MATCH(Lists!$B$5,$A$1:$AD$1,0))&amp;""),""))</f>
        <v/>
      </c>
      <c r="AM291" s="21">
        <f>IF($AJ291="","",IFERROR(TRIM(INDEX($A291:$AD291,MATCH(Lists!$B$6,$A$1:$AD$1,0))&amp;""),""))</f>
        <v/>
      </c>
      <c r="AN291" s="21">
        <f>IF($AJ291="","",IF(IFERROR(TRIM(INDEX($A291:$AD291,MATCH(Lists!$B$4,$A$1:$AD$1,0))&amp;""),"")=Lists!$B$12,"18 or older",IF(IFERROR(TRIM(INDEX($A291:$AD291,MATCH(Lists!$B$4,$A$1:$AD$1,0))&amp;""),"")=Lists!$B$11,"Under 18","Not answered")))</f>
        <v/>
      </c>
      <c r="AO291" s="21">
        <f>IF($AN291="Under 18",IF(TRIM($AH291)="Yes","On file","Needed"),"")</f>
        <v/>
      </c>
      <c r="AP291" s="22">
        <f>IF($AJ291="","",COUNTIF(Shifts!$H$2:$M$41,$AJ291))</f>
        <v/>
      </c>
    </row>
    <row r="292">
      <c r="AF292" s="23" t="n"/>
      <c r="AG292" s="23" t="n"/>
      <c r="AH292" s="23" t="n"/>
      <c r="AJ292" s="21">
        <f>IFERROR(TRIM(INDEX($A292:$AD292,MATCH(Lists!$B$2,$A$1:$AD$1,0))&amp;""),"")</f>
        <v/>
      </c>
      <c r="AK292" s="21">
        <f>IF($AJ292="","",IFERROR(TRIM(INDEX($A292:$AD292,MATCH(Lists!$B$3,$A$1:$AD$1,0))&amp;""),""))</f>
        <v/>
      </c>
      <c r="AL292" s="21">
        <f>IF($AJ292="","",IFERROR(TRIM(INDEX($A292:$AD292,MATCH(Lists!$B$5,$A$1:$AD$1,0))&amp;""),""))</f>
        <v/>
      </c>
      <c r="AM292" s="21">
        <f>IF($AJ292="","",IFERROR(TRIM(INDEX($A292:$AD292,MATCH(Lists!$B$6,$A$1:$AD$1,0))&amp;""),""))</f>
        <v/>
      </c>
      <c r="AN292" s="21">
        <f>IF($AJ292="","",IF(IFERROR(TRIM(INDEX($A292:$AD292,MATCH(Lists!$B$4,$A$1:$AD$1,0))&amp;""),"")=Lists!$B$12,"18 or older",IF(IFERROR(TRIM(INDEX($A292:$AD292,MATCH(Lists!$B$4,$A$1:$AD$1,0))&amp;""),"")=Lists!$B$11,"Under 18","Not answered")))</f>
        <v/>
      </c>
      <c r="AO292" s="21">
        <f>IF($AN292="Under 18",IF(TRIM($AH292)="Yes","On file","Needed"),"")</f>
        <v/>
      </c>
      <c r="AP292" s="22">
        <f>IF($AJ292="","",COUNTIF(Shifts!$H$2:$M$41,$AJ292))</f>
        <v/>
      </c>
    </row>
    <row r="293">
      <c r="AF293" s="23" t="n"/>
      <c r="AG293" s="23" t="n"/>
      <c r="AH293" s="23" t="n"/>
      <c r="AJ293" s="21">
        <f>IFERROR(TRIM(INDEX($A293:$AD293,MATCH(Lists!$B$2,$A$1:$AD$1,0))&amp;""),"")</f>
        <v/>
      </c>
      <c r="AK293" s="21">
        <f>IF($AJ293="","",IFERROR(TRIM(INDEX($A293:$AD293,MATCH(Lists!$B$3,$A$1:$AD$1,0))&amp;""),""))</f>
        <v/>
      </c>
      <c r="AL293" s="21">
        <f>IF($AJ293="","",IFERROR(TRIM(INDEX($A293:$AD293,MATCH(Lists!$B$5,$A$1:$AD$1,0))&amp;""),""))</f>
        <v/>
      </c>
      <c r="AM293" s="21">
        <f>IF($AJ293="","",IFERROR(TRIM(INDEX($A293:$AD293,MATCH(Lists!$B$6,$A$1:$AD$1,0))&amp;""),""))</f>
        <v/>
      </c>
      <c r="AN293" s="21">
        <f>IF($AJ293="","",IF(IFERROR(TRIM(INDEX($A293:$AD293,MATCH(Lists!$B$4,$A$1:$AD$1,0))&amp;""),"")=Lists!$B$12,"18 or older",IF(IFERROR(TRIM(INDEX($A293:$AD293,MATCH(Lists!$B$4,$A$1:$AD$1,0))&amp;""),"")=Lists!$B$11,"Under 18","Not answered")))</f>
        <v/>
      </c>
      <c r="AO293" s="21">
        <f>IF($AN293="Under 18",IF(TRIM($AH293)="Yes","On file","Needed"),"")</f>
        <v/>
      </c>
      <c r="AP293" s="22">
        <f>IF($AJ293="","",COUNTIF(Shifts!$H$2:$M$41,$AJ293))</f>
        <v/>
      </c>
    </row>
    <row r="294">
      <c r="AF294" s="23" t="n"/>
      <c r="AG294" s="23" t="n"/>
      <c r="AH294" s="23" t="n"/>
      <c r="AJ294" s="21">
        <f>IFERROR(TRIM(INDEX($A294:$AD294,MATCH(Lists!$B$2,$A$1:$AD$1,0))&amp;""),"")</f>
        <v/>
      </c>
      <c r="AK294" s="21">
        <f>IF($AJ294="","",IFERROR(TRIM(INDEX($A294:$AD294,MATCH(Lists!$B$3,$A$1:$AD$1,0))&amp;""),""))</f>
        <v/>
      </c>
      <c r="AL294" s="21">
        <f>IF($AJ294="","",IFERROR(TRIM(INDEX($A294:$AD294,MATCH(Lists!$B$5,$A$1:$AD$1,0))&amp;""),""))</f>
        <v/>
      </c>
      <c r="AM294" s="21">
        <f>IF($AJ294="","",IFERROR(TRIM(INDEX($A294:$AD294,MATCH(Lists!$B$6,$A$1:$AD$1,0))&amp;""),""))</f>
        <v/>
      </c>
      <c r="AN294" s="21">
        <f>IF($AJ294="","",IF(IFERROR(TRIM(INDEX($A294:$AD294,MATCH(Lists!$B$4,$A$1:$AD$1,0))&amp;""),"")=Lists!$B$12,"18 or older",IF(IFERROR(TRIM(INDEX($A294:$AD294,MATCH(Lists!$B$4,$A$1:$AD$1,0))&amp;""),"")=Lists!$B$11,"Under 18","Not answered")))</f>
        <v/>
      </c>
      <c r="AO294" s="21">
        <f>IF($AN294="Under 18",IF(TRIM($AH294)="Yes","On file","Needed"),"")</f>
        <v/>
      </c>
      <c r="AP294" s="22">
        <f>IF($AJ294="","",COUNTIF(Shifts!$H$2:$M$41,$AJ294))</f>
        <v/>
      </c>
    </row>
    <row r="295">
      <c r="AF295" s="23" t="n"/>
      <c r="AG295" s="23" t="n"/>
      <c r="AH295" s="23" t="n"/>
      <c r="AJ295" s="21">
        <f>IFERROR(TRIM(INDEX($A295:$AD295,MATCH(Lists!$B$2,$A$1:$AD$1,0))&amp;""),"")</f>
        <v/>
      </c>
      <c r="AK295" s="21">
        <f>IF($AJ295="","",IFERROR(TRIM(INDEX($A295:$AD295,MATCH(Lists!$B$3,$A$1:$AD$1,0))&amp;""),""))</f>
        <v/>
      </c>
      <c r="AL295" s="21">
        <f>IF($AJ295="","",IFERROR(TRIM(INDEX($A295:$AD295,MATCH(Lists!$B$5,$A$1:$AD$1,0))&amp;""),""))</f>
        <v/>
      </c>
      <c r="AM295" s="21">
        <f>IF($AJ295="","",IFERROR(TRIM(INDEX($A295:$AD295,MATCH(Lists!$B$6,$A$1:$AD$1,0))&amp;""),""))</f>
        <v/>
      </c>
      <c r="AN295" s="21">
        <f>IF($AJ295="","",IF(IFERROR(TRIM(INDEX($A295:$AD295,MATCH(Lists!$B$4,$A$1:$AD$1,0))&amp;""),"")=Lists!$B$12,"18 or older",IF(IFERROR(TRIM(INDEX($A295:$AD295,MATCH(Lists!$B$4,$A$1:$AD$1,0))&amp;""),"")=Lists!$B$11,"Under 18","Not answered")))</f>
        <v/>
      </c>
      <c r="AO295" s="21">
        <f>IF($AN295="Under 18",IF(TRIM($AH295)="Yes","On file","Needed"),"")</f>
        <v/>
      </c>
      <c r="AP295" s="22">
        <f>IF($AJ295="","",COUNTIF(Shifts!$H$2:$M$41,$AJ295))</f>
        <v/>
      </c>
    </row>
    <row r="296">
      <c r="AF296" s="23" t="n"/>
      <c r="AG296" s="23" t="n"/>
      <c r="AH296" s="23" t="n"/>
      <c r="AJ296" s="21">
        <f>IFERROR(TRIM(INDEX($A296:$AD296,MATCH(Lists!$B$2,$A$1:$AD$1,0))&amp;""),"")</f>
        <v/>
      </c>
      <c r="AK296" s="21">
        <f>IF($AJ296="","",IFERROR(TRIM(INDEX($A296:$AD296,MATCH(Lists!$B$3,$A$1:$AD$1,0))&amp;""),""))</f>
        <v/>
      </c>
      <c r="AL296" s="21">
        <f>IF($AJ296="","",IFERROR(TRIM(INDEX($A296:$AD296,MATCH(Lists!$B$5,$A$1:$AD$1,0))&amp;""),""))</f>
        <v/>
      </c>
      <c r="AM296" s="21">
        <f>IF($AJ296="","",IFERROR(TRIM(INDEX($A296:$AD296,MATCH(Lists!$B$6,$A$1:$AD$1,0))&amp;""),""))</f>
        <v/>
      </c>
      <c r="AN296" s="21">
        <f>IF($AJ296="","",IF(IFERROR(TRIM(INDEX($A296:$AD296,MATCH(Lists!$B$4,$A$1:$AD$1,0))&amp;""),"")=Lists!$B$12,"18 or older",IF(IFERROR(TRIM(INDEX($A296:$AD296,MATCH(Lists!$B$4,$A$1:$AD$1,0))&amp;""),"")=Lists!$B$11,"Under 18","Not answered")))</f>
        <v/>
      </c>
      <c r="AO296" s="21">
        <f>IF($AN296="Under 18",IF(TRIM($AH296)="Yes","On file","Needed"),"")</f>
        <v/>
      </c>
      <c r="AP296" s="22">
        <f>IF($AJ296="","",COUNTIF(Shifts!$H$2:$M$41,$AJ296))</f>
        <v/>
      </c>
    </row>
    <row r="297">
      <c r="AF297" s="23" t="n"/>
      <c r="AG297" s="23" t="n"/>
      <c r="AH297" s="23" t="n"/>
      <c r="AJ297" s="21">
        <f>IFERROR(TRIM(INDEX($A297:$AD297,MATCH(Lists!$B$2,$A$1:$AD$1,0))&amp;""),"")</f>
        <v/>
      </c>
      <c r="AK297" s="21">
        <f>IF($AJ297="","",IFERROR(TRIM(INDEX($A297:$AD297,MATCH(Lists!$B$3,$A$1:$AD$1,0))&amp;""),""))</f>
        <v/>
      </c>
      <c r="AL297" s="21">
        <f>IF($AJ297="","",IFERROR(TRIM(INDEX($A297:$AD297,MATCH(Lists!$B$5,$A$1:$AD$1,0))&amp;""),""))</f>
        <v/>
      </c>
      <c r="AM297" s="21">
        <f>IF($AJ297="","",IFERROR(TRIM(INDEX($A297:$AD297,MATCH(Lists!$B$6,$A$1:$AD$1,0))&amp;""),""))</f>
        <v/>
      </c>
      <c r="AN297" s="21">
        <f>IF($AJ297="","",IF(IFERROR(TRIM(INDEX($A297:$AD297,MATCH(Lists!$B$4,$A$1:$AD$1,0))&amp;""),"")=Lists!$B$12,"18 or older",IF(IFERROR(TRIM(INDEX($A297:$AD297,MATCH(Lists!$B$4,$A$1:$AD$1,0))&amp;""),"")=Lists!$B$11,"Under 18","Not answered")))</f>
        <v/>
      </c>
      <c r="AO297" s="21">
        <f>IF($AN297="Under 18",IF(TRIM($AH297)="Yes","On file","Needed"),"")</f>
        <v/>
      </c>
      <c r="AP297" s="22">
        <f>IF($AJ297="","",COUNTIF(Shifts!$H$2:$M$41,$AJ297))</f>
        <v/>
      </c>
    </row>
    <row r="298">
      <c r="AF298" s="23" t="n"/>
      <c r="AG298" s="23" t="n"/>
      <c r="AH298" s="23" t="n"/>
      <c r="AJ298" s="21">
        <f>IFERROR(TRIM(INDEX($A298:$AD298,MATCH(Lists!$B$2,$A$1:$AD$1,0))&amp;""),"")</f>
        <v/>
      </c>
      <c r="AK298" s="21">
        <f>IF($AJ298="","",IFERROR(TRIM(INDEX($A298:$AD298,MATCH(Lists!$B$3,$A$1:$AD$1,0))&amp;""),""))</f>
        <v/>
      </c>
      <c r="AL298" s="21">
        <f>IF($AJ298="","",IFERROR(TRIM(INDEX($A298:$AD298,MATCH(Lists!$B$5,$A$1:$AD$1,0))&amp;""),""))</f>
        <v/>
      </c>
      <c r="AM298" s="21">
        <f>IF($AJ298="","",IFERROR(TRIM(INDEX($A298:$AD298,MATCH(Lists!$B$6,$A$1:$AD$1,0))&amp;""),""))</f>
        <v/>
      </c>
      <c r="AN298" s="21">
        <f>IF($AJ298="","",IF(IFERROR(TRIM(INDEX($A298:$AD298,MATCH(Lists!$B$4,$A$1:$AD$1,0))&amp;""),"")=Lists!$B$12,"18 or older",IF(IFERROR(TRIM(INDEX($A298:$AD298,MATCH(Lists!$B$4,$A$1:$AD$1,0))&amp;""),"")=Lists!$B$11,"Under 18","Not answered")))</f>
        <v/>
      </c>
      <c r="AO298" s="21">
        <f>IF($AN298="Under 18",IF(TRIM($AH298)="Yes","On file","Needed"),"")</f>
        <v/>
      </c>
      <c r="AP298" s="22">
        <f>IF($AJ298="","",COUNTIF(Shifts!$H$2:$M$41,$AJ298))</f>
        <v/>
      </c>
    </row>
    <row r="299">
      <c r="AF299" s="23" t="n"/>
      <c r="AG299" s="23" t="n"/>
      <c r="AH299" s="23" t="n"/>
      <c r="AJ299" s="21">
        <f>IFERROR(TRIM(INDEX($A299:$AD299,MATCH(Lists!$B$2,$A$1:$AD$1,0))&amp;""),"")</f>
        <v/>
      </c>
      <c r="AK299" s="21">
        <f>IF($AJ299="","",IFERROR(TRIM(INDEX($A299:$AD299,MATCH(Lists!$B$3,$A$1:$AD$1,0))&amp;""),""))</f>
        <v/>
      </c>
      <c r="AL299" s="21">
        <f>IF($AJ299="","",IFERROR(TRIM(INDEX($A299:$AD299,MATCH(Lists!$B$5,$A$1:$AD$1,0))&amp;""),""))</f>
        <v/>
      </c>
      <c r="AM299" s="21">
        <f>IF($AJ299="","",IFERROR(TRIM(INDEX($A299:$AD299,MATCH(Lists!$B$6,$A$1:$AD$1,0))&amp;""),""))</f>
        <v/>
      </c>
      <c r="AN299" s="21">
        <f>IF($AJ299="","",IF(IFERROR(TRIM(INDEX($A299:$AD299,MATCH(Lists!$B$4,$A$1:$AD$1,0))&amp;""),"")=Lists!$B$12,"18 or older",IF(IFERROR(TRIM(INDEX($A299:$AD299,MATCH(Lists!$B$4,$A$1:$AD$1,0))&amp;""),"")=Lists!$B$11,"Under 18","Not answered")))</f>
        <v/>
      </c>
      <c r="AO299" s="21">
        <f>IF($AN299="Under 18",IF(TRIM($AH299)="Yes","On file","Needed"),"")</f>
        <v/>
      </c>
      <c r="AP299" s="22">
        <f>IF($AJ299="","",COUNTIF(Shifts!$H$2:$M$41,$AJ299))</f>
        <v/>
      </c>
    </row>
    <row r="300">
      <c r="AF300" s="23" t="n"/>
      <c r="AG300" s="23" t="n"/>
      <c r="AH300" s="23" t="n"/>
      <c r="AJ300" s="21">
        <f>IFERROR(TRIM(INDEX($A300:$AD300,MATCH(Lists!$B$2,$A$1:$AD$1,0))&amp;""),"")</f>
        <v/>
      </c>
      <c r="AK300" s="21">
        <f>IF($AJ300="","",IFERROR(TRIM(INDEX($A300:$AD300,MATCH(Lists!$B$3,$A$1:$AD$1,0))&amp;""),""))</f>
        <v/>
      </c>
      <c r="AL300" s="21">
        <f>IF($AJ300="","",IFERROR(TRIM(INDEX($A300:$AD300,MATCH(Lists!$B$5,$A$1:$AD$1,0))&amp;""),""))</f>
        <v/>
      </c>
      <c r="AM300" s="21">
        <f>IF($AJ300="","",IFERROR(TRIM(INDEX($A300:$AD300,MATCH(Lists!$B$6,$A$1:$AD$1,0))&amp;""),""))</f>
        <v/>
      </c>
      <c r="AN300" s="21">
        <f>IF($AJ300="","",IF(IFERROR(TRIM(INDEX($A300:$AD300,MATCH(Lists!$B$4,$A$1:$AD$1,0))&amp;""),"")=Lists!$B$12,"18 or older",IF(IFERROR(TRIM(INDEX($A300:$AD300,MATCH(Lists!$B$4,$A$1:$AD$1,0))&amp;""),"")=Lists!$B$11,"Under 18","Not answered")))</f>
        <v/>
      </c>
      <c r="AO300" s="21">
        <f>IF($AN300="Under 18",IF(TRIM($AH300)="Yes","On file","Needed"),"")</f>
        <v/>
      </c>
      <c r="AP300" s="22">
        <f>IF($AJ300="","",COUNTIF(Shifts!$H$2:$M$41,$AJ300))</f>
        <v/>
      </c>
    </row>
    <row r="301">
      <c r="AF301" s="23" t="n"/>
      <c r="AG301" s="23" t="n"/>
      <c r="AH301" s="23" t="n"/>
      <c r="AJ301" s="21">
        <f>IFERROR(TRIM(INDEX($A301:$AD301,MATCH(Lists!$B$2,$A$1:$AD$1,0))&amp;""),"")</f>
        <v/>
      </c>
      <c r="AK301" s="21">
        <f>IF($AJ301="","",IFERROR(TRIM(INDEX($A301:$AD301,MATCH(Lists!$B$3,$A$1:$AD$1,0))&amp;""),""))</f>
        <v/>
      </c>
      <c r="AL301" s="21">
        <f>IF($AJ301="","",IFERROR(TRIM(INDEX($A301:$AD301,MATCH(Lists!$B$5,$A$1:$AD$1,0))&amp;""),""))</f>
        <v/>
      </c>
      <c r="AM301" s="21">
        <f>IF($AJ301="","",IFERROR(TRIM(INDEX($A301:$AD301,MATCH(Lists!$B$6,$A$1:$AD$1,0))&amp;""),""))</f>
        <v/>
      </c>
      <c r="AN301" s="21">
        <f>IF($AJ301="","",IF(IFERROR(TRIM(INDEX($A301:$AD301,MATCH(Lists!$B$4,$A$1:$AD$1,0))&amp;""),"")=Lists!$B$12,"18 or older",IF(IFERROR(TRIM(INDEX($A301:$AD301,MATCH(Lists!$B$4,$A$1:$AD$1,0))&amp;""),"")=Lists!$B$11,"Under 18","Not answered")))</f>
        <v/>
      </c>
      <c r="AO301" s="21">
        <f>IF($AN301="Under 18",IF(TRIM($AH301)="Yes","On file","Needed"),"")</f>
        <v/>
      </c>
      <c r="AP301" s="22">
        <f>IF($AJ301="","",COUNTIF(Shifts!$H$2:$M$41,$AJ301))</f>
        <v/>
      </c>
    </row>
    <row r="302">
      <c r="AF302" s="23" t="n"/>
      <c r="AG302" s="23" t="n"/>
      <c r="AH302" s="23" t="n"/>
      <c r="AJ302" s="21">
        <f>IFERROR(TRIM(INDEX($A302:$AD302,MATCH(Lists!$B$2,$A$1:$AD$1,0))&amp;""),"")</f>
        <v/>
      </c>
      <c r="AK302" s="21">
        <f>IF($AJ302="","",IFERROR(TRIM(INDEX($A302:$AD302,MATCH(Lists!$B$3,$A$1:$AD$1,0))&amp;""),""))</f>
        <v/>
      </c>
      <c r="AL302" s="21">
        <f>IF($AJ302="","",IFERROR(TRIM(INDEX($A302:$AD302,MATCH(Lists!$B$5,$A$1:$AD$1,0))&amp;""),""))</f>
        <v/>
      </c>
      <c r="AM302" s="21">
        <f>IF($AJ302="","",IFERROR(TRIM(INDEX($A302:$AD302,MATCH(Lists!$B$6,$A$1:$AD$1,0))&amp;""),""))</f>
        <v/>
      </c>
      <c r="AN302" s="21">
        <f>IF($AJ302="","",IF(IFERROR(TRIM(INDEX($A302:$AD302,MATCH(Lists!$B$4,$A$1:$AD$1,0))&amp;""),"")=Lists!$B$12,"18 or older",IF(IFERROR(TRIM(INDEX($A302:$AD302,MATCH(Lists!$B$4,$A$1:$AD$1,0))&amp;""),"")=Lists!$B$11,"Under 18","Not answered")))</f>
        <v/>
      </c>
      <c r="AO302" s="21">
        <f>IF($AN302="Under 18",IF(TRIM($AH302)="Yes","On file","Needed"),"")</f>
        <v/>
      </c>
      <c r="AP302" s="22">
        <f>IF($AJ302="","",COUNTIF(Shifts!$H$2:$M$41,$AJ302))</f>
        <v/>
      </c>
    </row>
    <row r="303">
      <c r="AF303" s="23" t="n"/>
      <c r="AG303" s="23" t="n"/>
      <c r="AH303" s="23" t="n"/>
      <c r="AJ303" s="21">
        <f>IFERROR(TRIM(INDEX($A303:$AD303,MATCH(Lists!$B$2,$A$1:$AD$1,0))&amp;""),"")</f>
        <v/>
      </c>
      <c r="AK303" s="21">
        <f>IF($AJ303="","",IFERROR(TRIM(INDEX($A303:$AD303,MATCH(Lists!$B$3,$A$1:$AD$1,0))&amp;""),""))</f>
        <v/>
      </c>
      <c r="AL303" s="21">
        <f>IF($AJ303="","",IFERROR(TRIM(INDEX($A303:$AD303,MATCH(Lists!$B$5,$A$1:$AD$1,0))&amp;""),""))</f>
        <v/>
      </c>
      <c r="AM303" s="21">
        <f>IF($AJ303="","",IFERROR(TRIM(INDEX($A303:$AD303,MATCH(Lists!$B$6,$A$1:$AD$1,0))&amp;""),""))</f>
        <v/>
      </c>
      <c r="AN303" s="21">
        <f>IF($AJ303="","",IF(IFERROR(TRIM(INDEX($A303:$AD303,MATCH(Lists!$B$4,$A$1:$AD$1,0))&amp;""),"")=Lists!$B$12,"18 or older",IF(IFERROR(TRIM(INDEX($A303:$AD303,MATCH(Lists!$B$4,$A$1:$AD$1,0))&amp;""),"")=Lists!$B$11,"Under 18","Not answered")))</f>
        <v/>
      </c>
      <c r="AO303" s="21">
        <f>IF($AN303="Under 18",IF(TRIM($AH303)="Yes","On file","Needed"),"")</f>
        <v/>
      </c>
      <c r="AP303" s="22">
        <f>IF($AJ303="","",COUNTIF(Shifts!$H$2:$M$41,$AJ303))</f>
        <v/>
      </c>
    </row>
    <row r="304">
      <c r="AF304" s="23" t="n"/>
      <c r="AG304" s="23" t="n"/>
      <c r="AH304" s="23" t="n"/>
      <c r="AJ304" s="21">
        <f>IFERROR(TRIM(INDEX($A304:$AD304,MATCH(Lists!$B$2,$A$1:$AD$1,0))&amp;""),"")</f>
        <v/>
      </c>
      <c r="AK304" s="21">
        <f>IF($AJ304="","",IFERROR(TRIM(INDEX($A304:$AD304,MATCH(Lists!$B$3,$A$1:$AD$1,0))&amp;""),""))</f>
        <v/>
      </c>
      <c r="AL304" s="21">
        <f>IF($AJ304="","",IFERROR(TRIM(INDEX($A304:$AD304,MATCH(Lists!$B$5,$A$1:$AD$1,0))&amp;""),""))</f>
        <v/>
      </c>
      <c r="AM304" s="21">
        <f>IF($AJ304="","",IFERROR(TRIM(INDEX($A304:$AD304,MATCH(Lists!$B$6,$A$1:$AD$1,0))&amp;""),""))</f>
        <v/>
      </c>
      <c r="AN304" s="21">
        <f>IF($AJ304="","",IF(IFERROR(TRIM(INDEX($A304:$AD304,MATCH(Lists!$B$4,$A$1:$AD$1,0))&amp;""),"")=Lists!$B$12,"18 or older",IF(IFERROR(TRIM(INDEX($A304:$AD304,MATCH(Lists!$B$4,$A$1:$AD$1,0))&amp;""),"")=Lists!$B$11,"Under 18","Not answered")))</f>
        <v/>
      </c>
      <c r="AO304" s="21">
        <f>IF($AN304="Under 18",IF(TRIM($AH304)="Yes","On file","Needed"),"")</f>
        <v/>
      </c>
      <c r="AP304" s="22">
        <f>IF($AJ304="","",COUNTIF(Shifts!$H$2:$M$41,$AJ304))</f>
        <v/>
      </c>
    </row>
    <row r="305">
      <c r="AF305" s="23" t="n"/>
      <c r="AG305" s="23" t="n"/>
      <c r="AH305" s="23" t="n"/>
      <c r="AJ305" s="21">
        <f>IFERROR(TRIM(INDEX($A305:$AD305,MATCH(Lists!$B$2,$A$1:$AD$1,0))&amp;""),"")</f>
        <v/>
      </c>
      <c r="AK305" s="21">
        <f>IF($AJ305="","",IFERROR(TRIM(INDEX($A305:$AD305,MATCH(Lists!$B$3,$A$1:$AD$1,0))&amp;""),""))</f>
        <v/>
      </c>
      <c r="AL305" s="21">
        <f>IF($AJ305="","",IFERROR(TRIM(INDEX($A305:$AD305,MATCH(Lists!$B$5,$A$1:$AD$1,0))&amp;""),""))</f>
        <v/>
      </c>
      <c r="AM305" s="21">
        <f>IF($AJ305="","",IFERROR(TRIM(INDEX($A305:$AD305,MATCH(Lists!$B$6,$A$1:$AD$1,0))&amp;""),""))</f>
        <v/>
      </c>
      <c r="AN305" s="21">
        <f>IF($AJ305="","",IF(IFERROR(TRIM(INDEX($A305:$AD305,MATCH(Lists!$B$4,$A$1:$AD$1,0))&amp;""),"")=Lists!$B$12,"18 or older",IF(IFERROR(TRIM(INDEX($A305:$AD305,MATCH(Lists!$B$4,$A$1:$AD$1,0))&amp;""),"")=Lists!$B$11,"Under 18","Not answered")))</f>
        <v/>
      </c>
      <c r="AO305" s="21">
        <f>IF($AN305="Under 18",IF(TRIM($AH305)="Yes","On file","Needed"),"")</f>
        <v/>
      </c>
      <c r="AP305" s="22">
        <f>IF($AJ305="","",COUNTIF(Shifts!$H$2:$M$41,$AJ305))</f>
        <v/>
      </c>
    </row>
    <row r="306">
      <c r="AF306" s="23" t="n"/>
      <c r="AG306" s="23" t="n"/>
      <c r="AH306" s="23" t="n"/>
      <c r="AJ306" s="21">
        <f>IFERROR(TRIM(INDEX($A306:$AD306,MATCH(Lists!$B$2,$A$1:$AD$1,0))&amp;""),"")</f>
        <v/>
      </c>
      <c r="AK306" s="21">
        <f>IF($AJ306="","",IFERROR(TRIM(INDEX($A306:$AD306,MATCH(Lists!$B$3,$A$1:$AD$1,0))&amp;""),""))</f>
        <v/>
      </c>
      <c r="AL306" s="21">
        <f>IF($AJ306="","",IFERROR(TRIM(INDEX($A306:$AD306,MATCH(Lists!$B$5,$A$1:$AD$1,0))&amp;""),""))</f>
        <v/>
      </c>
      <c r="AM306" s="21">
        <f>IF($AJ306="","",IFERROR(TRIM(INDEX($A306:$AD306,MATCH(Lists!$B$6,$A$1:$AD$1,0))&amp;""),""))</f>
        <v/>
      </c>
      <c r="AN306" s="21">
        <f>IF($AJ306="","",IF(IFERROR(TRIM(INDEX($A306:$AD306,MATCH(Lists!$B$4,$A$1:$AD$1,0))&amp;""),"")=Lists!$B$12,"18 or older",IF(IFERROR(TRIM(INDEX($A306:$AD306,MATCH(Lists!$B$4,$A$1:$AD$1,0))&amp;""),"")=Lists!$B$11,"Under 18","Not answered")))</f>
        <v/>
      </c>
      <c r="AO306" s="21">
        <f>IF($AN306="Under 18",IF(TRIM($AH306)="Yes","On file","Needed"),"")</f>
        <v/>
      </c>
      <c r="AP306" s="22">
        <f>IF($AJ306="","",COUNTIF(Shifts!$H$2:$M$41,$AJ306))</f>
        <v/>
      </c>
    </row>
    <row r="307">
      <c r="AF307" s="23" t="n"/>
      <c r="AG307" s="23" t="n"/>
      <c r="AH307" s="23" t="n"/>
      <c r="AJ307" s="21">
        <f>IFERROR(TRIM(INDEX($A307:$AD307,MATCH(Lists!$B$2,$A$1:$AD$1,0))&amp;""),"")</f>
        <v/>
      </c>
      <c r="AK307" s="21">
        <f>IF($AJ307="","",IFERROR(TRIM(INDEX($A307:$AD307,MATCH(Lists!$B$3,$A$1:$AD$1,0))&amp;""),""))</f>
        <v/>
      </c>
      <c r="AL307" s="21">
        <f>IF($AJ307="","",IFERROR(TRIM(INDEX($A307:$AD307,MATCH(Lists!$B$5,$A$1:$AD$1,0))&amp;""),""))</f>
        <v/>
      </c>
      <c r="AM307" s="21">
        <f>IF($AJ307="","",IFERROR(TRIM(INDEX($A307:$AD307,MATCH(Lists!$B$6,$A$1:$AD$1,0))&amp;""),""))</f>
        <v/>
      </c>
      <c r="AN307" s="21">
        <f>IF($AJ307="","",IF(IFERROR(TRIM(INDEX($A307:$AD307,MATCH(Lists!$B$4,$A$1:$AD$1,0))&amp;""),"")=Lists!$B$12,"18 or older",IF(IFERROR(TRIM(INDEX($A307:$AD307,MATCH(Lists!$B$4,$A$1:$AD$1,0))&amp;""),"")=Lists!$B$11,"Under 18","Not answered")))</f>
        <v/>
      </c>
      <c r="AO307" s="21">
        <f>IF($AN307="Under 18",IF(TRIM($AH307)="Yes","On file","Needed"),"")</f>
        <v/>
      </c>
      <c r="AP307" s="22">
        <f>IF($AJ307="","",COUNTIF(Shifts!$H$2:$M$41,$AJ307))</f>
        <v/>
      </c>
    </row>
    <row r="308">
      <c r="AF308" s="23" t="n"/>
      <c r="AG308" s="23" t="n"/>
      <c r="AH308" s="23" t="n"/>
      <c r="AJ308" s="21">
        <f>IFERROR(TRIM(INDEX($A308:$AD308,MATCH(Lists!$B$2,$A$1:$AD$1,0))&amp;""),"")</f>
        <v/>
      </c>
      <c r="AK308" s="21">
        <f>IF($AJ308="","",IFERROR(TRIM(INDEX($A308:$AD308,MATCH(Lists!$B$3,$A$1:$AD$1,0))&amp;""),""))</f>
        <v/>
      </c>
      <c r="AL308" s="21">
        <f>IF($AJ308="","",IFERROR(TRIM(INDEX($A308:$AD308,MATCH(Lists!$B$5,$A$1:$AD$1,0))&amp;""),""))</f>
        <v/>
      </c>
      <c r="AM308" s="21">
        <f>IF($AJ308="","",IFERROR(TRIM(INDEX($A308:$AD308,MATCH(Lists!$B$6,$A$1:$AD$1,0))&amp;""),""))</f>
        <v/>
      </c>
      <c r="AN308" s="21">
        <f>IF($AJ308="","",IF(IFERROR(TRIM(INDEX($A308:$AD308,MATCH(Lists!$B$4,$A$1:$AD$1,0))&amp;""),"")=Lists!$B$12,"18 or older",IF(IFERROR(TRIM(INDEX($A308:$AD308,MATCH(Lists!$B$4,$A$1:$AD$1,0))&amp;""),"")=Lists!$B$11,"Under 18","Not answered")))</f>
        <v/>
      </c>
      <c r="AO308" s="21">
        <f>IF($AN308="Under 18",IF(TRIM($AH308)="Yes","On file","Needed"),"")</f>
        <v/>
      </c>
      <c r="AP308" s="22">
        <f>IF($AJ308="","",COUNTIF(Shifts!$H$2:$M$41,$AJ308))</f>
        <v/>
      </c>
    </row>
    <row r="309">
      <c r="AF309" s="23" t="n"/>
      <c r="AG309" s="23" t="n"/>
      <c r="AH309" s="23" t="n"/>
      <c r="AJ309" s="21">
        <f>IFERROR(TRIM(INDEX($A309:$AD309,MATCH(Lists!$B$2,$A$1:$AD$1,0))&amp;""),"")</f>
        <v/>
      </c>
      <c r="AK309" s="21">
        <f>IF($AJ309="","",IFERROR(TRIM(INDEX($A309:$AD309,MATCH(Lists!$B$3,$A$1:$AD$1,0))&amp;""),""))</f>
        <v/>
      </c>
      <c r="AL309" s="21">
        <f>IF($AJ309="","",IFERROR(TRIM(INDEX($A309:$AD309,MATCH(Lists!$B$5,$A$1:$AD$1,0))&amp;""),""))</f>
        <v/>
      </c>
      <c r="AM309" s="21">
        <f>IF($AJ309="","",IFERROR(TRIM(INDEX($A309:$AD309,MATCH(Lists!$B$6,$A$1:$AD$1,0))&amp;""),""))</f>
        <v/>
      </c>
      <c r="AN309" s="21">
        <f>IF($AJ309="","",IF(IFERROR(TRIM(INDEX($A309:$AD309,MATCH(Lists!$B$4,$A$1:$AD$1,0))&amp;""),"")=Lists!$B$12,"18 or older",IF(IFERROR(TRIM(INDEX($A309:$AD309,MATCH(Lists!$B$4,$A$1:$AD$1,0))&amp;""),"")=Lists!$B$11,"Under 18","Not answered")))</f>
        <v/>
      </c>
      <c r="AO309" s="21">
        <f>IF($AN309="Under 18",IF(TRIM($AH309)="Yes","On file","Needed"),"")</f>
        <v/>
      </c>
      <c r="AP309" s="22">
        <f>IF($AJ309="","",COUNTIF(Shifts!$H$2:$M$41,$AJ309))</f>
        <v/>
      </c>
    </row>
    <row r="310">
      <c r="AF310" s="23" t="n"/>
      <c r="AG310" s="23" t="n"/>
      <c r="AH310" s="23" t="n"/>
      <c r="AJ310" s="21">
        <f>IFERROR(TRIM(INDEX($A310:$AD310,MATCH(Lists!$B$2,$A$1:$AD$1,0))&amp;""),"")</f>
        <v/>
      </c>
      <c r="AK310" s="21">
        <f>IF($AJ310="","",IFERROR(TRIM(INDEX($A310:$AD310,MATCH(Lists!$B$3,$A$1:$AD$1,0))&amp;""),""))</f>
        <v/>
      </c>
      <c r="AL310" s="21">
        <f>IF($AJ310="","",IFERROR(TRIM(INDEX($A310:$AD310,MATCH(Lists!$B$5,$A$1:$AD$1,0))&amp;""),""))</f>
        <v/>
      </c>
      <c r="AM310" s="21">
        <f>IF($AJ310="","",IFERROR(TRIM(INDEX($A310:$AD310,MATCH(Lists!$B$6,$A$1:$AD$1,0))&amp;""),""))</f>
        <v/>
      </c>
      <c r="AN310" s="21">
        <f>IF($AJ310="","",IF(IFERROR(TRIM(INDEX($A310:$AD310,MATCH(Lists!$B$4,$A$1:$AD$1,0))&amp;""),"")=Lists!$B$12,"18 or older",IF(IFERROR(TRIM(INDEX($A310:$AD310,MATCH(Lists!$B$4,$A$1:$AD$1,0))&amp;""),"")=Lists!$B$11,"Under 18","Not answered")))</f>
        <v/>
      </c>
      <c r="AO310" s="21">
        <f>IF($AN310="Under 18",IF(TRIM($AH310)="Yes","On file","Needed"),"")</f>
        <v/>
      </c>
      <c r="AP310" s="22">
        <f>IF($AJ310="","",COUNTIF(Shifts!$H$2:$M$41,$AJ310))</f>
        <v/>
      </c>
    </row>
    <row r="311">
      <c r="AF311" s="23" t="n"/>
      <c r="AG311" s="23" t="n"/>
      <c r="AH311" s="23" t="n"/>
      <c r="AJ311" s="21">
        <f>IFERROR(TRIM(INDEX($A311:$AD311,MATCH(Lists!$B$2,$A$1:$AD$1,0))&amp;""),"")</f>
        <v/>
      </c>
      <c r="AK311" s="21">
        <f>IF($AJ311="","",IFERROR(TRIM(INDEX($A311:$AD311,MATCH(Lists!$B$3,$A$1:$AD$1,0))&amp;""),""))</f>
        <v/>
      </c>
      <c r="AL311" s="21">
        <f>IF($AJ311="","",IFERROR(TRIM(INDEX($A311:$AD311,MATCH(Lists!$B$5,$A$1:$AD$1,0))&amp;""),""))</f>
        <v/>
      </c>
      <c r="AM311" s="21">
        <f>IF($AJ311="","",IFERROR(TRIM(INDEX($A311:$AD311,MATCH(Lists!$B$6,$A$1:$AD$1,0))&amp;""),""))</f>
        <v/>
      </c>
      <c r="AN311" s="21">
        <f>IF($AJ311="","",IF(IFERROR(TRIM(INDEX($A311:$AD311,MATCH(Lists!$B$4,$A$1:$AD$1,0))&amp;""),"")=Lists!$B$12,"18 or older",IF(IFERROR(TRIM(INDEX($A311:$AD311,MATCH(Lists!$B$4,$A$1:$AD$1,0))&amp;""),"")=Lists!$B$11,"Under 18","Not answered")))</f>
        <v/>
      </c>
      <c r="AO311" s="21">
        <f>IF($AN311="Under 18",IF(TRIM($AH311)="Yes","On file","Needed"),"")</f>
        <v/>
      </c>
      <c r="AP311" s="22">
        <f>IF($AJ311="","",COUNTIF(Shifts!$H$2:$M$41,$AJ311))</f>
        <v/>
      </c>
    </row>
    <row r="312">
      <c r="AF312" s="23" t="n"/>
      <c r="AG312" s="23" t="n"/>
      <c r="AH312" s="23" t="n"/>
      <c r="AJ312" s="21">
        <f>IFERROR(TRIM(INDEX($A312:$AD312,MATCH(Lists!$B$2,$A$1:$AD$1,0))&amp;""),"")</f>
        <v/>
      </c>
      <c r="AK312" s="21">
        <f>IF($AJ312="","",IFERROR(TRIM(INDEX($A312:$AD312,MATCH(Lists!$B$3,$A$1:$AD$1,0))&amp;""),""))</f>
        <v/>
      </c>
      <c r="AL312" s="21">
        <f>IF($AJ312="","",IFERROR(TRIM(INDEX($A312:$AD312,MATCH(Lists!$B$5,$A$1:$AD$1,0))&amp;""),""))</f>
        <v/>
      </c>
      <c r="AM312" s="21">
        <f>IF($AJ312="","",IFERROR(TRIM(INDEX($A312:$AD312,MATCH(Lists!$B$6,$A$1:$AD$1,0))&amp;""),""))</f>
        <v/>
      </c>
      <c r="AN312" s="21">
        <f>IF($AJ312="","",IF(IFERROR(TRIM(INDEX($A312:$AD312,MATCH(Lists!$B$4,$A$1:$AD$1,0))&amp;""),"")=Lists!$B$12,"18 or older",IF(IFERROR(TRIM(INDEX($A312:$AD312,MATCH(Lists!$B$4,$A$1:$AD$1,0))&amp;""),"")=Lists!$B$11,"Under 18","Not answered")))</f>
        <v/>
      </c>
      <c r="AO312" s="21">
        <f>IF($AN312="Under 18",IF(TRIM($AH312)="Yes","On file","Needed"),"")</f>
        <v/>
      </c>
      <c r="AP312" s="22">
        <f>IF($AJ312="","",COUNTIF(Shifts!$H$2:$M$41,$AJ312))</f>
        <v/>
      </c>
    </row>
    <row r="313">
      <c r="AF313" s="23" t="n"/>
      <c r="AG313" s="23" t="n"/>
      <c r="AH313" s="23" t="n"/>
      <c r="AJ313" s="21">
        <f>IFERROR(TRIM(INDEX($A313:$AD313,MATCH(Lists!$B$2,$A$1:$AD$1,0))&amp;""),"")</f>
        <v/>
      </c>
      <c r="AK313" s="21">
        <f>IF($AJ313="","",IFERROR(TRIM(INDEX($A313:$AD313,MATCH(Lists!$B$3,$A$1:$AD$1,0))&amp;""),""))</f>
        <v/>
      </c>
      <c r="AL313" s="21">
        <f>IF($AJ313="","",IFERROR(TRIM(INDEX($A313:$AD313,MATCH(Lists!$B$5,$A$1:$AD$1,0))&amp;""),""))</f>
        <v/>
      </c>
      <c r="AM313" s="21">
        <f>IF($AJ313="","",IFERROR(TRIM(INDEX($A313:$AD313,MATCH(Lists!$B$6,$A$1:$AD$1,0))&amp;""),""))</f>
        <v/>
      </c>
      <c r="AN313" s="21">
        <f>IF($AJ313="","",IF(IFERROR(TRIM(INDEX($A313:$AD313,MATCH(Lists!$B$4,$A$1:$AD$1,0))&amp;""),"")=Lists!$B$12,"18 or older",IF(IFERROR(TRIM(INDEX($A313:$AD313,MATCH(Lists!$B$4,$A$1:$AD$1,0))&amp;""),"")=Lists!$B$11,"Under 18","Not answered")))</f>
        <v/>
      </c>
      <c r="AO313" s="21">
        <f>IF($AN313="Under 18",IF(TRIM($AH313)="Yes","On file","Needed"),"")</f>
        <v/>
      </c>
      <c r="AP313" s="22">
        <f>IF($AJ313="","",COUNTIF(Shifts!$H$2:$M$41,$AJ313))</f>
        <v/>
      </c>
    </row>
    <row r="314">
      <c r="AF314" s="23" t="n"/>
      <c r="AG314" s="23" t="n"/>
      <c r="AH314" s="23" t="n"/>
      <c r="AJ314" s="21">
        <f>IFERROR(TRIM(INDEX($A314:$AD314,MATCH(Lists!$B$2,$A$1:$AD$1,0))&amp;""),"")</f>
        <v/>
      </c>
      <c r="AK314" s="21">
        <f>IF($AJ314="","",IFERROR(TRIM(INDEX($A314:$AD314,MATCH(Lists!$B$3,$A$1:$AD$1,0))&amp;""),""))</f>
        <v/>
      </c>
      <c r="AL314" s="21">
        <f>IF($AJ314="","",IFERROR(TRIM(INDEX($A314:$AD314,MATCH(Lists!$B$5,$A$1:$AD$1,0))&amp;""),""))</f>
        <v/>
      </c>
      <c r="AM314" s="21">
        <f>IF($AJ314="","",IFERROR(TRIM(INDEX($A314:$AD314,MATCH(Lists!$B$6,$A$1:$AD$1,0))&amp;""),""))</f>
        <v/>
      </c>
      <c r="AN314" s="21">
        <f>IF($AJ314="","",IF(IFERROR(TRIM(INDEX($A314:$AD314,MATCH(Lists!$B$4,$A$1:$AD$1,0))&amp;""),"")=Lists!$B$12,"18 or older",IF(IFERROR(TRIM(INDEX($A314:$AD314,MATCH(Lists!$B$4,$A$1:$AD$1,0))&amp;""),"")=Lists!$B$11,"Under 18","Not answered")))</f>
        <v/>
      </c>
      <c r="AO314" s="21">
        <f>IF($AN314="Under 18",IF(TRIM($AH314)="Yes","On file","Needed"),"")</f>
        <v/>
      </c>
      <c r="AP314" s="22">
        <f>IF($AJ314="","",COUNTIF(Shifts!$H$2:$M$41,$AJ314))</f>
        <v/>
      </c>
    </row>
    <row r="315">
      <c r="AF315" s="23" t="n"/>
      <c r="AG315" s="23" t="n"/>
      <c r="AH315" s="23" t="n"/>
      <c r="AJ315" s="21">
        <f>IFERROR(TRIM(INDEX($A315:$AD315,MATCH(Lists!$B$2,$A$1:$AD$1,0))&amp;""),"")</f>
        <v/>
      </c>
      <c r="AK315" s="21">
        <f>IF($AJ315="","",IFERROR(TRIM(INDEX($A315:$AD315,MATCH(Lists!$B$3,$A$1:$AD$1,0))&amp;""),""))</f>
        <v/>
      </c>
      <c r="AL315" s="21">
        <f>IF($AJ315="","",IFERROR(TRIM(INDEX($A315:$AD315,MATCH(Lists!$B$5,$A$1:$AD$1,0))&amp;""),""))</f>
        <v/>
      </c>
      <c r="AM315" s="21">
        <f>IF($AJ315="","",IFERROR(TRIM(INDEX($A315:$AD315,MATCH(Lists!$B$6,$A$1:$AD$1,0))&amp;""),""))</f>
        <v/>
      </c>
      <c r="AN315" s="21">
        <f>IF($AJ315="","",IF(IFERROR(TRIM(INDEX($A315:$AD315,MATCH(Lists!$B$4,$A$1:$AD$1,0))&amp;""),"")=Lists!$B$12,"18 or older",IF(IFERROR(TRIM(INDEX($A315:$AD315,MATCH(Lists!$B$4,$A$1:$AD$1,0))&amp;""),"")=Lists!$B$11,"Under 18","Not answered")))</f>
        <v/>
      </c>
      <c r="AO315" s="21">
        <f>IF($AN315="Under 18",IF(TRIM($AH315)="Yes","On file","Needed"),"")</f>
        <v/>
      </c>
      <c r="AP315" s="22">
        <f>IF($AJ315="","",COUNTIF(Shifts!$H$2:$M$41,$AJ315))</f>
        <v/>
      </c>
    </row>
    <row r="316">
      <c r="AF316" s="23" t="n"/>
      <c r="AG316" s="23" t="n"/>
      <c r="AH316" s="23" t="n"/>
      <c r="AJ316" s="21">
        <f>IFERROR(TRIM(INDEX($A316:$AD316,MATCH(Lists!$B$2,$A$1:$AD$1,0))&amp;""),"")</f>
        <v/>
      </c>
      <c r="AK316" s="21">
        <f>IF($AJ316="","",IFERROR(TRIM(INDEX($A316:$AD316,MATCH(Lists!$B$3,$A$1:$AD$1,0))&amp;""),""))</f>
        <v/>
      </c>
      <c r="AL316" s="21">
        <f>IF($AJ316="","",IFERROR(TRIM(INDEX($A316:$AD316,MATCH(Lists!$B$5,$A$1:$AD$1,0))&amp;""),""))</f>
        <v/>
      </c>
      <c r="AM316" s="21">
        <f>IF($AJ316="","",IFERROR(TRIM(INDEX($A316:$AD316,MATCH(Lists!$B$6,$A$1:$AD$1,0))&amp;""),""))</f>
        <v/>
      </c>
      <c r="AN316" s="21">
        <f>IF($AJ316="","",IF(IFERROR(TRIM(INDEX($A316:$AD316,MATCH(Lists!$B$4,$A$1:$AD$1,0))&amp;""),"")=Lists!$B$12,"18 or older",IF(IFERROR(TRIM(INDEX($A316:$AD316,MATCH(Lists!$B$4,$A$1:$AD$1,0))&amp;""),"")=Lists!$B$11,"Under 18","Not answered")))</f>
        <v/>
      </c>
      <c r="AO316" s="21">
        <f>IF($AN316="Under 18",IF(TRIM($AH316)="Yes","On file","Needed"),"")</f>
        <v/>
      </c>
      <c r="AP316" s="22">
        <f>IF($AJ316="","",COUNTIF(Shifts!$H$2:$M$41,$AJ316))</f>
        <v/>
      </c>
    </row>
    <row r="317">
      <c r="AF317" s="23" t="n"/>
      <c r="AG317" s="23" t="n"/>
      <c r="AH317" s="23" t="n"/>
      <c r="AJ317" s="21">
        <f>IFERROR(TRIM(INDEX($A317:$AD317,MATCH(Lists!$B$2,$A$1:$AD$1,0))&amp;""),"")</f>
        <v/>
      </c>
      <c r="AK317" s="21">
        <f>IF($AJ317="","",IFERROR(TRIM(INDEX($A317:$AD317,MATCH(Lists!$B$3,$A$1:$AD$1,0))&amp;""),""))</f>
        <v/>
      </c>
      <c r="AL317" s="21">
        <f>IF($AJ317="","",IFERROR(TRIM(INDEX($A317:$AD317,MATCH(Lists!$B$5,$A$1:$AD$1,0))&amp;""),""))</f>
        <v/>
      </c>
      <c r="AM317" s="21">
        <f>IF($AJ317="","",IFERROR(TRIM(INDEX($A317:$AD317,MATCH(Lists!$B$6,$A$1:$AD$1,0))&amp;""),""))</f>
        <v/>
      </c>
      <c r="AN317" s="21">
        <f>IF($AJ317="","",IF(IFERROR(TRIM(INDEX($A317:$AD317,MATCH(Lists!$B$4,$A$1:$AD$1,0))&amp;""),"")=Lists!$B$12,"18 or older",IF(IFERROR(TRIM(INDEX($A317:$AD317,MATCH(Lists!$B$4,$A$1:$AD$1,0))&amp;""),"")=Lists!$B$11,"Under 18","Not answered")))</f>
        <v/>
      </c>
      <c r="AO317" s="21">
        <f>IF($AN317="Under 18",IF(TRIM($AH317)="Yes","On file","Needed"),"")</f>
        <v/>
      </c>
      <c r="AP317" s="22">
        <f>IF($AJ317="","",COUNTIF(Shifts!$H$2:$M$41,$AJ317))</f>
        <v/>
      </c>
    </row>
    <row r="318">
      <c r="AF318" s="23" t="n"/>
      <c r="AG318" s="23" t="n"/>
      <c r="AH318" s="23" t="n"/>
      <c r="AJ318" s="21">
        <f>IFERROR(TRIM(INDEX($A318:$AD318,MATCH(Lists!$B$2,$A$1:$AD$1,0))&amp;""),"")</f>
        <v/>
      </c>
      <c r="AK318" s="21">
        <f>IF($AJ318="","",IFERROR(TRIM(INDEX($A318:$AD318,MATCH(Lists!$B$3,$A$1:$AD$1,0))&amp;""),""))</f>
        <v/>
      </c>
      <c r="AL318" s="21">
        <f>IF($AJ318="","",IFERROR(TRIM(INDEX($A318:$AD318,MATCH(Lists!$B$5,$A$1:$AD$1,0))&amp;""),""))</f>
        <v/>
      </c>
      <c r="AM318" s="21">
        <f>IF($AJ318="","",IFERROR(TRIM(INDEX($A318:$AD318,MATCH(Lists!$B$6,$A$1:$AD$1,0))&amp;""),""))</f>
        <v/>
      </c>
      <c r="AN318" s="21">
        <f>IF($AJ318="","",IF(IFERROR(TRIM(INDEX($A318:$AD318,MATCH(Lists!$B$4,$A$1:$AD$1,0))&amp;""),"")=Lists!$B$12,"18 or older",IF(IFERROR(TRIM(INDEX($A318:$AD318,MATCH(Lists!$B$4,$A$1:$AD$1,0))&amp;""),"")=Lists!$B$11,"Under 18","Not answered")))</f>
        <v/>
      </c>
      <c r="AO318" s="21">
        <f>IF($AN318="Under 18",IF(TRIM($AH318)="Yes","On file","Needed"),"")</f>
        <v/>
      </c>
      <c r="AP318" s="22">
        <f>IF($AJ318="","",COUNTIF(Shifts!$H$2:$M$41,$AJ318))</f>
        <v/>
      </c>
    </row>
    <row r="319">
      <c r="AF319" s="23" t="n"/>
      <c r="AG319" s="23" t="n"/>
      <c r="AH319" s="23" t="n"/>
      <c r="AJ319" s="21">
        <f>IFERROR(TRIM(INDEX($A319:$AD319,MATCH(Lists!$B$2,$A$1:$AD$1,0))&amp;""),"")</f>
        <v/>
      </c>
      <c r="AK319" s="21">
        <f>IF($AJ319="","",IFERROR(TRIM(INDEX($A319:$AD319,MATCH(Lists!$B$3,$A$1:$AD$1,0))&amp;""),""))</f>
        <v/>
      </c>
      <c r="AL319" s="21">
        <f>IF($AJ319="","",IFERROR(TRIM(INDEX($A319:$AD319,MATCH(Lists!$B$5,$A$1:$AD$1,0))&amp;""),""))</f>
        <v/>
      </c>
      <c r="AM319" s="21">
        <f>IF($AJ319="","",IFERROR(TRIM(INDEX($A319:$AD319,MATCH(Lists!$B$6,$A$1:$AD$1,0))&amp;""),""))</f>
        <v/>
      </c>
      <c r="AN319" s="21">
        <f>IF($AJ319="","",IF(IFERROR(TRIM(INDEX($A319:$AD319,MATCH(Lists!$B$4,$A$1:$AD$1,0))&amp;""),"")=Lists!$B$12,"18 or older",IF(IFERROR(TRIM(INDEX($A319:$AD319,MATCH(Lists!$B$4,$A$1:$AD$1,0))&amp;""),"")=Lists!$B$11,"Under 18","Not answered")))</f>
        <v/>
      </c>
      <c r="AO319" s="21">
        <f>IF($AN319="Under 18",IF(TRIM($AH319)="Yes","On file","Needed"),"")</f>
        <v/>
      </c>
      <c r="AP319" s="22">
        <f>IF($AJ319="","",COUNTIF(Shifts!$H$2:$M$41,$AJ319))</f>
        <v/>
      </c>
    </row>
    <row r="320">
      <c r="AF320" s="23" t="n"/>
      <c r="AG320" s="23" t="n"/>
      <c r="AH320" s="23" t="n"/>
      <c r="AJ320" s="21">
        <f>IFERROR(TRIM(INDEX($A320:$AD320,MATCH(Lists!$B$2,$A$1:$AD$1,0))&amp;""),"")</f>
        <v/>
      </c>
      <c r="AK320" s="21">
        <f>IF($AJ320="","",IFERROR(TRIM(INDEX($A320:$AD320,MATCH(Lists!$B$3,$A$1:$AD$1,0))&amp;""),""))</f>
        <v/>
      </c>
      <c r="AL320" s="21">
        <f>IF($AJ320="","",IFERROR(TRIM(INDEX($A320:$AD320,MATCH(Lists!$B$5,$A$1:$AD$1,0))&amp;""),""))</f>
        <v/>
      </c>
      <c r="AM320" s="21">
        <f>IF($AJ320="","",IFERROR(TRIM(INDEX($A320:$AD320,MATCH(Lists!$B$6,$A$1:$AD$1,0))&amp;""),""))</f>
        <v/>
      </c>
      <c r="AN320" s="21">
        <f>IF($AJ320="","",IF(IFERROR(TRIM(INDEX($A320:$AD320,MATCH(Lists!$B$4,$A$1:$AD$1,0))&amp;""),"")=Lists!$B$12,"18 or older",IF(IFERROR(TRIM(INDEX($A320:$AD320,MATCH(Lists!$B$4,$A$1:$AD$1,0))&amp;""),"")=Lists!$B$11,"Under 18","Not answered")))</f>
        <v/>
      </c>
      <c r="AO320" s="21">
        <f>IF($AN320="Under 18",IF(TRIM($AH320)="Yes","On file","Needed"),"")</f>
        <v/>
      </c>
      <c r="AP320" s="22">
        <f>IF($AJ320="","",COUNTIF(Shifts!$H$2:$M$41,$AJ320))</f>
        <v/>
      </c>
    </row>
    <row r="321">
      <c r="AF321" s="23" t="n"/>
      <c r="AG321" s="23" t="n"/>
      <c r="AH321" s="23" t="n"/>
      <c r="AJ321" s="21">
        <f>IFERROR(TRIM(INDEX($A321:$AD321,MATCH(Lists!$B$2,$A$1:$AD$1,0))&amp;""),"")</f>
        <v/>
      </c>
      <c r="AK321" s="21">
        <f>IF($AJ321="","",IFERROR(TRIM(INDEX($A321:$AD321,MATCH(Lists!$B$3,$A$1:$AD$1,0))&amp;""),""))</f>
        <v/>
      </c>
      <c r="AL321" s="21">
        <f>IF($AJ321="","",IFERROR(TRIM(INDEX($A321:$AD321,MATCH(Lists!$B$5,$A$1:$AD$1,0))&amp;""),""))</f>
        <v/>
      </c>
      <c r="AM321" s="21">
        <f>IF($AJ321="","",IFERROR(TRIM(INDEX($A321:$AD321,MATCH(Lists!$B$6,$A$1:$AD$1,0))&amp;""),""))</f>
        <v/>
      </c>
      <c r="AN321" s="21">
        <f>IF($AJ321="","",IF(IFERROR(TRIM(INDEX($A321:$AD321,MATCH(Lists!$B$4,$A$1:$AD$1,0))&amp;""),"")=Lists!$B$12,"18 or older",IF(IFERROR(TRIM(INDEX($A321:$AD321,MATCH(Lists!$B$4,$A$1:$AD$1,0))&amp;""),"")=Lists!$B$11,"Under 18","Not answered")))</f>
        <v/>
      </c>
      <c r="AO321" s="21">
        <f>IF($AN321="Under 18",IF(TRIM($AH321)="Yes","On file","Needed"),"")</f>
        <v/>
      </c>
      <c r="AP321" s="22">
        <f>IF($AJ321="","",COUNTIF(Shifts!$H$2:$M$41,$AJ321))</f>
        <v/>
      </c>
    </row>
    <row r="322">
      <c r="AF322" s="23" t="n"/>
      <c r="AG322" s="23" t="n"/>
      <c r="AH322" s="23" t="n"/>
      <c r="AJ322" s="21">
        <f>IFERROR(TRIM(INDEX($A322:$AD322,MATCH(Lists!$B$2,$A$1:$AD$1,0))&amp;""),"")</f>
        <v/>
      </c>
      <c r="AK322" s="21">
        <f>IF($AJ322="","",IFERROR(TRIM(INDEX($A322:$AD322,MATCH(Lists!$B$3,$A$1:$AD$1,0))&amp;""),""))</f>
        <v/>
      </c>
      <c r="AL322" s="21">
        <f>IF($AJ322="","",IFERROR(TRIM(INDEX($A322:$AD322,MATCH(Lists!$B$5,$A$1:$AD$1,0))&amp;""),""))</f>
        <v/>
      </c>
      <c r="AM322" s="21">
        <f>IF($AJ322="","",IFERROR(TRIM(INDEX($A322:$AD322,MATCH(Lists!$B$6,$A$1:$AD$1,0))&amp;""),""))</f>
        <v/>
      </c>
      <c r="AN322" s="21">
        <f>IF($AJ322="","",IF(IFERROR(TRIM(INDEX($A322:$AD322,MATCH(Lists!$B$4,$A$1:$AD$1,0))&amp;""),"")=Lists!$B$12,"18 or older",IF(IFERROR(TRIM(INDEX($A322:$AD322,MATCH(Lists!$B$4,$A$1:$AD$1,0))&amp;""),"")=Lists!$B$11,"Under 18","Not answered")))</f>
        <v/>
      </c>
      <c r="AO322" s="21">
        <f>IF($AN322="Under 18",IF(TRIM($AH322)="Yes","On file","Needed"),"")</f>
        <v/>
      </c>
      <c r="AP322" s="22">
        <f>IF($AJ322="","",COUNTIF(Shifts!$H$2:$M$41,$AJ322))</f>
        <v/>
      </c>
    </row>
    <row r="323">
      <c r="AF323" s="23" t="n"/>
      <c r="AG323" s="23" t="n"/>
      <c r="AH323" s="23" t="n"/>
      <c r="AJ323" s="21">
        <f>IFERROR(TRIM(INDEX($A323:$AD323,MATCH(Lists!$B$2,$A$1:$AD$1,0))&amp;""),"")</f>
        <v/>
      </c>
      <c r="AK323" s="21">
        <f>IF($AJ323="","",IFERROR(TRIM(INDEX($A323:$AD323,MATCH(Lists!$B$3,$A$1:$AD$1,0))&amp;""),""))</f>
        <v/>
      </c>
      <c r="AL323" s="21">
        <f>IF($AJ323="","",IFERROR(TRIM(INDEX($A323:$AD323,MATCH(Lists!$B$5,$A$1:$AD$1,0))&amp;""),""))</f>
        <v/>
      </c>
      <c r="AM323" s="21">
        <f>IF($AJ323="","",IFERROR(TRIM(INDEX($A323:$AD323,MATCH(Lists!$B$6,$A$1:$AD$1,0))&amp;""),""))</f>
        <v/>
      </c>
      <c r="AN323" s="21">
        <f>IF($AJ323="","",IF(IFERROR(TRIM(INDEX($A323:$AD323,MATCH(Lists!$B$4,$A$1:$AD$1,0))&amp;""),"")=Lists!$B$12,"18 or older",IF(IFERROR(TRIM(INDEX($A323:$AD323,MATCH(Lists!$B$4,$A$1:$AD$1,0))&amp;""),"")=Lists!$B$11,"Under 18","Not answered")))</f>
        <v/>
      </c>
      <c r="AO323" s="21">
        <f>IF($AN323="Under 18",IF(TRIM($AH323)="Yes","On file","Needed"),"")</f>
        <v/>
      </c>
      <c r="AP323" s="22">
        <f>IF($AJ323="","",COUNTIF(Shifts!$H$2:$M$41,$AJ323))</f>
        <v/>
      </c>
    </row>
    <row r="324">
      <c r="AF324" s="23" t="n"/>
      <c r="AG324" s="23" t="n"/>
      <c r="AH324" s="23" t="n"/>
      <c r="AJ324" s="21">
        <f>IFERROR(TRIM(INDEX($A324:$AD324,MATCH(Lists!$B$2,$A$1:$AD$1,0))&amp;""),"")</f>
        <v/>
      </c>
      <c r="AK324" s="21">
        <f>IF($AJ324="","",IFERROR(TRIM(INDEX($A324:$AD324,MATCH(Lists!$B$3,$A$1:$AD$1,0))&amp;""),""))</f>
        <v/>
      </c>
      <c r="AL324" s="21">
        <f>IF($AJ324="","",IFERROR(TRIM(INDEX($A324:$AD324,MATCH(Lists!$B$5,$A$1:$AD$1,0))&amp;""),""))</f>
        <v/>
      </c>
      <c r="AM324" s="21">
        <f>IF($AJ324="","",IFERROR(TRIM(INDEX($A324:$AD324,MATCH(Lists!$B$6,$A$1:$AD$1,0))&amp;""),""))</f>
        <v/>
      </c>
      <c r="AN324" s="21">
        <f>IF($AJ324="","",IF(IFERROR(TRIM(INDEX($A324:$AD324,MATCH(Lists!$B$4,$A$1:$AD$1,0))&amp;""),"")=Lists!$B$12,"18 or older",IF(IFERROR(TRIM(INDEX($A324:$AD324,MATCH(Lists!$B$4,$A$1:$AD$1,0))&amp;""),"")=Lists!$B$11,"Under 18","Not answered")))</f>
        <v/>
      </c>
      <c r="AO324" s="21">
        <f>IF($AN324="Under 18",IF(TRIM($AH324)="Yes","On file","Needed"),"")</f>
        <v/>
      </c>
      <c r="AP324" s="22">
        <f>IF($AJ324="","",COUNTIF(Shifts!$H$2:$M$41,$AJ324))</f>
        <v/>
      </c>
    </row>
    <row r="325">
      <c r="AF325" s="23" t="n"/>
      <c r="AG325" s="23" t="n"/>
      <c r="AH325" s="23" t="n"/>
      <c r="AJ325" s="21">
        <f>IFERROR(TRIM(INDEX($A325:$AD325,MATCH(Lists!$B$2,$A$1:$AD$1,0))&amp;""),"")</f>
        <v/>
      </c>
      <c r="AK325" s="21">
        <f>IF($AJ325="","",IFERROR(TRIM(INDEX($A325:$AD325,MATCH(Lists!$B$3,$A$1:$AD$1,0))&amp;""),""))</f>
        <v/>
      </c>
      <c r="AL325" s="21">
        <f>IF($AJ325="","",IFERROR(TRIM(INDEX($A325:$AD325,MATCH(Lists!$B$5,$A$1:$AD$1,0))&amp;""),""))</f>
        <v/>
      </c>
      <c r="AM325" s="21">
        <f>IF($AJ325="","",IFERROR(TRIM(INDEX($A325:$AD325,MATCH(Lists!$B$6,$A$1:$AD$1,0))&amp;""),""))</f>
        <v/>
      </c>
      <c r="AN325" s="21">
        <f>IF($AJ325="","",IF(IFERROR(TRIM(INDEX($A325:$AD325,MATCH(Lists!$B$4,$A$1:$AD$1,0))&amp;""),"")=Lists!$B$12,"18 or older",IF(IFERROR(TRIM(INDEX($A325:$AD325,MATCH(Lists!$B$4,$A$1:$AD$1,0))&amp;""),"")=Lists!$B$11,"Under 18","Not answered")))</f>
        <v/>
      </c>
      <c r="AO325" s="21">
        <f>IF($AN325="Under 18",IF(TRIM($AH325)="Yes","On file","Needed"),"")</f>
        <v/>
      </c>
      <c r="AP325" s="22">
        <f>IF($AJ325="","",COUNTIF(Shifts!$H$2:$M$41,$AJ325))</f>
        <v/>
      </c>
    </row>
    <row r="326">
      <c r="AF326" s="23" t="n"/>
      <c r="AG326" s="23" t="n"/>
      <c r="AH326" s="23" t="n"/>
      <c r="AJ326" s="21">
        <f>IFERROR(TRIM(INDEX($A326:$AD326,MATCH(Lists!$B$2,$A$1:$AD$1,0))&amp;""),"")</f>
        <v/>
      </c>
      <c r="AK326" s="21">
        <f>IF($AJ326="","",IFERROR(TRIM(INDEX($A326:$AD326,MATCH(Lists!$B$3,$A$1:$AD$1,0))&amp;""),""))</f>
        <v/>
      </c>
      <c r="AL326" s="21">
        <f>IF($AJ326="","",IFERROR(TRIM(INDEX($A326:$AD326,MATCH(Lists!$B$5,$A$1:$AD$1,0))&amp;""),""))</f>
        <v/>
      </c>
      <c r="AM326" s="21">
        <f>IF($AJ326="","",IFERROR(TRIM(INDEX($A326:$AD326,MATCH(Lists!$B$6,$A$1:$AD$1,0))&amp;""),""))</f>
        <v/>
      </c>
      <c r="AN326" s="21">
        <f>IF($AJ326="","",IF(IFERROR(TRIM(INDEX($A326:$AD326,MATCH(Lists!$B$4,$A$1:$AD$1,0))&amp;""),"")=Lists!$B$12,"18 or older",IF(IFERROR(TRIM(INDEX($A326:$AD326,MATCH(Lists!$B$4,$A$1:$AD$1,0))&amp;""),"")=Lists!$B$11,"Under 18","Not answered")))</f>
        <v/>
      </c>
      <c r="AO326" s="21">
        <f>IF($AN326="Under 18",IF(TRIM($AH326)="Yes","On file","Needed"),"")</f>
        <v/>
      </c>
      <c r="AP326" s="22">
        <f>IF($AJ326="","",COUNTIF(Shifts!$H$2:$M$41,$AJ326))</f>
        <v/>
      </c>
    </row>
    <row r="327">
      <c r="AF327" s="23" t="n"/>
      <c r="AG327" s="23" t="n"/>
      <c r="AH327" s="23" t="n"/>
      <c r="AJ327" s="21">
        <f>IFERROR(TRIM(INDEX($A327:$AD327,MATCH(Lists!$B$2,$A$1:$AD$1,0))&amp;""),"")</f>
        <v/>
      </c>
      <c r="AK327" s="21">
        <f>IF($AJ327="","",IFERROR(TRIM(INDEX($A327:$AD327,MATCH(Lists!$B$3,$A$1:$AD$1,0))&amp;""),""))</f>
        <v/>
      </c>
      <c r="AL327" s="21">
        <f>IF($AJ327="","",IFERROR(TRIM(INDEX($A327:$AD327,MATCH(Lists!$B$5,$A$1:$AD$1,0))&amp;""),""))</f>
        <v/>
      </c>
      <c r="AM327" s="21">
        <f>IF($AJ327="","",IFERROR(TRIM(INDEX($A327:$AD327,MATCH(Lists!$B$6,$A$1:$AD$1,0))&amp;""),""))</f>
        <v/>
      </c>
      <c r="AN327" s="21">
        <f>IF($AJ327="","",IF(IFERROR(TRIM(INDEX($A327:$AD327,MATCH(Lists!$B$4,$A$1:$AD$1,0))&amp;""),"")=Lists!$B$12,"18 or older",IF(IFERROR(TRIM(INDEX($A327:$AD327,MATCH(Lists!$B$4,$A$1:$AD$1,0))&amp;""),"")=Lists!$B$11,"Under 18","Not answered")))</f>
        <v/>
      </c>
      <c r="AO327" s="21">
        <f>IF($AN327="Under 18",IF(TRIM($AH327)="Yes","On file","Needed"),"")</f>
        <v/>
      </c>
      <c r="AP327" s="22">
        <f>IF($AJ327="","",COUNTIF(Shifts!$H$2:$M$41,$AJ327))</f>
        <v/>
      </c>
    </row>
    <row r="328">
      <c r="AF328" s="23" t="n"/>
      <c r="AG328" s="23" t="n"/>
      <c r="AH328" s="23" t="n"/>
      <c r="AJ328" s="21">
        <f>IFERROR(TRIM(INDEX($A328:$AD328,MATCH(Lists!$B$2,$A$1:$AD$1,0))&amp;""),"")</f>
        <v/>
      </c>
      <c r="AK328" s="21">
        <f>IF($AJ328="","",IFERROR(TRIM(INDEX($A328:$AD328,MATCH(Lists!$B$3,$A$1:$AD$1,0))&amp;""),""))</f>
        <v/>
      </c>
      <c r="AL328" s="21">
        <f>IF($AJ328="","",IFERROR(TRIM(INDEX($A328:$AD328,MATCH(Lists!$B$5,$A$1:$AD$1,0))&amp;""),""))</f>
        <v/>
      </c>
      <c r="AM328" s="21">
        <f>IF($AJ328="","",IFERROR(TRIM(INDEX($A328:$AD328,MATCH(Lists!$B$6,$A$1:$AD$1,0))&amp;""),""))</f>
        <v/>
      </c>
      <c r="AN328" s="21">
        <f>IF($AJ328="","",IF(IFERROR(TRIM(INDEX($A328:$AD328,MATCH(Lists!$B$4,$A$1:$AD$1,0))&amp;""),"")=Lists!$B$12,"18 or older",IF(IFERROR(TRIM(INDEX($A328:$AD328,MATCH(Lists!$B$4,$A$1:$AD$1,0))&amp;""),"")=Lists!$B$11,"Under 18","Not answered")))</f>
        <v/>
      </c>
      <c r="AO328" s="21">
        <f>IF($AN328="Under 18",IF(TRIM($AH328)="Yes","On file","Needed"),"")</f>
        <v/>
      </c>
      <c r="AP328" s="22">
        <f>IF($AJ328="","",COUNTIF(Shifts!$H$2:$M$41,$AJ328))</f>
        <v/>
      </c>
    </row>
    <row r="329">
      <c r="AF329" s="23" t="n"/>
      <c r="AG329" s="23" t="n"/>
      <c r="AH329" s="23" t="n"/>
      <c r="AJ329" s="21">
        <f>IFERROR(TRIM(INDEX($A329:$AD329,MATCH(Lists!$B$2,$A$1:$AD$1,0))&amp;""),"")</f>
        <v/>
      </c>
      <c r="AK329" s="21">
        <f>IF($AJ329="","",IFERROR(TRIM(INDEX($A329:$AD329,MATCH(Lists!$B$3,$A$1:$AD$1,0))&amp;""),""))</f>
        <v/>
      </c>
      <c r="AL329" s="21">
        <f>IF($AJ329="","",IFERROR(TRIM(INDEX($A329:$AD329,MATCH(Lists!$B$5,$A$1:$AD$1,0))&amp;""),""))</f>
        <v/>
      </c>
      <c r="AM329" s="21">
        <f>IF($AJ329="","",IFERROR(TRIM(INDEX($A329:$AD329,MATCH(Lists!$B$6,$A$1:$AD$1,0))&amp;""),""))</f>
        <v/>
      </c>
      <c r="AN329" s="21">
        <f>IF($AJ329="","",IF(IFERROR(TRIM(INDEX($A329:$AD329,MATCH(Lists!$B$4,$A$1:$AD$1,0))&amp;""),"")=Lists!$B$12,"18 or older",IF(IFERROR(TRIM(INDEX($A329:$AD329,MATCH(Lists!$B$4,$A$1:$AD$1,0))&amp;""),"")=Lists!$B$11,"Under 18","Not answered")))</f>
        <v/>
      </c>
      <c r="AO329" s="21">
        <f>IF($AN329="Under 18",IF(TRIM($AH329)="Yes","On file","Needed"),"")</f>
        <v/>
      </c>
      <c r="AP329" s="22">
        <f>IF($AJ329="","",COUNTIF(Shifts!$H$2:$M$41,$AJ329))</f>
        <v/>
      </c>
    </row>
    <row r="330">
      <c r="AF330" s="23" t="n"/>
      <c r="AG330" s="23" t="n"/>
      <c r="AH330" s="23" t="n"/>
      <c r="AJ330" s="21">
        <f>IFERROR(TRIM(INDEX($A330:$AD330,MATCH(Lists!$B$2,$A$1:$AD$1,0))&amp;""),"")</f>
        <v/>
      </c>
      <c r="AK330" s="21">
        <f>IF($AJ330="","",IFERROR(TRIM(INDEX($A330:$AD330,MATCH(Lists!$B$3,$A$1:$AD$1,0))&amp;""),""))</f>
        <v/>
      </c>
      <c r="AL330" s="21">
        <f>IF($AJ330="","",IFERROR(TRIM(INDEX($A330:$AD330,MATCH(Lists!$B$5,$A$1:$AD$1,0))&amp;""),""))</f>
        <v/>
      </c>
      <c r="AM330" s="21">
        <f>IF($AJ330="","",IFERROR(TRIM(INDEX($A330:$AD330,MATCH(Lists!$B$6,$A$1:$AD$1,0))&amp;""),""))</f>
        <v/>
      </c>
      <c r="AN330" s="21">
        <f>IF($AJ330="","",IF(IFERROR(TRIM(INDEX($A330:$AD330,MATCH(Lists!$B$4,$A$1:$AD$1,0))&amp;""),"")=Lists!$B$12,"18 or older",IF(IFERROR(TRIM(INDEX($A330:$AD330,MATCH(Lists!$B$4,$A$1:$AD$1,0))&amp;""),"")=Lists!$B$11,"Under 18","Not answered")))</f>
        <v/>
      </c>
      <c r="AO330" s="21">
        <f>IF($AN330="Under 18",IF(TRIM($AH330)="Yes","On file","Needed"),"")</f>
        <v/>
      </c>
      <c r="AP330" s="22">
        <f>IF($AJ330="","",COUNTIF(Shifts!$H$2:$M$41,$AJ330))</f>
        <v/>
      </c>
    </row>
    <row r="331">
      <c r="AF331" s="23" t="n"/>
      <c r="AG331" s="23" t="n"/>
      <c r="AH331" s="23" t="n"/>
      <c r="AJ331" s="21">
        <f>IFERROR(TRIM(INDEX($A331:$AD331,MATCH(Lists!$B$2,$A$1:$AD$1,0))&amp;""),"")</f>
        <v/>
      </c>
      <c r="AK331" s="21">
        <f>IF($AJ331="","",IFERROR(TRIM(INDEX($A331:$AD331,MATCH(Lists!$B$3,$A$1:$AD$1,0))&amp;""),""))</f>
        <v/>
      </c>
      <c r="AL331" s="21">
        <f>IF($AJ331="","",IFERROR(TRIM(INDEX($A331:$AD331,MATCH(Lists!$B$5,$A$1:$AD$1,0))&amp;""),""))</f>
        <v/>
      </c>
      <c r="AM331" s="21">
        <f>IF($AJ331="","",IFERROR(TRIM(INDEX($A331:$AD331,MATCH(Lists!$B$6,$A$1:$AD$1,0))&amp;""),""))</f>
        <v/>
      </c>
      <c r="AN331" s="21">
        <f>IF($AJ331="","",IF(IFERROR(TRIM(INDEX($A331:$AD331,MATCH(Lists!$B$4,$A$1:$AD$1,0))&amp;""),"")=Lists!$B$12,"18 or older",IF(IFERROR(TRIM(INDEX($A331:$AD331,MATCH(Lists!$B$4,$A$1:$AD$1,0))&amp;""),"")=Lists!$B$11,"Under 18","Not answered")))</f>
        <v/>
      </c>
      <c r="AO331" s="21">
        <f>IF($AN331="Under 18",IF(TRIM($AH331)="Yes","On file","Needed"),"")</f>
        <v/>
      </c>
      <c r="AP331" s="22">
        <f>IF($AJ331="","",COUNTIF(Shifts!$H$2:$M$41,$AJ331))</f>
        <v/>
      </c>
    </row>
    <row r="332">
      <c r="AF332" s="23" t="n"/>
      <c r="AG332" s="23" t="n"/>
      <c r="AH332" s="23" t="n"/>
      <c r="AJ332" s="21">
        <f>IFERROR(TRIM(INDEX($A332:$AD332,MATCH(Lists!$B$2,$A$1:$AD$1,0))&amp;""),"")</f>
        <v/>
      </c>
      <c r="AK332" s="21">
        <f>IF($AJ332="","",IFERROR(TRIM(INDEX($A332:$AD332,MATCH(Lists!$B$3,$A$1:$AD$1,0))&amp;""),""))</f>
        <v/>
      </c>
      <c r="AL332" s="21">
        <f>IF($AJ332="","",IFERROR(TRIM(INDEX($A332:$AD332,MATCH(Lists!$B$5,$A$1:$AD$1,0))&amp;""),""))</f>
        <v/>
      </c>
      <c r="AM332" s="21">
        <f>IF($AJ332="","",IFERROR(TRIM(INDEX($A332:$AD332,MATCH(Lists!$B$6,$A$1:$AD$1,0))&amp;""),""))</f>
        <v/>
      </c>
      <c r="AN332" s="21">
        <f>IF($AJ332="","",IF(IFERROR(TRIM(INDEX($A332:$AD332,MATCH(Lists!$B$4,$A$1:$AD$1,0))&amp;""),"")=Lists!$B$12,"18 or older",IF(IFERROR(TRIM(INDEX($A332:$AD332,MATCH(Lists!$B$4,$A$1:$AD$1,0))&amp;""),"")=Lists!$B$11,"Under 18","Not answered")))</f>
        <v/>
      </c>
      <c r="AO332" s="21">
        <f>IF($AN332="Under 18",IF(TRIM($AH332)="Yes","On file","Needed"),"")</f>
        <v/>
      </c>
      <c r="AP332" s="22">
        <f>IF($AJ332="","",COUNTIF(Shifts!$H$2:$M$41,$AJ332))</f>
        <v/>
      </c>
    </row>
    <row r="333">
      <c r="AF333" s="23" t="n"/>
      <c r="AG333" s="23" t="n"/>
      <c r="AH333" s="23" t="n"/>
      <c r="AJ333" s="21">
        <f>IFERROR(TRIM(INDEX($A333:$AD333,MATCH(Lists!$B$2,$A$1:$AD$1,0))&amp;""),"")</f>
        <v/>
      </c>
      <c r="AK333" s="21">
        <f>IF($AJ333="","",IFERROR(TRIM(INDEX($A333:$AD333,MATCH(Lists!$B$3,$A$1:$AD$1,0))&amp;""),""))</f>
        <v/>
      </c>
      <c r="AL333" s="21">
        <f>IF($AJ333="","",IFERROR(TRIM(INDEX($A333:$AD333,MATCH(Lists!$B$5,$A$1:$AD$1,0))&amp;""),""))</f>
        <v/>
      </c>
      <c r="AM333" s="21">
        <f>IF($AJ333="","",IFERROR(TRIM(INDEX($A333:$AD333,MATCH(Lists!$B$6,$A$1:$AD$1,0))&amp;""),""))</f>
        <v/>
      </c>
      <c r="AN333" s="21">
        <f>IF($AJ333="","",IF(IFERROR(TRIM(INDEX($A333:$AD333,MATCH(Lists!$B$4,$A$1:$AD$1,0))&amp;""),"")=Lists!$B$12,"18 or older",IF(IFERROR(TRIM(INDEX($A333:$AD333,MATCH(Lists!$B$4,$A$1:$AD$1,0))&amp;""),"")=Lists!$B$11,"Under 18","Not answered")))</f>
        <v/>
      </c>
      <c r="AO333" s="21">
        <f>IF($AN333="Under 18",IF(TRIM($AH333)="Yes","On file","Needed"),"")</f>
        <v/>
      </c>
      <c r="AP333" s="22">
        <f>IF($AJ333="","",COUNTIF(Shifts!$H$2:$M$41,$AJ333))</f>
        <v/>
      </c>
    </row>
    <row r="334">
      <c r="AF334" s="23" t="n"/>
      <c r="AG334" s="23" t="n"/>
      <c r="AH334" s="23" t="n"/>
      <c r="AJ334" s="21">
        <f>IFERROR(TRIM(INDEX($A334:$AD334,MATCH(Lists!$B$2,$A$1:$AD$1,0))&amp;""),"")</f>
        <v/>
      </c>
      <c r="AK334" s="21">
        <f>IF($AJ334="","",IFERROR(TRIM(INDEX($A334:$AD334,MATCH(Lists!$B$3,$A$1:$AD$1,0))&amp;""),""))</f>
        <v/>
      </c>
      <c r="AL334" s="21">
        <f>IF($AJ334="","",IFERROR(TRIM(INDEX($A334:$AD334,MATCH(Lists!$B$5,$A$1:$AD$1,0))&amp;""),""))</f>
        <v/>
      </c>
      <c r="AM334" s="21">
        <f>IF($AJ334="","",IFERROR(TRIM(INDEX($A334:$AD334,MATCH(Lists!$B$6,$A$1:$AD$1,0))&amp;""),""))</f>
        <v/>
      </c>
      <c r="AN334" s="21">
        <f>IF($AJ334="","",IF(IFERROR(TRIM(INDEX($A334:$AD334,MATCH(Lists!$B$4,$A$1:$AD$1,0))&amp;""),"")=Lists!$B$12,"18 or older",IF(IFERROR(TRIM(INDEX($A334:$AD334,MATCH(Lists!$B$4,$A$1:$AD$1,0))&amp;""),"")=Lists!$B$11,"Under 18","Not answered")))</f>
        <v/>
      </c>
      <c r="AO334" s="21">
        <f>IF($AN334="Under 18",IF(TRIM($AH334)="Yes","On file","Needed"),"")</f>
        <v/>
      </c>
      <c r="AP334" s="22">
        <f>IF($AJ334="","",COUNTIF(Shifts!$H$2:$M$41,$AJ334))</f>
        <v/>
      </c>
    </row>
    <row r="335">
      <c r="AF335" s="23" t="n"/>
      <c r="AG335" s="23" t="n"/>
      <c r="AH335" s="23" t="n"/>
      <c r="AJ335" s="21">
        <f>IFERROR(TRIM(INDEX($A335:$AD335,MATCH(Lists!$B$2,$A$1:$AD$1,0))&amp;""),"")</f>
        <v/>
      </c>
      <c r="AK335" s="21">
        <f>IF($AJ335="","",IFERROR(TRIM(INDEX($A335:$AD335,MATCH(Lists!$B$3,$A$1:$AD$1,0))&amp;""),""))</f>
        <v/>
      </c>
      <c r="AL335" s="21">
        <f>IF($AJ335="","",IFERROR(TRIM(INDEX($A335:$AD335,MATCH(Lists!$B$5,$A$1:$AD$1,0))&amp;""),""))</f>
        <v/>
      </c>
      <c r="AM335" s="21">
        <f>IF($AJ335="","",IFERROR(TRIM(INDEX($A335:$AD335,MATCH(Lists!$B$6,$A$1:$AD$1,0))&amp;""),""))</f>
        <v/>
      </c>
      <c r="AN335" s="21">
        <f>IF($AJ335="","",IF(IFERROR(TRIM(INDEX($A335:$AD335,MATCH(Lists!$B$4,$A$1:$AD$1,0))&amp;""),"")=Lists!$B$12,"18 or older",IF(IFERROR(TRIM(INDEX($A335:$AD335,MATCH(Lists!$B$4,$A$1:$AD$1,0))&amp;""),"")=Lists!$B$11,"Under 18","Not answered")))</f>
        <v/>
      </c>
      <c r="AO335" s="21">
        <f>IF($AN335="Under 18",IF(TRIM($AH335)="Yes","On file","Needed"),"")</f>
        <v/>
      </c>
      <c r="AP335" s="22">
        <f>IF($AJ335="","",COUNTIF(Shifts!$H$2:$M$41,$AJ335))</f>
        <v/>
      </c>
    </row>
    <row r="336">
      <c r="AF336" s="23" t="n"/>
      <c r="AG336" s="23" t="n"/>
      <c r="AH336" s="23" t="n"/>
      <c r="AJ336" s="21">
        <f>IFERROR(TRIM(INDEX($A336:$AD336,MATCH(Lists!$B$2,$A$1:$AD$1,0))&amp;""),"")</f>
        <v/>
      </c>
      <c r="AK336" s="21">
        <f>IF($AJ336="","",IFERROR(TRIM(INDEX($A336:$AD336,MATCH(Lists!$B$3,$A$1:$AD$1,0))&amp;""),""))</f>
        <v/>
      </c>
      <c r="AL336" s="21">
        <f>IF($AJ336="","",IFERROR(TRIM(INDEX($A336:$AD336,MATCH(Lists!$B$5,$A$1:$AD$1,0))&amp;""),""))</f>
        <v/>
      </c>
      <c r="AM336" s="21">
        <f>IF($AJ336="","",IFERROR(TRIM(INDEX($A336:$AD336,MATCH(Lists!$B$6,$A$1:$AD$1,0))&amp;""),""))</f>
        <v/>
      </c>
      <c r="AN336" s="21">
        <f>IF($AJ336="","",IF(IFERROR(TRIM(INDEX($A336:$AD336,MATCH(Lists!$B$4,$A$1:$AD$1,0))&amp;""),"")=Lists!$B$12,"18 or older",IF(IFERROR(TRIM(INDEX($A336:$AD336,MATCH(Lists!$B$4,$A$1:$AD$1,0))&amp;""),"")=Lists!$B$11,"Under 18","Not answered")))</f>
        <v/>
      </c>
      <c r="AO336" s="21">
        <f>IF($AN336="Under 18",IF(TRIM($AH336)="Yes","On file","Needed"),"")</f>
        <v/>
      </c>
      <c r="AP336" s="22">
        <f>IF($AJ336="","",COUNTIF(Shifts!$H$2:$M$41,$AJ336))</f>
        <v/>
      </c>
    </row>
    <row r="337">
      <c r="AF337" s="23" t="n"/>
      <c r="AG337" s="23" t="n"/>
      <c r="AH337" s="23" t="n"/>
      <c r="AJ337" s="21">
        <f>IFERROR(TRIM(INDEX($A337:$AD337,MATCH(Lists!$B$2,$A$1:$AD$1,0))&amp;""),"")</f>
        <v/>
      </c>
      <c r="AK337" s="21">
        <f>IF($AJ337="","",IFERROR(TRIM(INDEX($A337:$AD337,MATCH(Lists!$B$3,$A$1:$AD$1,0))&amp;""),""))</f>
        <v/>
      </c>
      <c r="AL337" s="21">
        <f>IF($AJ337="","",IFERROR(TRIM(INDEX($A337:$AD337,MATCH(Lists!$B$5,$A$1:$AD$1,0))&amp;""),""))</f>
        <v/>
      </c>
      <c r="AM337" s="21">
        <f>IF($AJ337="","",IFERROR(TRIM(INDEX($A337:$AD337,MATCH(Lists!$B$6,$A$1:$AD$1,0))&amp;""),""))</f>
        <v/>
      </c>
      <c r="AN337" s="21">
        <f>IF($AJ337="","",IF(IFERROR(TRIM(INDEX($A337:$AD337,MATCH(Lists!$B$4,$A$1:$AD$1,0))&amp;""),"")=Lists!$B$12,"18 or older",IF(IFERROR(TRIM(INDEX($A337:$AD337,MATCH(Lists!$B$4,$A$1:$AD$1,0))&amp;""),"")=Lists!$B$11,"Under 18","Not answered")))</f>
        <v/>
      </c>
      <c r="AO337" s="21">
        <f>IF($AN337="Under 18",IF(TRIM($AH337)="Yes","On file","Needed"),"")</f>
        <v/>
      </c>
      <c r="AP337" s="22">
        <f>IF($AJ337="","",COUNTIF(Shifts!$H$2:$M$41,$AJ337))</f>
        <v/>
      </c>
    </row>
    <row r="338">
      <c r="AF338" s="23" t="n"/>
      <c r="AG338" s="23" t="n"/>
      <c r="AH338" s="23" t="n"/>
      <c r="AJ338" s="21">
        <f>IFERROR(TRIM(INDEX($A338:$AD338,MATCH(Lists!$B$2,$A$1:$AD$1,0))&amp;""),"")</f>
        <v/>
      </c>
      <c r="AK338" s="21">
        <f>IF($AJ338="","",IFERROR(TRIM(INDEX($A338:$AD338,MATCH(Lists!$B$3,$A$1:$AD$1,0))&amp;""),""))</f>
        <v/>
      </c>
      <c r="AL338" s="21">
        <f>IF($AJ338="","",IFERROR(TRIM(INDEX($A338:$AD338,MATCH(Lists!$B$5,$A$1:$AD$1,0))&amp;""),""))</f>
        <v/>
      </c>
      <c r="AM338" s="21">
        <f>IF($AJ338="","",IFERROR(TRIM(INDEX($A338:$AD338,MATCH(Lists!$B$6,$A$1:$AD$1,0))&amp;""),""))</f>
        <v/>
      </c>
      <c r="AN338" s="21">
        <f>IF($AJ338="","",IF(IFERROR(TRIM(INDEX($A338:$AD338,MATCH(Lists!$B$4,$A$1:$AD$1,0))&amp;""),"")=Lists!$B$12,"18 or older",IF(IFERROR(TRIM(INDEX($A338:$AD338,MATCH(Lists!$B$4,$A$1:$AD$1,0))&amp;""),"")=Lists!$B$11,"Under 18","Not answered")))</f>
        <v/>
      </c>
      <c r="AO338" s="21">
        <f>IF($AN338="Under 18",IF(TRIM($AH338)="Yes","On file","Needed"),"")</f>
        <v/>
      </c>
      <c r="AP338" s="22">
        <f>IF($AJ338="","",COUNTIF(Shifts!$H$2:$M$41,$AJ338))</f>
        <v/>
      </c>
    </row>
    <row r="339">
      <c r="AF339" s="23" t="n"/>
      <c r="AG339" s="23" t="n"/>
      <c r="AH339" s="23" t="n"/>
      <c r="AJ339" s="21">
        <f>IFERROR(TRIM(INDEX($A339:$AD339,MATCH(Lists!$B$2,$A$1:$AD$1,0))&amp;""),"")</f>
        <v/>
      </c>
      <c r="AK339" s="21">
        <f>IF($AJ339="","",IFERROR(TRIM(INDEX($A339:$AD339,MATCH(Lists!$B$3,$A$1:$AD$1,0))&amp;""),""))</f>
        <v/>
      </c>
      <c r="AL339" s="21">
        <f>IF($AJ339="","",IFERROR(TRIM(INDEX($A339:$AD339,MATCH(Lists!$B$5,$A$1:$AD$1,0))&amp;""),""))</f>
        <v/>
      </c>
      <c r="AM339" s="21">
        <f>IF($AJ339="","",IFERROR(TRIM(INDEX($A339:$AD339,MATCH(Lists!$B$6,$A$1:$AD$1,0))&amp;""),""))</f>
        <v/>
      </c>
      <c r="AN339" s="21">
        <f>IF($AJ339="","",IF(IFERROR(TRIM(INDEX($A339:$AD339,MATCH(Lists!$B$4,$A$1:$AD$1,0))&amp;""),"")=Lists!$B$12,"18 or older",IF(IFERROR(TRIM(INDEX($A339:$AD339,MATCH(Lists!$B$4,$A$1:$AD$1,0))&amp;""),"")=Lists!$B$11,"Under 18","Not answered")))</f>
        <v/>
      </c>
      <c r="AO339" s="21">
        <f>IF($AN339="Under 18",IF(TRIM($AH339)="Yes","On file","Needed"),"")</f>
        <v/>
      </c>
      <c r="AP339" s="22">
        <f>IF($AJ339="","",COUNTIF(Shifts!$H$2:$M$41,$AJ339))</f>
        <v/>
      </c>
    </row>
    <row r="340">
      <c r="AF340" s="23" t="n"/>
      <c r="AG340" s="23" t="n"/>
      <c r="AH340" s="23" t="n"/>
      <c r="AJ340" s="21">
        <f>IFERROR(TRIM(INDEX($A340:$AD340,MATCH(Lists!$B$2,$A$1:$AD$1,0))&amp;""),"")</f>
        <v/>
      </c>
      <c r="AK340" s="21">
        <f>IF($AJ340="","",IFERROR(TRIM(INDEX($A340:$AD340,MATCH(Lists!$B$3,$A$1:$AD$1,0))&amp;""),""))</f>
        <v/>
      </c>
      <c r="AL340" s="21">
        <f>IF($AJ340="","",IFERROR(TRIM(INDEX($A340:$AD340,MATCH(Lists!$B$5,$A$1:$AD$1,0))&amp;""),""))</f>
        <v/>
      </c>
      <c r="AM340" s="21">
        <f>IF($AJ340="","",IFERROR(TRIM(INDEX($A340:$AD340,MATCH(Lists!$B$6,$A$1:$AD$1,0))&amp;""),""))</f>
        <v/>
      </c>
      <c r="AN340" s="21">
        <f>IF($AJ340="","",IF(IFERROR(TRIM(INDEX($A340:$AD340,MATCH(Lists!$B$4,$A$1:$AD$1,0))&amp;""),"")=Lists!$B$12,"18 or older",IF(IFERROR(TRIM(INDEX($A340:$AD340,MATCH(Lists!$B$4,$A$1:$AD$1,0))&amp;""),"")=Lists!$B$11,"Under 18","Not answered")))</f>
        <v/>
      </c>
      <c r="AO340" s="21">
        <f>IF($AN340="Under 18",IF(TRIM($AH340)="Yes","On file","Needed"),"")</f>
        <v/>
      </c>
      <c r="AP340" s="22">
        <f>IF($AJ340="","",COUNTIF(Shifts!$H$2:$M$41,$AJ340))</f>
        <v/>
      </c>
    </row>
    <row r="341">
      <c r="AF341" s="23" t="n"/>
      <c r="AG341" s="23" t="n"/>
      <c r="AH341" s="23" t="n"/>
      <c r="AJ341" s="21">
        <f>IFERROR(TRIM(INDEX($A341:$AD341,MATCH(Lists!$B$2,$A$1:$AD$1,0))&amp;""),"")</f>
        <v/>
      </c>
      <c r="AK341" s="21">
        <f>IF($AJ341="","",IFERROR(TRIM(INDEX($A341:$AD341,MATCH(Lists!$B$3,$A$1:$AD$1,0))&amp;""),""))</f>
        <v/>
      </c>
      <c r="AL341" s="21">
        <f>IF($AJ341="","",IFERROR(TRIM(INDEX($A341:$AD341,MATCH(Lists!$B$5,$A$1:$AD$1,0))&amp;""),""))</f>
        <v/>
      </c>
      <c r="AM341" s="21">
        <f>IF($AJ341="","",IFERROR(TRIM(INDEX($A341:$AD341,MATCH(Lists!$B$6,$A$1:$AD$1,0))&amp;""),""))</f>
        <v/>
      </c>
      <c r="AN341" s="21">
        <f>IF($AJ341="","",IF(IFERROR(TRIM(INDEX($A341:$AD341,MATCH(Lists!$B$4,$A$1:$AD$1,0))&amp;""),"")=Lists!$B$12,"18 or older",IF(IFERROR(TRIM(INDEX($A341:$AD341,MATCH(Lists!$B$4,$A$1:$AD$1,0))&amp;""),"")=Lists!$B$11,"Under 18","Not answered")))</f>
        <v/>
      </c>
      <c r="AO341" s="21">
        <f>IF($AN341="Under 18",IF(TRIM($AH341)="Yes","On file","Needed"),"")</f>
        <v/>
      </c>
      <c r="AP341" s="22">
        <f>IF($AJ341="","",COUNTIF(Shifts!$H$2:$M$41,$AJ341))</f>
        <v/>
      </c>
    </row>
    <row r="342">
      <c r="AF342" s="23" t="n"/>
      <c r="AG342" s="23" t="n"/>
      <c r="AH342" s="23" t="n"/>
      <c r="AJ342" s="21">
        <f>IFERROR(TRIM(INDEX($A342:$AD342,MATCH(Lists!$B$2,$A$1:$AD$1,0))&amp;""),"")</f>
        <v/>
      </c>
      <c r="AK342" s="21">
        <f>IF($AJ342="","",IFERROR(TRIM(INDEX($A342:$AD342,MATCH(Lists!$B$3,$A$1:$AD$1,0))&amp;""),""))</f>
        <v/>
      </c>
      <c r="AL342" s="21">
        <f>IF($AJ342="","",IFERROR(TRIM(INDEX($A342:$AD342,MATCH(Lists!$B$5,$A$1:$AD$1,0))&amp;""),""))</f>
        <v/>
      </c>
      <c r="AM342" s="21">
        <f>IF($AJ342="","",IFERROR(TRIM(INDEX($A342:$AD342,MATCH(Lists!$B$6,$A$1:$AD$1,0))&amp;""),""))</f>
        <v/>
      </c>
      <c r="AN342" s="21">
        <f>IF($AJ342="","",IF(IFERROR(TRIM(INDEX($A342:$AD342,MATCH(Lists!$B$4,$A$1:$AD$1,0))&amp;""),"")=Lists!$B$12,"18 or older",IF(IFERROR(TRIM(INDEX($A342:$AD342,MATCH(Lists!$B$4,$A$1:$AD$1,0))&amp;""),"")=Lists!$B$11,"Under 18","Not answered")))</f>
        <v/>
      </c>
      <c r="AO342" s="21">
        <f>IF($AN342="Under 18",IF(TRIM($AH342)="Yes","On file","Needed"),"")</f>
        <v/>
      </c>
      <c r="AP342" s="22">
        <f>IF($AJ342="","",COUNTIF(Shifts!$H$2:$M$41,$AJ342))</f>
        <v/>
      </c>
    </row>
    <row r="343">
      <c r="AF343" s="23" t="n"/>
      <c r="AG343" s="23" t="n"/>
      <c r="AH343" s="23" t="n"/>
      <c r="AJ343" s="21">
        <f>IFERROR(TRIM(INDEX($A343:$AD343,MATCH(Lists!$B$2,$A$1:$AD$1,0))&amp;""),"")</f>
        <v/>
      </c>
      <c r="AK343" s="21">
        <f>IF($AJ343="","",IFERROR(TRIM(INDEX($A343:$AD343,MATCH(Lists!$B$3,$A$1:$AD$1,0))&amp;""),""))</f>
        <v/>
      </c>
      <c r="AL343" s="21">
        <f>IF($AJ343="","",IFERROR(TRIM(INDEX($A343:$AD343,MATCH(Lists!$B$5,$A$1:$AD$1,0))&amp;""),""))</f>
        <v/>
      </c>
      <c r="AM343" s="21">
        <f>IF($AJ343="","",IFERROR(TRIM(INDEX($A343:$AD343,MATCH(Lists!$B$6,$A$1:$AD$1,0))&amp;""),""))</f>
        <v/>
      </c>
      <c r="AN343" s="21">
        <f>IF($AJ343="","",IF(IFERROR(TRIM(INDEX($A343:$AD343,MATCH(Lists!$B$4,$A$1:$AD$1,0))&amp;""),"")=Lists!$B$12,"18 or older",IF(IFERROR(TRIM(INDEX($A343:$AD343,MATCH(Lists!$B$4,$A$1:$AD$1,0))&amp;""),"")=Lists!$B$11,"Under 18","Not answered")))</f>
        <v/>
      </c>
      <c r="AO343" s="21">
        <f>IF($AN343="Under 18",IF(TRIM($AH343)="Yes","On file","Needed"),"")</f>
        <v/>
      </c>
      <c r="AP343" s="22">
        <f>IF($AJ343="","",COUNTIF(Shifts!$H$2:$M$41,$AJ343))</f>
        <v/>
      </c>
    </row>
    <row r="344">
      <c r="AF344" s="23" t="n"/>
      <c r="AG344" s="23" t="n"/>
      <c r="AH344" s="23" t="n"/>
      <c r="AJ344" s="21">
        <f>IFERROR(TRIM(INDEX($A344:$AD344,MATCH(Lists!$B$2,$A$1:$AD$1,0))&amp;""),"")</f>
        <v/>
      </c>
      <c r="AK344" s="21">
        <f>IF($AJ344="","",IFERROR(TRIM(INDEX($A344:$AD344,MATCH(Lists!$B$3,$A$1:$AD$1,0))&amp;""),""))</f>
        <v/>
      </c>
      <c r="AL344" s="21">
        <f>IF($AJ344="","",IFERROR(TRIM(INDEX($A344:$AD344,MATCH(Lists!$B$5,$A$1:$AD$1,0))&amp;""),""))</f>
        <v/>
      </c>
      <c r="AM344" s="21">
        <f>IF($AJ344="","",IFERROR(TRIM(INDEX($A344:$AD344,MATCH(Lists!$B$6,$A$1:$AD$1,0))&amp;""),""))</f>
        <v/>
      </c>
      <c r="AN344" s="21">
        <f>IF($AJ344="","",IF(IFERROR(TRIM(INDEX($A344:$AD344,MATCH(Lists!$B$4,$A$1:$AD$1,0))&amp;""),"")=Lists!$B$12,"18 or older",IF(IFERROR(TRIM(INDEX($A344:$AD344,MATCH(Lists!$B$4,$A$1:$AD$1,0))&amp;""),"")=Lists!$B$11,"Under 18","Not answered")))</f>
        <v/>
      </c>
      <c r="AO344" s="21">
        <f>IF($AN344="Under 18",IF(TRIM($AH344)="Yes","On file","Needed"),"")</f>
        <v/>
      </c>
      <c r="AP344" s="22">
        <f>IF($AJ344="","",COUNTIF(Shifts!$H$2:$M$41,$AJ344))</f>
        <v/>
      </c>
    </row>
    <row r="345">
      <c r="AF345" s="23" t="n"/>
      <c r="AG345" s="23" t="n"/>
      <c r="AH345" s="23" t="n"/>
      <c r="AJ345" s="21">
        <f>IFERROR(TRIM(INDEX($A345:$AD345,MATCH(Lists!$B$2,$A$1:$AD$1,0))&amp;""),"")</f>
        <v/>
      </c>
      <c r="AK345" s="21">
        <f>IF($AJ345="","",IFERROR(TRIM(INDEX($A345:$AD345,MATCH(Lists!$B$3,$A$1:$AD$1,0))&amp;""),""))</f>
        <v/>
      </c>
      <c r="AL345" s="21">
        <f>IF($AJ345="","",IFERROR(TRIM(INDEX($A345:$AD345,MATCH(Lists!$B$5,$A$1:$AD$1,0))&amp;""),""))</f>
        <v/>
      </c>
      <c r="AM345" s="21">
        <f>IF($AJ345="","",IFERROR(TRIM(INDEX($A345:$AD345,MATCH(Lists!$B$6,$A$1:$AD$1,0))&amp;""),""))</f>
        <v/>
      </c>
      <c r="AN345" s="21">
        <f>IF($AJ345="","",IF(IFERROR(TRIM(INDEX($A345:$AD345,MATCH(Lists!$B$4,$A$1:$AD$1,0))&amp;""),"")=Lists!$B$12,"18 or older",IF(IFERROR(TRIM(INDEX($A345:$AD345,MATCH(Lists!$B$4,$A$1:$AD$1,0))&amp;""),"")=Lists!$B$11,"Under 18","Not answered")))</f>
        <v/>
      </c>
      <c r="AO345" s="21">
        <f>IF($AN345="Under 18",IF(TRIM($AH345)="Yes","On file","Needed"),"")</f>
        <v/>
      </c>
      <c r="AP345" s="22">
        <f>IF($AJ345="","",COUNTIF(Shifts!$H$2:$M$41,$AJ345))</f>
        <v/>
      </c>
    </row>
    <row r="346">
      <c r="AF346" s="23" t="n"/>
      <c r="AG346" s="23" t="n"/>
      <c r="AH346" s="23" t="n"/>
      <c r="AJ346" s="21">
        <f>IFERROR(TRIM(INDEX($A346:$AD346,MATCH(Lists!$B$2,$A$1:$AD$1,0))&amp;""),"")</f>
        <v/>
      </c>
      <c r="AK346" s="21">
        <f>IF($AJ346="","",IFERROR(TRIM(INDEX($A346:$AD346,MATCH(Lists!$B$3,$A$1:$AD$1,0))&amp;""),""))</f>
        <v/>
      </c>
      <c r="AL346" s="21">
        <f>IF($AJ346="","",IFERROR(TRIM(INDEX($A346:$AD346,MATCH(Lists!$B$5,$A$1:$AD$1,0))&amp;""),""))</f>
        <v/>
      </c>
      <c r="AM346" s="21">
        <f>IF($AJ346="","",IFERROR(TRIM(INDEX($A346:$AD346,MATCH(Lists!$B$6,$A$1:$AD$1,0))&amp;""),""))</f>
        <v/>
      </c>
      <c r="AN346" s="21">
        <f>IF($AJ346="","",IF(IFERROR(TRIM(INDEX($A346:$AD346,MATCH(Lists!$B$4,$A$1:$AD$1,0))&amp;""),"")=Lists!$B$12,"18 or older",IF(IFERROR(TRIM(INDEX($A346:$AD346,MATCH(Lists!$B$4,$A$1:$AD$1,0))&amp;""),"")=Lists!$B$11,"Under 18","Not answered")))</f>
        <v/>
      </c>
      <c r="AO346" s="21">
        <f>IF($AN346="Under 18",IF(TRIM($AH346)="Yes","On file","Needed"),"")</f>
        <v/>
      </c>
      <c r="AP346" s="22">
        <f>IF($AJ346="","",COUNTIF(Shifts!$H$2:$M$41,$AJ346))</f>
        <v/>
      </c>
    </row>
    <row r="347">
      <c r="AF347" s="23" t="n"/>
      <c r="AG347" s="23" t="n"/>
      <c r="AH347" s="23" t="n"/>
      <c r="AJ347" s="21">
        <f>IFERROR(TRIM(INDEX($A347:$AD347,MATCH(Lists!$B$2,$A$1:$AD$1,0))&amp;""),"")</f>
        <v/>
      </c>
      <c r="AK347" s="21">
        <f>IF($AJ347="","",IFERROR(TRIM(INDEX($A347:$AD347,MATCH(Lists!$B$3,$A$1:$AD$1,0))&amp;""),""))</f>
        <v/>
      </c>
      <c r="AL347" s="21">
        <f>IF($AJ347="","",IFERROR(TRIM(INDEX($A347:$AD347,MATCH(Lists!$B$5,$A$1:$AD$1,0))&amp;""),""))</f>
        <v/>
      </c>
      <c r="AM347" s="21">
        <f>IF($AJ347="","",IFERROR(TRIM(INDEX($A347:$AD347,MATCH(Lists!$B$6,$A$1:$AD$1,0))&amp;""),""))</f>
        <v/>
      </c>
      <c r="AN347" s="21">
        <f>IF($AJ347="","",IF(IFERROR(TRIM(INDEX($A347:$AD347,MATCH(Lists!$B$4,$A$1:$AD$1,0))&amp;""),"")=Lists!$B$12,"18 or older",IF(IFERROR(TRIM(INDEX($A347:$AD347,MATCH(Lists!$B$4,$A$1:$AD$1,0))&amp;""),"")=Lists!$B$11,"Under 18","Not answered")))</f>
        <v/>
      </c>
      <c r="AO347" s="21">
        <f>IF($AN347="Under 18",IF(TRIM($AH347)="Yes","On file","Needed"),"")</f>
        <v/>
      </c>
      <c r="AP347" s="22">
        <f>IF($AJ347="","",COUNTIF(Shifts!$H$2:$M$41,$AJ347))</f>
        <v/>
      </c>
    </row>
    <row r="348">
      <c r="AF348" s="23" t="n"/>
      <c r="AG348" s="23" t="n"/>
      <c r="AH348" s="23" t="n"/>
      <c r="AJ348" s="21">
        <f>IFERROR(TRIM(INDEX($A348:$AD348,MATCH(Lists!$B$2,$A$1:$AD$1,0))&amp;""),"")</f>
        <v/>
      </c>
      <c r="AK348" s="21">
        <f>IF($AJ348="","",IFERROR(TRIM(INDEX($A348:$AD348,MATCH(Lists!$B$3,$A$1:$AD$1,0))&amp;""),""))</f>
        <v/>
      </c>
      <c r="AL348" s="21">
        <f>IF($AJ348="","",IFERROR(TRIM(INDEX($A348:$AD348,MATCH(Lists!$B$5,$A$1:$AD$1,0))&amp;""),""))</f>
        <v/>
      </c>
      <c r="AM348" s="21">
        <f>IF($AJ348="","",IFERROR(TRIM(INDEX($A348:$AD348,MATCH(Lists!$B$6,$A$1:$AD$1,0))&amp;""),""))</f>
        <v/>
      </c>
      <c r="AN348" s="21">
        <f>IF($AJ348="","",IF(IFERROR(TRIM(INDEX($A348:$AD348,MATCH(Lists!$B$4,$A$1:$AD$1,0))&amp;""),"")=Lists!$B$12,"18 or older",IF(IFERROR(TRIM(INDEX($A348:$AD348,MATCH(Lists!$B$4,$A$1:$AD$1,0))&amp;""),"")=Lists!$B$11,"Under 18","Not answered")))</f>
        <v/>
      </c>
      <c r="AO348" s="21">
        <f>IF($AN348="Under 18",IF(TRIM($AH348)="Yes","On file","Needed"),"")</f>
        <v/>
      </c>
      <c r="AP348" s="22">
        <f>IF($AJ348="","",COUNTIF(Shifts!$H$2:$M$41,$AJ348))</f>
        <v/>
      </c>
    </row>
    <row r="349">
      <c r="AF349" s="23" t="n"/>
      <c r="AG349" s="23" t="n"/>
      <c r="AH349" s="23" t="n"/>
      <c r="AJ349" s="21">
        <f>IFERROR(TRIM(INDEX($A349:$AD349,MATCH(Lists!$B$2,$A$1:$AD$1,0))&amp;""),"")</f>
        <v/>
      </c>
      <c r="AK349" s="21">
        <f>IF($AJ349="","",IFERROR(TRIM(INDEX($A349:$AD349,MATCH(Lists!$B$3,$A$1:$AD$1,0))&amp;""),""))</f>
        <v/>
      </c>
      <c r="AL349" s="21">
        <f>IF($AJ349="","",IFERROR(TRIM(INDEX($A349:$AD349,MATCH(Lists!$B$5,$A$1:$AD$1,0))&amp;""),""))</f>
        <v/>
      </c>
      <c r="AM349" s="21">
        <f>IF($AJ349="","",IFERROR(TRIM(INDEX($A349:$AD349,MATCH(Lists!$B$6,$A$1:$AD$1,0))&amp;""),""))</f>
        <v/>
      </c>
      <c r="AN349" s="21">
        <f>IF($AJ349="","",IF(IFERROR(TRIM(INDEX($A349:$AD349,MATCH(Lists!$B$4,$A$1:$AD$1,0))&amp;""),"")=Lists!$B$12,"18 or older",IF(IFERROR(TRIM(INDEX($A349:$AD349,MATCH(Lists!$B$4,$A$1:$AD$1,0))&amp;""),"")=Lists!$B$11,"Under 18","Not answered")))</f>
        <v/>
      </c>
      <c r="AO349" s="21">
        <f>IF($AN349="Under 18",IF(TRIM($AH349)="Yes","On file","Needed"),"")</f>
        <v/>
      </c>
      <c r="AP349" s="22">
        <f>IF($AJ349="","",COUNTIF(Shifts!$H$2:$M$41,$AJ349))</f>
        <v/>
      </c>
    </row>
    <row r="350">
      <c r="AF350" s="23" t="n"/>
      <c r="AG350" s="23" t="n"/>
      <c r="AH350" s="23" t="n"/>
      <c r="AJ350" s="21">
        <f>IFERROR(TRIM(INDEX($A350:$AD350,MATCH(Lists!$B$2,$A$1:$AD$1,0))&amp;""),"")</f>
        <v/>
      </c>
      <c r="AK350" s="21">
        <f>IF($AJ350="","",IFERROR(TRIM(INDEX($A350:$AD350,MATCH(Lists!$B$3,$A$1:$AD$1,0))&amp;""),""))</f>
        <v/>
      </c>
      <c r="AL350" s="21">
        <f>IF($AJ350="","",IFERROR(TRIM(INDEX($A350:$AD350,MATCH(Lists!$B$5,$A$1:$AD$1,0))&amp;""),""))</f>
        <v/>
      </c>
      <c r="AM350" s="21">
        <f>IF($AJ350="","",IFERROR(TRIM(INDEX($A350:$AD350,MATCH(Lists!$B$6,$A$1:$AD$1,0))&amp;""),""))</f>
        <v/>
      </c>
      <c r="AN350" s="21">
        <f>IF($AJ350="","",IF(IFERROR(TRIM(INDEX($A350:$AD350,MATCH(Lists!$B$4,$A$1:$AD$1,0))&amp;""),"")=Lists!$B$12,"18 or older",IF(IFERROR(TRIM(INDEX($A350:$AD350,MATCH(Lists!$B$4,$A$1:$AD$1,0))&amp;""),"")=Lists!$B$11,"Under 18","Not answered")))</f>
        <v/>
      </c>
      <c r="AO350" s="21">
        <f>IF($AN350="Under 18",IF(TRIM($AH350)="Yes","On file","Needed"),"")</f>
        <v/>
      </c>
      <c r="AP350" s="22">
        <f>IF($AJ350="","",COUNTIF(Shifts!$H$2:$M$41,$AJ350))</f>
        <v/>
      </c>
    </row>
    <row r="351">
      <c r="AF351" s="23" t="n"/>
      <c r="AG351" s="23" t="n"/>
      <c r="AH351" s="23" t="n"/>
      <c r="AJ351" s="21">
        <f>IFERROR(TRIM(INDEX($A351:$AD351,MATCH(Lists!$B$2,$A$1:$AD$1,0))&amp;""),"")</f>
        <v/>
      </c>
      <c r="AK351" s="21">
        <f>IF($AJ351="","",IFERROR(TRIM(INDEX($A351:$AD351,MATCH(Lists!$B$3,$A$1:$AD$1,0))&amp;""),""))</f>
        <v/>
      </c>
      <c r="AL351" s="21">
        <f>IF($AJ351="","",IFERROR(TRIM(INDEX($A351:$AD351,MATCH(Lists!$B$5,$A$1:$AD$1,0))&amp;""),""))</f>
        <v/>
      </c>
      <c r="AM351" s="21">
        <f>IF($AJ351="","",IFERROR(TRIM(INDEX($A351:$AD351,MATCH(Lists!$B$6,$A$1:$AD$1,0))&amp;""),""))</f>
        <v/>
      </c>
      <c r="AN351" s="21">
        <f>IF($AJ351="","",IF(IFERROR(TRIM(INDEX($A351:$AD351,MATCH(Lists!$B$4,$A$1:$AD$1,0))&amp;""),"")=Lists!$B$12,"18 or older",IF(IFERROR(TRIM(INDEX($A351:$AD351,MATCH(Lists!$B$4,$A$1:$AD$1,0))&amp;""),"")=Lists!$B$11,"Under 18","Not answered")))</f>
        <v/>
      </c>
      <c r="AO351" s="21">
        <f>IF($AN351="Under 18",IF(TRIM($AH351)="Yes","On file","Needed"),"")</f>
        <v/>
      </c>
      <c r="AP351" s="22">
        <f>IF($AJ351="","",COUNTIF(Shifts!$H$2:$M$41,$AJ351))</f>
        <v/>
      </c>
    </row>
    <row r="352">
      <c r="AF352" s="23" t="n"/>
      <c r="AG352" s="23" t="n"/>
      <c r="AH352" s="23" t="n"/>
      <c r="AJ352" s="21">
        <f>IFERROR(TRIM(INDEX($A352:$AD352,MATCH(Lists!$B$2,$A$1:$AD$1,0))&amp;""),"")</f>
        <v/>
      </c>
      <c r="AK352" s="21">
        <f>IF($AJ352="","",IFERROR(TRIM(INDEX($A352:$AD352,MATCH(Lists!$B$3,$A$1:$AD$1,0))&amp;""),""))</f>
        <v/>
      </c>
      <c r="AL352" s="21">
        <f>IF($AJ352="","",IFERROR(TRIM(INDEX($A352:$AD352,MATCH(Lists!$B$5,$A$1:$AD$1,0))&amp;""),""))</f>
        <v/>
      </c>
      <c r="AM352" s="21">
        <f>IF($AJ352="","",IFERROR(TRIM(INDEX($A352:$AD352,MATCH(Lists!$B$6,$A$1:$AD$1,0))&amp;""),""))</f>
        <v/>
      </c>
      <c r="AN352" s="21">
        <f>IF($AJ352="","",IF(IFERROR(TRIM(INDEX($A352:$AD352,MATCH(Lists!$B$4,$A$1:$AD$1,0))&amp;""),"")=Lists!$B$12,"18 or older",IF(IFERROR(TRIM(INDEX($A352:$AD352,MATCH(Lists!$B$4,$A$1:$AD$1,0))&amp;""),"")=Lists!$B$11,"Under 18","Not answered")))</f>
        <v/>
      </c>
      <c r="AO352" s="21">
        <f>IF($AN352="Under 18",IF(TRIM($AH352)="Yes","On file","Needed"),"")</f>
        <v/>
      </c>
      <c r="AP352" s="22">
        <f>IF($AJ352="","",COUNTIF(Shifts!$H$2:$M$41,$AJ352))</f>
        <v/>
      </c>
    </row>
    <row r="353">
      <c r="AF353" s="23" t="n"/>
      <c r="AG353" s="23" t="n"/>
      <c r="AH353" s="23" t="n"/>
      <c r="AJ353" s="21">
        <f>IFERROR(TRIM(INDEX($A353:$AD353,MATCH(Lists!$B$2,$A$1:$AD$1,0))&amp;""),"")</f>
        <v/>
      </c>
      <c r="AK353" s="21">
        <f>IF($AJ353="","",IFERROR(TRIM(INDEX($A353:$AD353,MATCH(Lists!$B$3,$A$1:$AD$1,0))&amp;""),""))</f>
        <v/>
      </c>
      <c r="AL353" s="21">
        <f>IF($AJ353="","",IFERROR(TRIM(INDEX($A353:$AD353,MATCH(Lists!$B$5,$A$1:$AD$1,0))&amp;""),""))</f>
        <v/>
      </c>
      <c r="AM353" s="21">
        <f>IF($AJ353="","",IFERROR(TRIM(INDEX($A353:$AD353,MATCH(Lists!$B$6,$A$1:$AD$1,0))&amp;""),""))</f>
        <v/>
      </c>
      <c r="AN353" s="21">
        <f>IF($AJ353="","",IF(IFERROR(TRIM(INDEX($A353:$AD353,MATCH(Lists!$B$4,$A$1:$AD$1,0))&amp;""),"")=Lists!$B$12,"18 or older",IF(IFERROR(TRIM(INDEX($A353:$AD353,MATCH(Lists!$B$4,$A$1:$AD$1,0))&amp;""),"")=Lists!$B$11,"Under 18","Not answered")))</f>
        <v/>
      </c>
      <c r="AO353" s="21">
        <f>IF($AN353="Under 18",IF(TRIM($AH353)="Yes","On file","Needed"),"")</f>
        <v/>
      </c>
      <c r="AP353" s="22">
        <f>IF($AJ353="","",COUNTIF(Shifts!$H$2:$M$41,$AJ353))</f>
        <v/>
      </c>
    </row>
    <row r="354">
      <c r="AF354" s="23" t="n"/>
      <c r="AG354" s="23" t="n"/>
      <c r="AH354" s="23" t="n"/>
      <c r="AJ354" s="21">
        <f>IFERROR(TRIM(INDEX($A354:$AD354,MATCH(Lists!$B$2,$A$1:$AD$1,0))&amp;""),"")</f>
        <v/>
      </c>
      <c r="AK354" s="21">
        <f>IF($AJ354="","",IFERROR(TRIM(INDEX($A354:$AD354,MATCH(Lists!$B$3,$A$1:$AD$1,0))&amp;""),""))</f>
        <v/>
      </c>
      <c r="AL354" s="21">
        <f>IF($AJ354="","",IFERROR(TRIM(INDEX($A354:$AD354,MATCH(Lists!$B$5,$A$1:$AD$1,0))&amp;""),""))</f>
        <v/>
      </c>
      <c r="AM354" s="21">
        <f>IF($AJ354="","",IFERROR(TRIM(INDEX($A354:$AD354,MATCH(Lists!$B$6,$A$1:$AD$1,0))&amp;""),""))</f>
        <v/>
      </c>
      <c r="AN354" s="21">
        <f>IF($AJ354="","",IF(IFERROR(TRIM(INDEX($A354:$AD354,MATCH(Lists!$B$4,$A$1:$AD$1,0))&amp;""),"")=Lists!$B$12,"18 or older",IF(IFERROR(TRIM(INDEX($A354:$AD354,MATCH(Lists!$B$4,$A$1:$AD$1,0))&amp;""),"")=Lists!$B$11,"Under 18","Not answered")))</f>
        <v/>
      </c>
      <c r="AO354" s="21">
        <f>IF($AN354="Under 18",IF(TRIM($AH354)="Yes","On file","Needed"),"")</f>
        <v/>
      </c>
      <c r="AP354" s="22">
        <f>IF($AJ354="","",COUNTIF(Shifts!$H$2:$M$41,$AJ354))</f>
        <v/>
      </c>
    </row>
    <row r="355">
      <c r="AF355" s="23" t="n"/>
      <c r="AG355" s="23" t="n"/>
      <c r="AH355" s="23" t="n"/>
      <c r="AJ355" s="21">
        <f>IFERROR(TRIM(INDEX($A355:$AD355,MATCH(Lists!$B$2,$A$1:$AD$1,0))&amp;""),"")</f>
        <v/>
      </c>
      <c r="AK355" s="21">
        <f>IF($AJ355="","",IFERROR(TRIM(INDEX($A355:$AD355,MATCH(Lists!$B$3,$A$1:$AD$1,0))&amp;""),""))</f>
        <v/>
      </c>
      <c r="AL355" s="21">
        <f>IF($AJ355="","",IFERROR(TRIM(INDEX($A355:$AD355,MATCH(Lists!$B$5,$A$1:$AD$1,0))&amp;""),""))</f>
        <v/>
      </c>
      <c r="AM355" s="21">
        <f>IF($AJ355="","",IFERROR(TRIM(INDEX($A355:$AD355,MATCH(Lists!$B$6,$A$1:$AD$1,0))&amp;""),""))</f>
        <v/>
      </c>
      <c r="AN355" s="21">
        <f>IF($AJ355="","",IF(IFERROR(TRIM(INDEX($A355:$AD355,MATCH(Lists!$B$4,$A$1:$AD$1,0))&amp;""),"")=Lists!$B$12,"18 or older",IF(IFERROR(TRIM(INDEX($A355:$AD355,MATCH(Lists!$B$4,$A$1:$AD$1,0))&amp;""),"")=Lists!$B$11,"Under 18","Not answered")))</f>
        <v/>
      </c>
      <c r="AO355" s="21">
        <f>IF($AN355="Under 18",IF(TRIM($AH355)="Yes","On file","Needed"),"")</f>
        <v/>
      </c>
      <c r="AP355" s="22">
        <f>IF($AJ355="","",COUNTIF(Shifts!$H$2:$M$41,$AJ355))</f>
        <v/>
      </c>
    </row>
    <row r="356">
      <c r="AF356" s="23" t="n"/>
      <c r="AG356" s="23" t="n"/>
      <c r="AH356" s="23" t="n"/>
      <c r="AJ356" s="21">
        <f>IFERROR(TRIM(INDEX($A356:$AD356,MATCH(Lists!$B$2,$A$1:$AD$1,0))&amp;""),"")</f>
        <v/>
      </c>
      <c r="AK356" s="21">
        <f>IF($AJ356="","",IFERROR(TRIM(INDEX($A356:$AD356,MATCH(Lists!$B$3,$A$1:$AD$1,0))&amp;""),""))</f>
        <v/>
      </c>
      <c r="AL356" s="21">
        <f>IF($AJ356="","",IFERROR(TRIM(INDEX($A356:$AD356,MATCH(Lists!$B$5,$A$1:$AD$1,0))&amp;""),""))</f>
        <v/>
      </c>
      <c r="AM356" s="21">
        <f>IF($AJ356="","",IFERROR(TRIM(INDEX($A356:$AD356,MATCH(Lists!$B$6,$A$1:$AD$1,0))&amp;""),""))</f>
        <v/>
      </c>
      <c r="AN356" s="21">
        <f>IF($AJ356="","",IF(IFERROR(TRIM(INDEX($A356:$AD356,MATCH(Lists!$B$4,$A$1:$AD$1,0))&amp;""),"")=Lists!$B$12,"18 or older",IF(IFERROR(TRIM(INDEX($A356:$AD356,MATCH(Lists!$B$4,$A$1:$AD$1,0))&amp;""),"")=Lists!$B$11,"Under 18","Not answered")))</f>
        <v/>
      </c>
      <c r="AO356" s="21">
        <f>IF($AN356="Under 18",IF(TRIM($AH356)="Yes","On file","Needed"),"")</f>
        <v/>
      </c>
      <c r="AP356" s="22">
        <f>IF($AJ356="","",COUNTIF(Shifts!$H$2:$M$41,$AJ356))</f>
        <v/>
      </c>
    </row>
    <row r="357">
      <c r="AF357" s="23" t="n"/>
      <c r="AG357" s="23" t="n"/>
      <c r="AH357" s="23" t="n"/>
      <c r="AJ357" s="21">
        <f>IFERROR(TRIM(INDEX($A357:$AD357,MATCH(Lists!$B$2,$A$1:$AD$1,0))&amp;""),"")</f>
        <v/>
      </c>
      <c r="AK357" s="21">
        <f>IF($AJ357="","",IFERROR(TRIM(INDEX($A357:$AD357,MATCH(Lists!$B$3,$A$1:$AD$1,0))&amp;""),""))</f>
        <v/>
      </c>
      <c r="AL357" s="21">
        <f>IF($AJ357="","",IFERROR(TRIM(INDEX($A357:$AD357,MATCH(Lists!$B$5,$A$1:$AD$1,0))&amp;""),""))</f>
        <v/>
      </c>
      <c r="AM357" s="21">
        <f>IF($AJ357="","",IFERROR(TRIM(INDEX($A357:$AD357,MATCH(Lists!$B$6,$A$1:$AD$1,0))&amp;""),""))</f>
        <v/>
      </c>
      <c r="AN357" s="21">
        <f>IF($AJ357="","",IF(IFERROR(TRIM(INDEX($A357:$AD357,MATCH(Lists!$B$4,$A$1:$AD$1,0))&amp;""),"")=Lists!$B$12,"18 or older",IF(IFERROR(TRIM(INDEX($A357:$AD357,MATCH(Lists!$B$4,$A$1:$AD$1,0))&amp;""),"")=Lists!$B$11,"Under 18","Not answered")))</f>
        <v/>
      </c>
      <c r="AO357" s="21">
        <f>IF($AN357="Under 18",IF(TRIM($AH357)="Yes","On file","Needed"),"")</f>
        <v/>
      </c>
      <c r="AP357" s="22">
        <f>IF($AJ357="","",COUNTIF(Shifts!$H$2:$M$41,$AJ357))</f>
        <v/>
      </c>
    </row>
    <row r="358">
      <c r="AF358" s="23" t="n"/>
      <c r="AG358" s="23" t="n"/>
      <c r="AH358" s="23" t="n"/>
      <c r="AJ358" s="21">
        <f>IFERROR(TRIM(INDEX($A358:$AD358,MATCH(Lists!$B$2,$A$1:$AD$1,0))&amp;""),"")</f>
        <v/>
      </c>
      <c r="AK358" s="21">
        <f>IF($AJ358="","",IFERROR(TRIM(INDEX($A358:$AD358,MATCH(Lists!$B$3,$A$1:$AD$1,0))&amp;""),""))</f>
        <v/>
      </c>
      <c r="AL358" s="21">
        <f>IF($AJ358="","",IFERROR(TRIM(INDEX($A358:$AD358,MATCH(Lists!$B$5,$A$1:$AD$1,0))&amp;""),""))</f>
        <v/>
      </c>
      <c r="AM358" s="21">
        <f>IF($AJ358="","",IFERROR(TRIM(INDEX($A358:$AD358,MATCH(Lists!$B$6,$A$1:$AD$1,0))&amp;""),""))</f>
        <v/>
      </c>
      <c r="AN358" s="21">
        <f>IF($AJ358="","",IF(IFERROR(TRIM(INDEX($A358:$AD358,MATCH(Lists!$B$4,$A$1:$AD$1,0))&amp;""),"")=Lists!$B$12,"18 or older",IF(IFERROR(TRIM(INDEX($A358:$AD358,MATCH(Lists!$B$4,$A$1:$AD$1,0))&amp;""),"")=Lists!$B$11,"Under 18","Not answered")))</f>
        <v/>
      </c>
      <c r="AO358" s="21">
        <f>IF($AN358="Under 18",IF(TRIM($AH358)="Yes","On file","Needed"),"")</f>
        <v/>
      </c>
      <c r="AP358" s="22">
        <f>IF($AJ358="","",COUNTIF(Shifts!$H$2:$M$41,$AJ358))</f>
        <v/>
      </c>
    </row>
    <row r="359">
      <c r="AF359" s="23" t="n"/>
      <c r="AG359" s="23" t="n"/>
      <c r="AH359" s="23" t="n"/>
      <c r="AJ359" s="21">
        <f>IFERROR(TRIM(INDEX($A359:$AD359,MATCH(Lists!$B$2,$A$1:$AD$1,0))&amp;""),"")</f>
        <v/>
      </c>
      <c r="AK359" s="21">
        <f>IF($AJ359="","",IFERROR(TRIM(INDEX($A359:$AD359,MATCH(Lists!$B$3,$A$1:$AD$1,0))&amp;""),""))</f>
        <v/>
      </c>
      <c r="AL359" s="21">
        <f>IF($AJ359="","",IFERROR(TRIM(INDEX($A359:$AD359,MATCH(Lists!$B$5,$A$1:$AD$1,0))&amp;""),""))</f>
        <v/>
      </c>
      <c r="AM359" s="21">
        <f>IF($AJ359="","",IFERROR(TRIM(INDEX($A359:$AD359,MATCH(Lists!$B$6,$A$1:$AD$1,0))&amp;""),""))</f>
        <v/>
      </c>
      <c r="AN359" s="21">
        <f>IF($AJ359="","",IF(IFERROR(TRIM(INDEX($A359:$AD359,MATCH(Lists!$B$4,$A$1:$AD$1,0))&amp;""),"")=Lists!$B$12,"18 or older",IF(IFERROR(TRIM(INDEX($A359:$AD359,MATCH(Lists!$B$4,$A$1:$AD$1,0))&amp;""),"")=Lists!$B$11,"Under 18","Not answered")))</f>
        <v/>
      </c>
      <c r="AO359" s="21">
        <f>IF($AN359="Under 18",IF(TRIM($AH359)="Yes","On file","Needed"),"")</f>
        <v/>
      </c>
      <c r="AP359" s="22">
        <f>IF($AJ359="","",COUNTIF(Shifts!$H$2:$M$41,$AJ359))</f>
        <v/>
      </c>
    </row>
    <row r="360">
      <c r="AF360" s="23" t="n"/>
      <c r="AG360" s="23" t="n"/>
      <c r="AH360" s="23" t="n"/>
      <c r="AJ360" s="21">
        <f>IFERROR(TRIM(INDEX($A360:$AD360,MATCH(Lists!$B$2,$A$1:$AD$1,0))&amp;""),"")</f>
        <v/>
      </c>
      <c r="AK360" s="21">
        <f>IF($AJ360="","",IFERROR(TRIM(INDEX($A360:$AD360,MATCH(Lists!$B$3,$A$1:$AD$1,0))&amp;""),""))</f>
        <v/>
      </c>
      <c r="AL360" s="21">
        <f>IF($AJ360="","",IFERROR(TRIM(INDEX($A360:$AD360,MATCH(Lists!$B$5,$A$1:$AD$1,0))&amp;""),""))</f>
        <v/>
      </c>
      <c r="AM360" s="21">
        <f>IF($AJ360="","",IFERROR(TRIM(INDEX($A360:$AD360,MATCH(Lists!$B$6,$A$1:$AD$1,0))&amp;""),""))</f>
        <v/>
      </c>
      <c r="AN360" s="21">
        <f>IF($AJ360="","",IF(IFERROR(TRIM(INDEX($A360:$AD360,MATCH(Lists!$B$4,$A$1:$AD$1,0))&amp;""),"")=Lists!$B$12,"18 or older",IF(IFERROR(TRIM(INDEX($A360:$AD360,MATCH(Lists!$B$4,$A$1:$AD$1,0))&amp;""),"")=Lists!$B$11,"Under 18","Not answered")))</f>
        <v/>
      </c>
      <c r="AO360" s="21">
        <f>IF($AN360="Under 18",IF(TRIM($AH360)="Yes","On file","Needed"),"")</f>
        <v/>
      </c>
      <c r="AP360" s="22">
        <f>IF($AJ360="","",COUNTIF(Shifts!$H$2:$M$41,$AJ360))</f>
        <v/>
      </c>
    </row>
    <row r="361">
      <c r="AF361" s="23" t="n"/>
      <c r="AG361" s="23" t="n"/>
      <c r="AH361" s="23" t="n"/>
      <c r="AJ361" s="21">
        <f>IFERROR(TRIM(INDEX($A361:$AD361,MATCH(Lists!$B$2,$A$1:$AD$1,0))&amp;""),"")</f>
        <v/>
      </c>
      <c r="AK361" s="21">
        <f>IF($AJ361="","",IFERROR(TRIM(INDEX($A361:$AD361,MATCH(Lists!$B$3,$A$1:$AD$1,0))&amp;""),""))</f>
        <v/>
      </c>
      <c r="AL361" s="21">
        <f>IF($AJ361="","",IFERROR(TRIM(INDEX($A361:$AD361,MATCH(Lists!$B$5,$A$1:$AD$1,0))&amp;""),""))</f>
        <v/>
      </c>
      <c r="AM361" s="21">
        <f>IF($AJ361="","",IFERROR(TRIM(INDEX($A361:$AD361,MATCH(Lists!$B$6,$A$1:$AD$1,0))&amp;""),""))</f>
        <v/>
      </c>
      <c r="AN361" s="21">
        <f>IF($AJ361="","",IF(IFERROR(TRIM(INDEX($A361:$AD361,MATCH(Lists!$B$4,$A$1:$AD$1,0))&amp;""),"")=Lists!$B$12,"18 or older",IF(IFERROR(TRIM(INDEX($A361:$AD361,MATCH(Lists!$B$4,$A$1:$AD$1,0))&amp;""),"")=Lists!$B$11,"Under 18","Not answered")))</f>
        <v/>
      </c>
      <c r="AO361" s="21">
        <f>IF($AN361="Under 18",IF(TRIM($AH361)="Yes","On file","Needed"),"")</f>
        <v/>
      </c>
      <c r="AP361" s="22">
        <f>IF($AJ361="","",COUNTIF(Shifts!$H$2:$M$41,$AJ361))</f>
        <v/>
      </c>
    </row>
    <row r="362">
      <c r="AF362" s="23" t="n"/>
      <c r="AG362" s="23" t="n"/>
      <c r="AH362" s="23" t="n"/>
      <c r="AJ362" s="21">
        <f>IFERROR(TRIM(INDEX($A362:$AD362,MATCH(Lists!$B$2,$A$1:$AD$1,0))&amp;""),"")</f>
        <v/>
      </c>
      <c r="AK362" s="21">
        <f>IF($AJ362="","",IFERROR(TRIM(INDEX($A362:$AD362,MATCH(Lists!$B$3,$A$1:$AD$1,0))&amp;""),""))</f>
        <v/>
      </c>
      <c r="AL362" s="21">
        <f>IF($AJ362="","",IFERROR(TRIM(INDEX($A362:$AD362,MATCH(Lists!$B$5,$A$1:$AD$1,0))&amp;""),""))</f>
        <v/>
      </c>
      <c r="AM362" s="21">
        <f>IF($AJ362="","",IFERROR(TRIM(INDEX($A362:$AD362,MATCH(Lists!$B$6,$A$1:$AD$1,0))&amp;""),""))</f>
        <v/>
      </c>
      <c r="AN362" s="21">
        <f>IF($AJ362="","",IF(IFERROR(TRIM(INDEX($A362:$AD362,MATCH(Lists!$B$4,$A$1:$AD$1,0))&amp;""),"")=Lists!$B$12,"18 or older",IF(IFERROR(TRIM(INDEX($A362:$AD362,MATCH(Lists!$B$4,$A$1:$AD$1,0))&amp;""),"")=Lists!$B$11,"Under 18","Not answered")))</f>
        <v/>
      </c>
      <c r="AO362" s="21">
        <f>IF($AN362="Under 18",IF(TRIM($AH362)="Yes","On file","Needed"),"")</f>
        <v/>
      </c>
      <c r="AP362" s="22">
        <f>IF($AJ362="","",COUNTIF(Shifts!$H$2:$M$41,$AJ362))</f>
        <v/>
      </c>
    </row>
    <row r="363">
      <c r="AF363" s="23" t="n"/>
      <c r="AG363" s="23" t="n"/>
      <c r="AH363" s="23" t="n"/>
      <c r="AJ363" s="21">
        <f>IFERROR(TRIM(INDEX($A363:$AD363,MATCH(Lists!$B$2,$A$1:$AD$1,0))&amp;""),"")</f>
        <v/>
      </c>
      <c r="AK363" s="21">
        <f>IF($AJ363="","",IFERROR(TRIM(INDEX($A363:$AD363,MATCH(Lists!$B$3,$A$1:$AD$1,0))&amp;""),""))</f>
        <v/>
      </c>
      <c r="AL363" s="21">
        <f>IF($AJ363="","",IFERROR(TRIM(INDEX($A363:$AD363,MATCH(Lists!$B$5,$A$1:$AD$1,0))&amp;""),""))</f>
        <v/>
      </c>
      <c r="AM363" s="21">
        <f>IF($AJ363="","",IFERROR(TRIM(INDEX($A363:$AD363,MATCH(Lists!$B$6,$A$1:$AD$1,0))&amp;""),""))</f>
        <v/>
      </c>
      <c r="AN363" s="21">
        <f>IF($AJ363="","",IF(IFERROR(TRIM(INDEX($A363:$AD363,MATCH(Lists!$B$4,$A$1:$AD$1,0))&amp;""),"")=Lists!$B$12,"18 or older",IF(IFERROR(TRIM(INDEX($A363:$AD363,MATCH(Lists!$B$4,$A$1:$AD$1,0))&amp;""),"")=Lists!$B$11,"Under 18","Not answered")))</f>
        <v/>
      </c>
      <c r="AO363" s="21">
        <f>IF($AN363="Under 18",IF(TRIM($AH363)="Yes","On file","Needed"),"")</f>
        <v/>
      </c>
      <c r="AP363" s="22">
        <f>IF($AJ363="","",COUNTIF(Shifts!$H$2:$M$41,$AJ363))</f>
        <v/>
      </c>
    </row>
    <row r="364">
      <c r="AF364" s="23" t="n"/>
      <c r="AG364" s="23" t="n"/>
      <c r="AH364" s="23" t="n"/>
      <c r="AJ364" s="21">
        <f>IFERROR(TRIM(INDEX($A364:$AD364,MATCH(Lists!$B$2,$A$1:$AD$1,0))&amp;""),"")</f>
        <v/>
      </c>
      <c r="AK364" s="21">
        <f>IF($AJ364="","",IFERROR(TRIM(INDEX($A364:$AD364,MATCH(Lists!$B$3,$A$1:$AD$1,0))&amp;""),""))</f>
        <v/>
      </c>
      <c r="AL364" s="21">
        <f>IF($AJ364="","",IFERROR(TRIM(INDEX($A364:$AD364,MATCH(Lists!$B$5,$A$1:$AD$1,0))&amp;""),""))</f>
        <v/>
      </c>
      <c r="AM364" s="21">
        <f>IF($AJ364="","",IFERROR(TRIM(INDEX($A364:$AD364,MATCH(Lists!$B$6,$A$1:$AD$1,0))&amp;""),""))</f>
        <v/>
      </c>
      <c r="AN364" s="21">
        <f>IF($AJ364="","",IF(IFERROR(TRIM(INDEX($A364:$AD364,MATCH(Lists!$B$4,$A$1:$AD$1,0))&amp;""),"")=Lists!$B$12,"18 or older",IF(IFERROR(TRIM(INDEX($A364:$AD364,MATCH(Lists!$B$4,$A$1:$AD$1,0))&amp;""),"")=Lists!$B$11,"Under 18","Not answered")))</f>
        <v/>
      </c>
      <c r="AO364" s="21">
        <f>IF($AN364="Under 18",IF(TRIM($AH364)="Yes","On file","Needed"),"")</f>
        <v/>
      </c>
      <c r="AP364" s="22">
        <f>IF($AJ364="","",COUNTIF(Shifts!$H$2:$M$41,$AJ364))</f>
        <v/>
      </c>
    </row>
    <row r="365">
      <c r="AF365" s="23" t="n"/>
      <c r="AG365" s="23" t="n"/>
      <c r="AH365" s="23" t="n"/>
      <c r="AJ365" s="21">
        <f>IFERROR(TRIM(INDEX($A365:$AD365,MATCH(Lists!$B$2,$A$1:$AD$1,0))&amp;""),"")</f>
        <v/>
      </c>
      <c r="AK365" s="21">
        <f>IF($AJ365="","",IFERROR(TRIM(INDEX($A365:$AD365,MATCH(Lists!$B$3,$A$1:$AD$1,0))&amp;""),""))</f>
        <v/>
      </c>
      <c r="AL365" s="21">
        <f>IF($AJ365="","",IFERROR(TRIM(INDEX($A365:$AD365,MATCH(Lists!$B$5,$A$1:$AD$1,0))&amp;""),""))</f>
        <v/>
      </c>
      <c r="AM365" s="21">
        <f>IF($AJ365="","",IFERROR(TRIM(INDEX($A365:$AD365,MATCH(Lists!$B$6,$A$1:$AD$1,0))&amp;""),""))</f>
        <v/>
      </c>
      <c r="AN365" s="21">
        <f>IF($AJ365="","",IF(IFERROR(TRIM(INDEX($A365:$AD365,MATCH(Lists!$B$4,$A$1:$AD$1,0))&amp;""),"")=Lists!$B$12,"18 or older",IF(IFERROR(TRIM(INDEX($A365:$AD365,MATCH(Lists!$B$4,$A$1:$AD$1,0))&amp;""),"")=Lists!$B$11,"Under 18","Not answered")))</f>
        <v/>
      </c>
      <c r="AO365" s="21">
        <f>IF($AN365="Under 18",IF(TRIM($AH365)="Yes","On file","Needed"),"")</f>
        <v/>
      </c>
      <c r="AP365" s="22">
        <f>IF($AJ365="","",COUNTIF(Shifts!$H$2:$M$41,$AJ365))</f>
        <v/>
      </c>
    </row>
    <row r="366">
      <c r="AF366" s="23" t="n"/>
      <c r="AG366" s="23" t="n"/>
      <c r="AH366" s="23" t="n"/>
      <c r="AJ366" s="21">
        <f>IFERROR(TRIM(INDEX($A366:$AD366,MATCH(Lists!$B$2,$A$1:$AD$1,0))&amp;""),"")</f>
        <v/>
      </c>
      <c r="AK366" s="21">
        <f>IF($AJ366="","",IFERROR(TRIM(INDEX($A366:$AD366,MATCH(Lists!$B$3,$A$1:$AD$1,0))&amp;""),""))</f>
        <v/>
      </c>
      <c r="AL366" s="21">
        <f>IF($AJ366="","",IFERROR(TRIM(INDEX($A366:$AD366,MATCH(Lists!$B$5,$A$1:$AD$1,0))&amp;""),""))</f>
        <v/>
      </c>
      <c r="AM366" s="21">
        <f>IF($AJ366="","",IFERROR(TRIM(INDEX($A366:$AD366,MATCH(Lists!$B$6,$A$1:$AD$1,0))&amp;""),""))</f>
        <v/>
      </c>
      <c r="AN366" s="21">
        <f>IF($AJ366="","",IF(IFERROR(TRIM(INDEX($A366:$AD366,MATCH(Lists!$B$4,$A$1:$AD$1,0))&amp;""),"")=Lists!$B$12,"18 or older",IF(IFERROR(TRIM(INDEX($A366:$AD366,MATCH(Lists!$B$4,$A$1:$AD$1,0))&amp;""),"")=Lists!$B$11,"Under 18","Not answered")))</f>
        <v/>
      </c>
      <c r="AO366" s="21">
        <f>IF($AN366="Under 18",IF(TRIM($AH366)="Yes","On file","Needed"),"")</f>
        <v/>
      </c>
      <c r="AP366" s="22">
        <f>IF($AJ366="","",COUNTIF(Shifts!$H$2:$M$41,$AJ366))</f>
        <v/>
      </c>
    </row>
    <row r="367">
      <c r="AF367" s="23" t="n"/>
      <c r="AG367" s="23" t="n"/>
      <c r="AH367" s="23" t="n"/>
      <c r="AJ367" s="21">
        <f>IFERROR(TRIM(INDEX($A367:$AD367,MATCH(Lists!$B$2,$A$1:$AD$1,0))&amp;""),"")</f>
        <v/>
      </c>
      <c r="AK367" s="21">
        <f>IF($AJ367="","",IFERROR(TRIM(INDEX($A367:$AD367,MATCH(Lists!$B$3,$A$1:$AD$1,0))&amp;""),""))</f>
        <v/>
      </c>
      <c r="AL367" s="21">
        <f>IF($AJ367="","",IFERROR(TRIM(INDEX($A367:$AD367,MATCH(Lists!$B$5,$A$1:$AD$1,0))&amp;""),""))</f>
        <v/>
      </c>
      <c r="AM367" s="21">
        <f>IF($AJ367="","",IFERROR(TRIM(INDEX($A367:$AD367,MATCH(Lists!$B$6,$A$1:$AD$1,0))&amp;""),""))</f>
        <v/>
      </c>
      <c r="AN367" s="21">
        <f>IF($AJ367="","",IF(IFERROR(TRIM(INDEX($A367:$AD367,MATCH(Lists!$B$4,$A$1:$AD$1,0))&amp;""),"")=Lists!$B$12,"18 or older",IF(IFERROR(TRIM(INDEX($A367:$AD367,MATCH(Lists!$B$4,$A$1:$AD$1,0))&amp;""),"")=Lists!$B$11,"Under 18","Not answered")))</f>
        <v/>
      </c>
      <c r="AO367" s="21">
        <f>IF($AN367="Under 18",IF(TRIM($AH367)="Yes","On file","Needed"),"")</f>
        <v/>
      </c>
      <c r="AP367" s="22">
        <f>IF($AJ367="","",COUNTIF(Shifts!$H$2:$M$41,$AJ367))</f>
        <v/>
      </c>
    </row>
    <row r="368">
      <c r="AF368" s="23" t="n"/>
      <c r="AG368" s="23" t="n"/>
      <c r="AH368" s="23" t="n"/>
      <c r="AJ368" s="21">
        <f>IFERROR(TRIM(INDEX($A368:$AD368,MATCH(Lists!$B$2,$A$1:$AD$1,0))&amp;""),"")</f>
        <v/>
      </c>
      <c r="AK368" s="21">
        <f>IF($AJ368="","",IFERROR(TRIM(INDEX($A368:$AD368,MATCH(Lists!$B$3,$A$1:$AD$1,0))&amp;""),""))</f>
        <v/>
      </c>
      <c r="AL368" s="21">
        <f>IF($AJ368="","",IFERROR(TRIM(INDEX($A368:$AD368,MATCH(Lists!$B$5,$A$1:$AD$1,0))&amp;""),""))</f>
        <v/>
      </c>
      <c r="AM368" s="21">
        <f>IF($AJ368="","",IFERROR(TRIM(INDEX($A368:$AD368,MATCH(Lists!$B$6,$A$1:$AD$1,0))&amp;""),""))</f>
        <v/>
      </c>
      <c r="AN368" s="21">
        <f>IF($AJ368="","",IF(IFERROR(TRIM(INDEX($A368:$AD368,MATCH(Lists!$B$4,$A$1:$AD$1,0))&amp;""),"")=Lists!$B$12,"18 or older",IF(IFERROR(TRIM(INDEX($A368:$AD368,MATCH(Lists!$B$4,$A$1:$AD$1,0))&amp;""),"")=Lists!$B$11,"Under 18","Not answered")))</f>
        <v/>
      </c>
      <c r="AO368" s="21">
        <f>IF($AN368="Under 18",IF(TRIM($AH368)="Yes","On file","Needed"),"")</f>
        <v/>
      </c>
      <c r="AP368" s="22">
        <f>IF($AJ368="","",COUNTIF(Shifts!$H$2:$M$41,$AJ368))</f>
        <v/>
      </c>
    </row>
    <row r="369">
      <c r="AF369" s="23" t="n"/>
      <c r="AG369" s="23" t="n"/>
      <c r="AH369" s="23" t="n"/>
      <c r="AJ369" s="21">
        <f>IFERROR(TRIM(INDEX($A369:$AD369,MATCH(Lists!$B$2,$A$1:$AD$1,0))&amp;""),"")</f>
        <v/>
      </c>
      <c r="AK369" s="21">
        <f>IF($AJ369="","",IFERROR(TRIM(INDEX($A369:$AD369,MATCH(Lists!$B$3,$A$1:$AD$1,0))&amp;""),""))</f>
        <v/>
      </c>
      <c r="AL369" s="21">
        <f>IF($AJ369="","",IFERROR(TRIM(INDEX($A369:$AD369,MATCH(Lists!$B$5,$A$1:$AD$1,0))&amp;""),""))</f>
        <v/>
      </c>
      <c r="AM369" s="21">
        <f>IF($AJ369="","",IFERROR(TRIM(INDEX($A369:$AD369,MATCH(Lists!$B$6,$A$1:$AD$1,0))&amp;""),""))</f>
        <v/>
      </c>
      <c r="AN369" s="21">
        <f>IF($AJ369="","",IF(IFERROR(TRIM(INDEX($A369:$AD369,MATCH(Lists!$B$4,$A$1:$AD$1,0))&amp;""),"")=Lists!$B$12,"18 or older",IF(IFERROR(TRIM(INDEX($A369:$AD369,MATCH(Lists!$B$4,$A$1:$AD$1,0))&amp;""),"")=Lists!$B$11,"Under 18","Not answered")))</f>
        <v/>
      </c>
      <c r="AO369" s="21">
        <f>IF($AN369="Under 18",IF(TRIM($AH369)="Yes","On file","Needed"),"")</f>
        <v/>
      </c>
      <c r="AP369" s="22">
        <f>IF($AJ369="","",COUNTIF(Shifts!$H$2:$M$41,$AJ369))</f>
        <v/>
      </c>
    </row>
    <row r="370">
      <c r="AF370" s="23" t="n"/>
      <c r="AG370" s="23" t="n"/>
      <c r="AH370" s="23" t="n"/>
      <c r="AJ370" s="21">
        <f>IFERROR(TRIM(INDEX($A370:$AD370,MATCH(Lists!$B$2,$A$1:$AD$1,0))&amp;""),"")</f>
        <v/>
      </c>
      <c r="AK370" s="21">
        <f>IF($AJ370="","",IFERROR(TRIM(INDEX($A370:$AD370,MATCH(Lists!$B$3,$A$1:$AD$1,0))&amp;""),""))</f>
        <v/>
      </c>
      <c r="AL370" s="21">
        <f>IF($AJ370="","",IFERROR(TRIM(INDEX($A370:$AD370,MATCH(Lists!$B$5,$A$1:$AD$1,0))&amp;""),""))</f>
        <v/>
      </c>
      <c r="AM370" s="21">
        <f>IF($AJ370="","",IFERROR(TRIM(INDEX($A370:$AD370,MATCH(Lists!$B$6,$A$1:$AD$1,0))&amp;""),""))</f>
        <v/>
      </c>
      <c r="AN370" s="21">
        <f>IF($AJ370="","",IF(IFERROR(TRIM(INDEX($A370:$AD370,MATCH(Lists!$B$4,$A$1:$AD$1,0))&amp;""),"")=Lists!$B$12,"18 or older",IF(IFERROR(TRIM(INDEX($A370:$AD370,MATCH(Lists!$B$4,$A$1:$AD$1,0))&amp;""),"")=Lists!$B$11,"Under 18","Not answered")))</f>
        <v/>
      </c>
      <c r="AO370" s="21">
        <f>IF($AN370="Under 18",IF(TRIM($AH370)="Yes","On file","Needed"),"")</f>
        <v/>
      </c>
      <c r="AP370" s="22">
        <f>IF($AJ370="","",COUNTIF(Shifts!$H$2:$M$41,$AJ370))</f>
        <v/>
      </c>
    </row>
    <row r="371">
      <c r="AF371" s="23" t="n"/>
      <c r="AG371" s="23" t="n"/>
      <c r="AH371" s="23" t="n"/>
      <c r="AJ371" s="21">
        <f>IFERROR(TRIM(INDEX($A371:$AD371,MATCH(Lists!$B$2,$A$1:$AD$1,0))&amp;""),"")</f>
        <v/>
      </c>
      <c r="AK371" s="21">
        <f>IF($AJ371="","",IFERROR(TRIM(INDEX($A371:$AD371,MATCH(Lists!$B$3,$A$1:$AD$1,0))&amp;""),""))</f>
        <v/>
      </c>
      <c r="AL371" s="21">
        <f>IF($AJ371="","",IFERROR(TRIM(INDEX($A371:$AD371,MATCH(Lists!$B$5,$A$1:$AD$1,0))&amp;""),""))</f>
        <v/>
      </c>
      <c r="AM371" s="21">
        <f>IF($AJ371="","",IFERROR(TRIM(INDEX($A371:$AD371,MATCH(Lists!$B$6,$A$1:$AD$1,0))&amp;""),""))</f>
        <v/>
      </c>
      <c r="AN371" s="21">
        <f>IF($AJ371="","",IF(IFERROR(TRIM(INDEX($A371:$AD371,MATCH(Lists!$B$4,$A$1:$AD$1,0))&amp;""),"")=Lists!$B$12,"18 or older",IF(IFERROR(TRIM(INDEX($A371:$AD371,MATCH(Lists!$B$4,$A$1:$AD$1,0))&amp;""),"")=Lists!$B$11,"Under 18","Not answered")))</f>
        <v/>
      </c>
      <c r="AO371" s="21">
        <f>IF($AN371="Under 18",IF(TRIM($AH371)="Yes","On file","Needed"),"")</f>
        <v/>
      </c>
      <c r="AP371" s="22">
        <f>IF($AJ371="","",COUNTIF(Shifts!$H$2:$M$41,$AJ371))</f>
        <v/>
      </c>
    </row>
    <row r="372">
      <c r="AF372" s="23" t="n"/>
      <c r="AG372" s="23" t="n"/>
      <c r="AH372" s="23" t="n"/>
      <c r="AJ372" s="21">
        <f>IFERROR(TRIM(INDEX($A372:$AD372,MATCH(Lists!$B$2,$A$1:$AD$1,0))&amp;""),"")</f>
        <v/>
      </c>
      <c r="AK372" s="21">
        <f>IF($AJ372="","",IFERROR(TRIM(INDEX($A372:$AD372,MATCH(Lists!$B$3,$A$1:$AD$1,0))&amp;""),""))</f>
        <v/>
      </c>
      <c r="AL372" s="21">
        <f>IF($AJ372="","",IFERROR(TRIM(INDEX($A372:$AD372,MATCH(Lists!$B$5,$A$1:$AD$1,0))&amp;""),""))</f>
        <v/>
      </c>
      <c r="AM372" s="21">
        <f>IF($AJ372="","",IFERROR(TRIM(INDEX($A372:$AD372,MATCH(Lists!$B$6,$A$1:$AD$1,0))&amp;""),""))</f>
        <v/>
      </c>
      <c r="AN372" s="21">
        <f>IF($AJ372="","",IF(IFERROR(TRIM(INDEX($A372:$AD372,MATCH(Lists!$B$4,$A$1:$AD$1,0))&amp;""),"")=Lists!$B$12,"18 or older",IF(IFERROR(TRIM(INDEX($A372:$AD372,MATCH(Lists!$B$4,$A$1:$AD$1,0))&amp;""),"")=Lists!$B$11,"Under 18","Not answered")))</f>
        <v/>
      </c>
      <c r="AO372" s="21">
        <f>IF($AN372="Under 18",IF(TRIM($AH372)="Yes","On file","Needed"),"")</f>
        <v/>
      </c>
      <c r="AP372" s="22">
        <f>IF($AJ372="","",COUNTIF(Shifts!$H$2:$M$41,$AJ372))</f>
        <v/>
      </c>
    </row>
    <row r="373">
      <c r="AF373" s="23" t="n"/>
      <c r="AG373" s="23" t="n"/>
      <c r="AH373" s="23" t="n"/>
      <c r="AJ373" s="21">
        <f>IFERROR(TRIM(INDEX($A373:$AD373,MATCH(Lists!$B$2,$A$1:$AD$1,0))&amp;""),"")</f>
        <v/>
      </c>
      <c r="AK373" s="21">
        <f>IF($AJ373="","",IFERROR(TRIM(INDEX($A373:$AD373,MATCH(Lists!$B$3,$A$1:$AD$1,0))&amp;""),""))</f>
        <v/>
      </c>
      <c r="AL373" s="21">
        <f>IF($AJ373="","",IFERROR(TRIM(INDEX($A373:$AD373,MATCH(Lists!$B$5,$A$1:$AD$1,0))&amp;""),""))</f>
        <v/>
      </c>
      <c r="AM373" s="21">
        <f>IF($AJ373="","",IFERROR(TRIM(INDEX($A373:$AD373,MATCH(Lists!$B$6,$A$1:$AD$1,0))&amp;""),""))</f>
        <v/>
      </c>
      <c r="AN373" s="21">
        <f>IF($AJ373="","",IF(IFERROR(TRIM(INDEX($A373:$AD373,MATCH(Lists!$B$4,$A$1:$AD$1,0))&amp;""),"")=Lists!$B$12,"18 or older",IF(IFERROR(TRIM(INDEX($A373:$AD373,MATCH(Lists!$B$4,$A$1:$AD$1,0))&amp;""),"")=Lists!$B$11,"Under 18","Not answered")))</f>
        <v/>
      </c>
      <c r="AO373" s="21">
        <f>IF($AN373="Under 18",IF(TRIM($AH373)="Yes","On file","Needed"),"")</f>
        <v/>
      </c>
      <c r="AP373" s="22">
        <f>IF($AJ373="","",COUNTIF(Shifts!$H$2:$M$41,$AJ373))</f>
        <v/>
      </c>
    </row>
    <row r="374">
      <c r="AF374" s="23" t="n"/>
      <c r="AG374" s="23" t="n"/>
      <c r="AH374" s="23" t="n"/>
      <c r="AJ374" s="21">
        <f>IFERROR(TRIM(INDEX($A374:$AD374,MATCH(Lists!$B$2,$A$1:$AD$1,0))&amp;""),"")</f>
        <v/>
      </c>
      <c r="AK374" s="21">
        <f>IF($AJ374="","",IFERROR(TRIM(INDEX($A374:$AD374,MATCH(Lists!$B$3,$A$1:$AD$1,0))&amp;""),""))</f>
        <v/>
      </c>
      <c r="AL374" s="21">
        <f>IF($AJ374="","",IFERROR(TRIM(INDEX($A374:$AD374,MATCH(Lists!$B$5,$A$1:$AD$1,0))&amp;""),""))</f>
        <v/>
      </c>
      <c r="AM374" s="21">
        <f>IF($AJ374="","",IFERROR(TRIM(INDEX($A374:$AD374,MATCH(Lists!$B$6,$A$1:$AD$1,0))&amp;""),""))</f>
        <v/>
      </c>
      <c r="AN374" s="21">
        <f>IF($AJ374="","",IF(IFERROR(TRIM(INDEX($A374:$AD374,MATCH(Lists!$B$4,$A$1:$AD$1,0))&amp;""),"")=Lists!$B$12,"18 or older",IF(IFERROR(TRIM(INDEX($A374:$AD374,MATCH(Lists!$B$4,$A$1:$AD$1,0))&amp;""),"")=Lists!$B$11,"Under 18","Not answered")))</f>
        <v/>
      </c>
      <c r="AO374" s="21">
        <f>IF($AN374="Under 18",IF(TRIM($AH374)="Yes","On file","Needed"),"")</f>
        <v/>
      </c>
      <c r="AP374" s="22">
        <f>IF($AJ374="","",COUNTIF(Shifts!$H$2:$M$41,$AJ374))</f>
        <v/>
      </c>
    </row>
    <row r="375">
      <c r="AF375" s="23" t="n"/>
      <c r="AG375" s="23" t="n"/>
      <c r="AH375" s="23" t="n"/>
      <c r="AJ375" s="21">
        <f>IFERROR(TRIM(INDEX($A375:$AD375,MATCH(Lists!$B$2,$A$1:$AD$1,0))&amp;""),"")</f>
        <v/>
      </c>
      <c r="AK375" s="21">
        <f>IF($AJ375="","",IFERROR(TRIM(INDEX($A375:$AD375,MATCH(Lists!$B$3,$A$1:$AD$1,0))&amp;""),""))</f>
        <v/>
      </c>
      <c r="AL375" s="21">
        <f>IF($AJ375="","",IFERROR(TRIM(INDEX($A375:$AD375,MATCH(Lists!$B$5,$A$1:$AD$1,0))&amp;""),""))</f>
        <v/>
      </c>
      <c r="AM375" s="21">
        <f>IF($AJ375="","",IFERROR(TRIM(INDEX($A375:$AD375,MATCH(Lists!$B$6,$A$1:$AD$1,0))&amp;""),""))</f>
        <v/>
      </c>
      <c r="AN375" s="21">
        <f>IF($AJ375="","",IF(IFERROR(TRIM(INDEX($A375:$AD375,MATCH(Lists!$B$4,$A$1:$AD$1,0))&amp;""),"")=Lists!$B$12,"18 or older",IF(IFERROR(TRIM(INDEX($A375:$AD375,MATCH(Lists!$B$4,$A$1:$AD$1,0))&amp;""),"")=Lists!$B$11,"Under 18","Not answered")))</f>
        <v/>
      </c>
      <c r="AO375" s="21">
        <f>IF($AN375="Under 18",IF(TRIM($AH375)="Yes","On file","Needed"),"")</f>
        <v/>
      </c>
      <c r="AP375" s="22">
        <f>IF($AJ375="","",COUNTIF(Shifts!$H$2:$M$41,$AJ375))</f>
        <v/>
      </c>
    </row>
    <row r="376">
      <c r="AF376" s="23" t="n"/>
      <c r="AG376" s="23" t="n"/>
      <c r="AH376" s="23" t="n"/>
      <c r="AJ376" s="21">
        <f>IFERROR(TRIM(INDEX($A376:$AD376,MATCH(Lists!$B$2,$A$1:$AD$1,0))&amp;""),"")</f>
        <v/>
      </c>
      <c r="AK376" s="21">
        <f>IF($AJ376="","",IFERROR(TRIM(INDEX($A376:$AD376,MATCH(Lists!$B$3,$A$1:$AD$1,0))&amp;""),""))</f>
        <v/>
      </c>
      <c r="AL376" s="21">
        <f>IF($AJ376="","",IFERROR(TRIM(INDEX($A376:$AD376,MATCH(Lists!$B$5,$A$1:$AD$1,0))&amp;""),""))</f>
        <v/>
      </c>
      <c r="AM376" s="21">
        <f>IF($AJ376="","",IFERROR(TRIM(INDEX($A376:$AD376,MATCH(Lists!$B$6,$A$1:$AD$1,0))&amp;""),""))</f>
        <v/>
      </c>
      <c r="AN376" s="21">
        <f>IF($AJ376="","",IF(IFERROR(TRIM(INDEX($A376:$AD376,MATCH(Lists!$B$4,$A$1:$AD$1,0))&amp;""),"")=Lists!$B$12,"18 or older",IF(IFERROR(TRIM(INDEX($A376:$AD376,MATCH(Lists!$B$4,$A$1:$AD$1,0))&amp;""),"")=Lists!$B$11,"Under 18","Not answered")))</f>
        <v/>
      </c>
      <c r="AO376" s="21">
        <f>IF($AN376="Under 18",IF(TRIM($AH376)="Yes","On file","Needed"),"")</f>
        <v/>
      </c>
      <c r="AP376" s="22">
        <f>IF($AJ376="","",COUNTIF(Shifts!$H$2:$M$41,$AJ376))</f>
        <v/>
      </c>
    </row>
    <row r="377">
      <c r="AF377" s="23" t="n"/>
      <c r="AG377" s="23" t="n"/>
      <c r="AH377" s="23" t="n"/>
      <c r="AJ377" s="21">
        <f>IFERROR(TRIM(INDEX($A377:$AD377,MATCH(Lists!$B$2,$A$1:$AD$1,0))&amp;""),"")</f>
        <v/>
      </c>
      <c r="AK377" s="21">
        <f>IF($AJ377="","",IFERROR(TRIM(INDEX($A377:$AD377,MATCH(Lists!$B$3,$A$1:$AD$1,0))&amp;""),""))</f>
        <v/>
      </c>
      <c r="AL377" s="21">
        <f>IF($AJ377="","",IFERROR(TRIM(INDEX($A377:$AD377,MATCH(Lists!$B$5,$A$1:$AD$1,0))&amp;""),""))</f>
        <v/>
      </c>
      <c r="AM377" s="21">
        <f>IF($AJ377="","",IFERROR(TRIM(INDEX($A377:$AD377,MATCH(Lists!$B$6,$A$1:$AD$1,0))&amp;""),""))</f>
        <v/>
      </c>
      <c r="AN377" s="21">
        <f>IF($AJ377="","",IF(IFERROR(TRIM(INDEX($A377:$AD377,MATCH(Lists!$B$4,$A$1:$AD$1,0))&amp;""),"")=Lists!$B$12,"18 or older",IF(IFERROR(TRIM(INDEX($A377:$AD377,MATCH(Lists!$B$4,$A$1:$AD$1,0))&amp;""),"")=Lists!$B$11,"Under 18","Not answered")))</f>
        <v/>
      </c>
      <c r="AO377" s="21">
        <f>IF($AN377="Under 18",IF(TRIM($AH377)="Yes","On file","Needed"),"")</f>
        <v/>
      </c>
      <c r="AP377" s="22">
        <f>IF($AJ377="","",COUNTIF(Shifts!$H$2:$M$41,$AJ377))</f>
        <v/>
      </c>
    </row>
    <row r="378">
      <c r="AF378" s="23" t="n"/>
      <c r="AG378" s="23" t="n"/>
      <c r="AH378" s="23" t="n"/>
      <c r="AJ378" s="21">
        <f>IFERROR(TRIM(INDEX($A378:$AD378,MATCH(Lists!$B$2,$A$1:$AD$1,0))&amp;""),"")</f>
        <v/>
      </c>
      <c r="AK378" s="21">
        <f>IF($AJ378="","",IFERROR(TRIM(INDEX($A378:$AD378,MATCH(Lists!$B$3,$A$1:$AD$1,0))&amp;""),""))</f>
        <v/>
      </c>
      <c r="AL378" s="21">
        <f>IF($AJ378="","",IFERROR(TRIM(INDEX($A378:$AD378,MATCH(Lists!$B$5,$A$1:$AD$1,0))&amp;""),""))</f>
        <v/>
      </c>
      <c r="AM378" s="21">
        <f>IF($AJ378="","",IFERROR(TRIM(INDEX($A378:$AD378,MATCH(Lists!$B$6,$A$1:$AD$1,0))&amp;""),""))</f>
        <v/>
      </c>
      <c r="AN378" s="21">
        <f>IF($AJ378="","",IF(IFERROR(TRIM(INDEX($A378:$AD378,MATCH(Lists!$B$4,$A$1:$AD$1,0))&amp;""),"")=Lists!$B$12,"18 or older",IF(IFERROR(TRIM(INDEX($A378:$AD378,MATCH(Lists!$B$4,$A$1:$AD$1,0))&amp;""),"")=Lists!$B$11,"Under 18","Not answered")))</f>
        <v/>
      </c>
      <c r="AO378" s="21">
        <f>IF($AN378="Under 18",IF(TRIM($AH378)="Yes","On file","Needed"),"")</f>
        <v/>
      </c>
      <c r="AP378" s="22">
        <f>IF($AJ378="","",COUNTIF(Shifts!$H$2:$M$41,$AJ378))</f>
        <v/>
      </c>
    </row>
    <row r="379">
      <c r="AF379" s="23" t="n"/>
      <c r="AG379" s="23" t="n"/>
      <c r="AH379" s="23" t="n"/>
      <c r="AJ379" s="21">
        <f>IFERROR(TRIM(INDEX($A379:$AD379,MATCH(Lists!$B$2,$A$1:$AD$1,0))&amp;""),"")</f>
        <v/>
      </c>
      <c r="AK379" s="21">
        <f>IF($AJ379="","",IFERROR(TRIM(INDEX($A379:$AD379,MATCH(Lists!$B$3,$A$1:$AD$1,0))&amp;""),""))</f>
        <v/>
      </c>
      <c r="AL379" s="21">
        <f>IF($AJ379="","",IFERROR(TRIM(INDEX($A379:$AD379,MATCH(Lists!$B$5,$A$1:$AD$1,0))&amp;""),""))</f>
        <v/>
      </c>
      <c r="AM379" s="21">
        <f>IF($AJ379="","",IFERROR(TRIM(INDEX($A379:$AD379,MATCH(Lists!$B$6,$A$1:$AD$1,0))&amp;""),""))</f>
        <v/>
      </c>
      <c r="AN379" s="21">
        <f>IF($AJ379="","",IF(IFERROR(TRIM(INDEX($A379:$AD379,MATCH(Lists!$B$4,$A$1:$AD$1,0))&amp;""),"")=Lists!$B$12,"18 or older",IF(IFERROR(TRIM(INDEX($A379:$AD379,MATCH(Lists!$B$4,$A$1:$AD$1,0))&amp;""),"")=Lists!$B$11,"Under 18","Not answered")))</f>
        <v/>
      </c>
      <c r="AO379" s="21">
        <f>IF($AN379="Under 18",IF(TRIM($AH379)="Yes","On file","Needed"),"")</f>
        <v/>
      </c>
      <c r="AP379" s="22">
        <f>IF($AJ379="","",COUNTIF(Shifts!$H$2:$M$41,$AJ379))</f>
        <v/>
      </c>
    </row>
    <row r="380">
      <c r="AF380" s="23" t="n"/>
      <c r="AG380" s="23" t="n"/>
      <c r="AH380" s="23" t="n"/>
      <c r="AJ380" s="21">
        <f>IFERROR(TRIM(INDEX($A380:$AD380,MATCH(Lists!$B$2,$A$1:$AD$1,0))&amp;""),"")</f>
        <v/>
      </c>
      <c r="AK380" s="21">
        <f>IF($AJ380="","",IFERROR(TRIM(INDEX($A380:$AD380,MATCH(Lists!$B$3,$A$1:$AD$1,0))&amp;""),""))</f>
        <v/>
      </c>
      <c r="AL380" s="21">
        <f>IF($AJ380="","",IFERROR(TRIM(INDEX($A380:$AD380,MATCH(Lists!$B$5,$A$1:$AD$1,0))&amp;""),""))</f>
        <v/>
      </c>
      <c r="AM380" s="21">
        <f>IF($AJ380="","",IFERROR(TRIM(INDEX($A380:$AD380,MATCH(Lists!$B$6,$A$1:$AD$1,0))&amp;""),""))</f>
        <v/>
      </c>
      <c r="AN380" s="21">
        <f>IF($AJ380="","",IF(IFERROR(TRIM(INDEX($A380:$AD380,MATCH(Lists!$B$4,$A$1:$AD$1,0))&amp;""),"")=Lists!$B$12,"18 or older",IF(IFERROR(TRIM(INDEX($A380:$AD380,MATCH(Lists!$B$4,$A$1:$AD$1,0))&amp;""),"")=Lists!$B$11,"Under 18","Not answered")))</f>
        <v/>
      </c>
      <c r="AO380" s="21">
        <f>IF($AN380="Under 18",IF(TRIM($AH380)="Yes","On file","Needed"),"")</f>
        <v/>
      </c>
      <c r="AP380" s="22">
        <f>IF($AJ380="","",COUNTIF(Shifts!$H$2:$M$41,$AJ380))</f>
        <v/>
      </c>
    </row>
    <row r="381">
      <c r="AF381" s="23" t="n"/>
      <c r="AG381" s="23" t="n"/>
      <c r="AH381" s="23" t="n"/>
      <c r="AJ381" s="21">
        <f>IFERROR(TRIM(INDEX($A381:$AD381,MATCH(Lists!$B$2,$A$1:$AD$1,0))&amp;""),"")</f>
        <v/>
      </c>
      <c r="AK381" s="21">
        <f>IF($AJ381="","",IFERROR(TRIM(INDEX($A381:$AD381,MATCH(Lists!$B$3,$A$1:$AD$1,0))&amp;""),""))</f>
        <v/>
      </c>
      <c r="AL381" s="21">
        <f>IF($AJ381="","",IFERROR(TRIM(INDEX($A381:$AD381,MATCH(Lists!$B$5,$A$1:$AD$1,0))&amp;""),""))</f>
        <v/>
      </c>
      <c r="AM381" s="21">
        <f>IF($AJ381="","",IFERROR(TRIM(INDEX($A381:$AD381,MATCH(Lists!$B$6,$A$1:$AD$1,0))&amp;""),""))</f>
        <v/>
      </c>
      <c r="AN381" s="21">
        <f>IF($AJ381="","",IF(IFERROR(TRIM(INDEX($A381:$AD381,MATCH(Lists!$B$4,$A$1:$AD$1,0))&amp;""),"")=Lists!$B$12,"18 or older",IF(IFERROR(TRIM(INDEX($A381:$AD381,MATCH(Lists!$B$4,$A$1:$AD$1,0))&amp;""),"")=Lists!$B$11,"Under 18","Not answered")))</f>
        <v/>
      </c>
      <c r="AO381" s="21">
        <f>IF($AN381="Under 18",IF(TRIM($AH381)="Yes","On file","Needed"),"")</f>
        <v/>
      </c>
      <c r="AP381" s="22">
        <f>IF($AJ381="","",COUNTIF(Shifts!$H$2:$M$41,$AJ381))</f>
        <v/>
      </c>
    </row>
    <row r="382">
      <c r="AF382" s="23" t="n"/>
      <c r="AG382" s="23" t="n"/>
      <c r="AH382" s="23" t="n"/>
      <c r="AJ382" s="21">
        <f>IFERROR(TRIM(INDEX($A382:$AD382,MATCH(Lists!$B$2,$A$1:$AD$1,0))&amp;""),"")</f>
        <v/>
      </c>
      <c r="AK382" s="21">
        <f>IF($AJ382="","",IFERROR(TRIM(INDEX($A382:$AD382,MATCH(Lists!$B$3,$A$1:$AD$1,0))&amp;""),""))</f>
        <v/>
      </c>
      <c r="AL382" s="21">
        <f>IF($AJ382="","",IFERROR(TRIM(INDEX($A382:$AD382,MATCH(Lists!$B$5,$A$1:$AD$1,0))&amp;""),""))</f>
        <v/>
      </c>
      <c r="AM382" s="21">
        <f>IF($AJ382="","",IFERROR(TRIM(INDEX($A382:$AD382,MATCH(Lists!$B$6,$A$1:$AD$1,0))&amp;""),""))</f>
        <v/>
      </c>
      <c r="AN382" s="21">
        <f>IF($AJ382="","",IF(IFERROR(TRIM(INDEX($A382:$AD382,MATCH(Lists!$B$4,$A$1:$AD$1,0))&amp;""),"")=Lists!$B$12,"18 or older",IF(IFERROR(TRIM(INDEX($A382:$AD382,MATCH(Lists!$B$4,$A$1:$AD$1,0))&amp;""),"")=Lists!$B$11,"Under 18","Not answered")))</f>
        <v/>
      </c>
      <c r="AO382" s="21">
        <f>IF($AN382="Under 18",IF(TRIM($AH382)="Yes","On file","Needed"),"")</f>
        <v/>
      </c>
      <c r="AP382" s="22">
        <f>IF($AJ382="","",COUNTIF(Shifts!$H$2:$M$41,$AJ382))</f>
        <v/>
      </c>
    </row>
    <row r="383">
      <c r="AF383" s="23" t="n"/>
      <c r="AG383" s="23" t="n"/>
      <c r="AH383" s="23" t="n"/>
      <c r="AJ383" s="21">
        <f>IFERROR(TRIM(INDEX($A383:$AD383,MATCH(Lists!$B$2,$A$1:$AD$1,0))&amp;""),"")</f>
        <v/>
      </c>
      <c r="AK383" s="21">
        <f>IF($AJ383="","",IFERROR(TRIM(INDEX($A383:$AD383,MATCH(Lists!$B$3,$A$1:$AD$1,0))&amp;""),""))</f>
        <v/>
      </c>
      <c r="AL383" s="21">
        <f>IF($AJ383="","",IFERROR(TRIM(INDEX($A383:$AD383,MATCH(Lists!$B$5,$A$1:$AD$1,0))&amp;""),""))</f>
        <v/>
      </c>
      <c r="AM383" s="21">
        <f>IF($AJ383="","",IFERROR(TRIM(INDEX($A383:$AD383,MATCH(Lists!$B$6,$A$1:$AD$1,0))&amp;""),""))</f>
        <v/>
      </c>
      <c r="AN383" s="21">
        <f>IF($AJ383="","",IF(IFERROR(TRIM(INDEX($A383:$AD383,MATCH(Lists!$B$4,$A$1:$AD$1,0))&amp;""),"")=Lists!$B$12,"18 or older",IF(IFERROR(TRIM(INDEX($A383:$AD383,MATCH(Lists!$B$4,$A$1:$AD$1,0))&amp;""),"")=Lists!$B$11,"Under 18","Not answered")))</f>
        <v/>
      </c>
      <c r="AO383" s="21">
        <f>IF($AN383="Under 18",IF(TRIM($AH383)="Yes","On file","Needed"),"")</f>
        <v/>
      </c>
      <c r="AP383" s="22">
        <f>IF($AJ383="","",COUNTIF(Shifts!$H$2:$M$41,$AJ383))</f>
        <v/>
      </c>
    </row>
    <row r="384">
      <c r="AF384" s="23" t="n"/>
      <c r="AG384" s="23" t="n"/>
      <c r="AH384" s="23" t="n"/>
      <c r="AJ384" s="21">
        <f>IFERROR(TRIM(INDEX($A384:$AD384,MATCH(Lists!$B$2,$A$1:$AD$1,0))&amp;""),"")</f>
        <v/>
      </c>
      <c r="AK384" s="21">
        <f>IF($AJ384="","",IFERROR(TRIM(INDEX($A384:$AD384,MATCH(Lists!$B$3,$A$1:$AD$1,0))&amp;""),""))</f>
        <v/>
      </c>
      <c r="AL384" s="21">
        <f>IF($AJ384="","",IFERROR(TRIM(INDEX($A384:$AD384,MATCH(Lists!$B$5,$A$1:$AD$1,0))&amp;""),""))</f>
        <v/>
      </c>
      <c r="AM384" s="21">
        <f>IF($AJ384="","",IFERROR(TRIM(INDEX($A384:$AD384,MATCH(Lists!$B$6,$A$1:$AD$1,0))&amp;""),""))</f>
        <v/>
      </c>
      <c r="AN384" s="21">
        <f>IF($AJ384="","",IF(IFERROR(TRIM(INDEX($A384:$AD384,MATCH(Lists!$B$4,$A$1:$AD$1,0))&amp;""),"")=Lists!$B$12,"18 or older",IF(IFERROR(TRIM(INDEX($A384:$AD384,MATCH(Lists!$B$4,$A$1:$AD$1,0))&amp;""),"")=Lists!$B$11,"Under 18","Not answered")))</f>
        <v/>
      </c>
      <c r="AO384" s="21">
        <f>IF($AN384="Under 18",IF(TRIM($AH384)="Yes","On file","Needed"),"")</f>
        <v/>
      </c>
      <c r="AP384" s="22">
        <f>IF($AJ384="","",COUNTIF(Shifts!$H$2:$M$41,$AJ384))</f>
        <v/>
      </c>
    </row>
    <row r="385">
      <c r="AF385" s="23" t="n"/>
      <c r="AG385" s="23" t="n"/>
      <c r="AH385" s="23" t="n"/>
      <c r="AJ385" s="21">
        <f>IFERROR(TRIM(INDEX($A385:$AD385,MATCH(Lists!$B$2,$A$1:$AD$1,0))&amp;""),"")</f>
        <v/>
      </c>
      <c r="AK385" s="21">
        <f>IF($AJ385="","",IFERROR(TRIM(INDEX($A385:$AD385,MATCH(Lists!$B$3,$A$1:$AD$1,0))&amp;""),""))</f>
        <v/>
      </c>
      <c r="AL385" s="21">
        <f>IF($AJ385="","",IFERROR(TRIM(INDEX($A385:$AD385,MATCH(Lists!$B$5,$A$1:$AD$1,0))&amp;""),""))</f>
        <v/>
      </c>
      <c r="AM385" s="21">
        <f>IF($AJ385="","",IFERROR(TRIM(INDEX($A385:$AD385,MATCH(Lists!$B$6,$A$1:$AD$1,0))&amp;""),""))</f>
        <v/>
      </c>
      <c r="AN385" s="21">
        <f>IF($AJ385="","",IF(IFERROR(TRIM(INDEX($A385:$AD385,MATCH(Lists!$B$4,$A$1:$AD$1,0))&amp;""),"")=Lists!$B$12,"18 or older",IF(IFERROR(TRIM(INDEX($A385:$AD385,MATCH(Lists!$B$4,$A$1:$AD$1,0))&amp;""),"")=Lists!$B$11,"Under 18","Not answered")))</f>
        <v/>
      </c>
      <c r="AO385" s="21">
        <f>IF($AN385="Under 18",IF(TRIM($AH385)="Yes","On file","Needed"),"")</f>
        <v/>
      </c>
      <c r="AP385" s="22">
        <f>IF($AJ385="","",COUNTIF(Shifts!$H$2:$M$41,$AJ385))</f>
        <v/>
      </c>
    </row>
    <row r="386">
      <c r="AF386" s="23" t="n"/>
      <c r="AG386" s="23" t="n"/>
      <c r="AH386" s="23" t="n"/>
      <c r="AJ386" s="21">
        <f>IFERROR(TRIM(INDEX($A386:$AD386,MATCH(Lists!$B$2,$A$1:$AD$1,0))&amp;""),"")</f>
        <v/>
      </c>
      <c r="AK386" s="21">
        <f>IF($AJ386="","",IFERROR(TRIM(INDEX($A386:$AD386,MATCH(Lists!$B$3,$A$1:$AD$1,0))&amp;""),""))</f>
        <v/>
      </c>
      <c r="AL386" s="21">
        <f>IF($AJ386="","",IFERROR(TRIM(INDEX($A386:$AD386,MATCH(Lists!$B$5,$A$1:$AD$1,0))&amp;""),""))</f>
        <v/>
      </c>
      <c r="AM386" s="21">
        <f>IF($AJ386="","",IFERROR(TRIM(INDEX($A386:$AD386,MATCH(Lists!$B$6,$A$1:$AD$1,0))&amp;""),""))</f>
        <v/>
      </c>
      <c r="AN386" s="21">
        <f>IF($AJ386="","",IF(IFERROR(TRIM(INDEX($A386:$AD386,MATCH(Lists!$B$4,$A$1:$AD$1,0))&amp;""),"")=Lists!$B$12,"18 or older",IF(IFERROR(TRIM(INDEX($A386:$AD386,MATCH(Lists!$B$4,$A$1:$AD$1,0))&amp;""),"")=Lists!$B$11,"Under 18","Not answered")))</f>
        <v/>
      </c>
      <c r="AO386" s="21">
        <f>IF($AN386="Under 18",IF(TRIM($AH386)="Yes","On file","Needed"),"")</f>
        <v/>
      </c>
      <c r="AP386" s="22">
        <f>IF($AJ386="","",COUNTIF(Shifts!$H$2:$M$41,$AJ386))</f>
        <v/>
      </c>
    </row>
    <row r="387">
      <c r="AF387" s="23" t="n"/>
      <c r="AG387" s="23" t="n"/>
      <c r="AH387" s="23" t="n"/>
      <c r="AJ387" s="21">
        <f>IFERROR(TRIM(INDEX($A387:$AD387,MATCH(Lists!$B$2,$A$1:$AD$1,0))&amp;""),"")</f>
        <v/>
      </c>
      <c r="AK387" s="21">
        <f>IF($AJ387="","",IFERROR(TRIM(INDEX($A387:$AD387,MATCH(Lists!$B$3,$A$1:$AD$1,0))&amp;""),""))</f>
        <v/>
      </c>
      <c r="AL387" s="21">
        <f>IF($AJ387="","",IFERROR(TRIM(INDEX($A387:$AD387,MATCH(Lists!$B$5,$A$1:$AD$1,0))&amp;""),""))</f>
        <v/>
      </c>
      <c r="AM387" s="21">
        <f>IF($AJ387="","",IFERROR(TRIM(INDEX($A387:$AD387,MATCH(Lists!$B$6,$A$1:$AD$1,0))&amp;""),""))</f>
        <v/>
      </c>
      <c r="AN387" s="21">
        <f>IF($AJ387="","",IF(IFERROR(TRIM(INDEX($A387:$AD387,MATCH(Lists!$B$4,$A$1:$AD$1,0))&amp;""),"")=Lists!$B$12,"18 or older",IF(IFERROR(TRIM(INDEX($A387:$AD387,MATCH(Lists!$B$4,$A$1:$AD$1,0))&amp;""),"")=Lists!$B$11,"Under 18","Not answered")))</f>
        <v/>
      </c>
      <c r="AO387" s="21">
        <f>IF($AN387="Under 18",IF(TRIM($AH387)="Yes","On file","Needed"),"")</f>
        <v/>
      </c>
      <c r="AP387" s="22">
        <f>IF($AJ387="","",COUNTIF(Shifts!$H$2:$M$41,$AJ387))</f>
        <v/>
      </c>
    </row>
    <row r="388">
      <c r="AF388" s="23" t="n"/>
      <c r="AG388" s="23" t="n"/>
      <c r="AH388" s="23" t="n"/>
      <c r="AJ388" s="21">
        <f>IFERROR(TRIM(INDEX($A388:$AD388,MATCH(Lists!$B$2,$A$1:$AD$1,0))&amp;""),"")</f>
        <v/>
      </c>
      <c r="AK388" s="21">
        <f>IF($AJ388="","",IFERROR(TRIM(INDEX($A388:$AD388,MATCH(Lists!$B$3,$A$1:$AD$1,0))&amp;""),""))</f>
        <v/>
      </c>
      <c r="AL388" s="21">
        <f>IF($AJ388="","",IFERROR(TRIM(INDEX($A388:$AD388,MATCH(Lists!$B$5,$A$1:$AD$1,0))&amp;""),""))</f>
        <v/>
      </c>
      <c r="AM388" s="21">
        <f>IF($AJ388="","",IFERROR(TRIM(INDEX($A388:$AD388,MATCH(Lists!$B$6,$A$1:$AD$1,0))&amp;""),""))</f>
        <v/>
      </c>
      <c r="AN388" s="21">
        <f>IF($AJ388="","",IF(IFERROR(TRIM(INDEX($A388:$AD388,MATCH(Lists!$B$4,$A$1:$AD$1,0))&amp;""),"")=Lists!$B$12,"18 or older",IF(IFERROR(TRIM(INDEX($A388:$AD388,MATCH(Lists!$B$4,$A$1:$AD$1,0))&amp;""),"")=Lists!$B$11,"Under 18","Not answered")))</f>
        <v/>
      </c>
      <c r="AO388" s="21">
        <f>IF($AN388="Under 18",IF(TRIM($AH388)="Yes","On file","Needed"),"")</f>
        <v/>
      </c>
      <c r="AP388" s="22">
        <f>IF($AJ388="","",COUNTIF(Shifts!$H$2:$M$41,$AJ388))</f>
        <v/>
      </c>
    </row>
    <row r="389">
      <c r="AF389" s="23" t="n"/>
      <c r="AG389" s="23" t="n"/>
      <c r="AH389" s="23" t="n"/>
      <c r="AJ389" s="21">
        <f>IFERROR(TRIM(INDEX($A389:$AD389,MATCH(Lists!$B$2,$A$1:$AD$1,0))&amp;""),"")</f>
        <v/>
      </c>
      <c r="AK389" s="21">
        <f>IF($AJ389="","",IFERROR(TRIM(INDEX($A389:$AD389,MATCH(Lists!$B$3,$A$1:$AD$1,0))&amp;""),""))</f>
        <v/>
      </c>
      <c r="AL389" s="21">
        <f>IF($AJ389="","",IFERROR(TRIM(INDEX($A389:$AD389,MATCH(Lists!$B$5,$A$1:$AD$1,0))&amp;""),""))</f>
        <v/>
      </c>
      <c r="AM389" s="21">
        <f>IF($AJ389="","",IFERROR(TRIM(INDEX($A389:$AD389,MATCH(Lists!$B$6,$A$1:$AD$1,0))&amp;""),""))</f>
        <v/>
      </c>
      <c r="AN389" s="21">
        <f>IF($AJ389="","",IF(IFERROR(TRIM(INDEX($A389:$AD389,MATCH(Lists!$B$4,$A$1:$AD$1,0))&amp;""),"")=Lists!$B$12,"18 or older",IF(IFERROR(TRIM(INDEX($A389:$AD389,MATCH(Lists!$B$4,$A$1:$AD$1,0))&amp;""),"")=Lists!$B$11,"Under 18","Not answered")))</f>
        <v/>
      </c>
      <c r="AO389" s="21">
        <f>IF($AN389="Under 18",IF(TRIM($AH389)="Yes","On file","Needed"),"")</f>
        <v/>
      </c>
      <c r="AP389" s="22">
        <f>IF($AJ389="","",COUNTIF(Shifts!$H$2:$M$41,$AJ389))</f>
        <v/>
      </c>
    </row>
    <row r="390">
      <c r="AF390" s="23" t="n"/>
      <c r="AG390" s="23" t="n"/>
      <c r="AH390" s="23" t="n"/>
      <c r="AJ390" s="21">
        <f>IFERROR(TRIM(INDEX($A390:$AD390,MATCH(Lists!$B$2,$A$1:$AD$1,0))&amp;""),"")</f>
        <v/>
      </c>
      <c r="AK390" s="21">
        <f>IF($AJ390="","",IFERROR(TRIM(INDEX($A390:$AD390,MATCH(Lists!$B$3,$A$1:$AD$1,0))&amp;""),""))</f>
        <v/>
      </c>
      <c r="AL390" s="21">
        <f>IF($AJ390="","",IFERROR(TRIM(INDEX($A390:$AD390,MATCH(Lists!$B$5,$A$1:$AD$1,0))&amp;""),""))</f>
        <v/>
      </c>
      <c r="AM390" s="21">
        <f>IF($AJ390="","",IFERROR(TRIM(INDEX($A390:$AD390,MATCH(Lists!$B$6,$A$1:$AD$1,0))&amp;""),""))</f>
        <v/>
      </c>
      <c r="AN390" s="21">
        <f>IF($AJ390="","",IF(IFERROR(TRIM(INDEX($A390:$AD390,MATCH(Lists!$B$4,$A$1:$AD$1,0))&amp;""),"")=Lists!$B$12,"18 or older",IF(IFERROR(TRIM(INDEX($A390:$AD390,MATCH(Lists!$B$4,$A$1:$AD$1,0))&amp;""),"")=Lists!$B$11,"Under 18","Not answered")))</f>
        <v/>
      </c>
      <c r="AO390" s="21">
        <f>IF($AN390="Under 18",IF(TRIM($AH390)="Yes","On file","Needed"),"")</f>
        <v/>
      </c>
      <c r="AP390" s="22">
        <f>IF($AJ390="","",COUNTIF(Shifts!$H$2:$M$41,$AJ390))</f>
        <v/>
      </c>
    </row>
    <row r="391">
      <c r="AF391" s="23" t="n"/>
      <c r="AG391" s="23" t="n"/>
      <c r="AH391" s="23" t="n"/>
      <c r="AJ391" s="21">
        <f>IFERROR(TRIM(INDEX($A391:$AD391,MATCH(Lists!$B$2,$A$1:$AD$1,0))&amp;""),"")</f>
        <v/>
      </c>
      <c r="AK391" s="21">
        <f>IF($AJ391="","",IFERROR(TRIM(INDEX($A391:$AD391,MATCH(Lists!$B$3,$A$1:$AD$1,0))&amp;""),""))</f>
        <v/>
      </c>
      <c r="AL391" s="21">
        <f>IF($AJ391="","",IFERROR(TRIM(INDEX($A391:$AD391,MATCH(Lists!$B$5,$A$1:$AD$1,0))&amp;""),""))</f>
        <v/>
      </c>
      <c r="AM391" s="21">
        <f>IF($AJ391="","",IFERROR(TRIM(INDEX($A391:$AD391,MATCH(Lists!$B$6,$A$1:$AD$1,0))&amp;""),""))</f>
        <v/>
      </c>
      <c r="AN391" s="21">
        <f>IF($AJ391="","",IF(IFERROR(TRIM(INDEX($A391:$AD391,MATCH(Lists!$B$4,$A$1:$AD$1,0))&amp;""),"")=Lists!$B$12,"18 or older",IF(IFERROR(TRIM(INDEX($A391:$AD391,MATCH(Lists!$B$4,$A$1:$AD$1,0))&amp;""),"")=Lists!$B$11,"Under 18","Not answered")))</f>
        <v/>
      </c>
      <c r="AO391" s="21">
        <f>IF($AN391="Under 18",IF(TRIM($AH391)="Yes","On file","Needed"),"")</f>
        <v/>
      </c>
      <c r="AP391" s="22">
        <f>IF($AJ391="","",COUNTIF(Shifts!$H$2:$M$41,$AJ391))</f>
        <v/>
      </c>
    </row>
    <row r="392">
      <c r="AF392" s="23" t="n"/>
      <c r="AG392" s="23" t="n"/>
      <c r="AH392" s="23" t="n"/>
      <c r="AJ392" s="21">
        <f>IFERROR(TRIM(INDEX($A392:$AD392,MATCH(Lists!$B$2,$A$1:$AD$1,0))&amp;""),"")</f>
        <v/>
      </c>
      <c r="AK392" s="21">
        <f>IF($AJ392="","",IFERROR(TRIM(INDEX($A392:$AD392,MATCH(Lists!$B$3,$A$1:$AD$1,0))&amp;""),""))</f>
        <v/>
      </c>
      <c r="AL392" s="21">
        <f>IF($AJ392="","",IFERROR(TRIM(INDEX($A392:$AD392,MATCH(Lists!$B$5,$A$1:$AD$1,0))&amp;""),""))</f>
        <v/>
      </c>
      <c r="AM392" s="21">
        <f>IF($AJ392="","",IFERROR(TRIM(INDEX($A392:$AD392,MATCH(Lists!$B$6,$A$1:$AD$1,0))&amp;""),""))</f>
        <v/>
      </c>
      <c r="AN392" s="21">
        <f>IF($AJ392="","",IF(IFERROR(TRIM(INDEX($A392:$AD392,MATCH(Lists!$B$4,$A$1:$AD$1,0))&amp;""),"")=Lists!$B$12,"18 or older",IF(IFERROR(TRIM(INDEX($A392:$AD392,MATCH(Lists!$B$4,$A$1:$AD$1,0))&amp;""),"")=Lists!$B$11,"Under 18","Not answered")))</f>
        <v/>
      </c>
      <c r="AO392" s="21">
        <f>IF($AN392="Under 18",IF(TRIM($AH392)="Yes","On file","Needed"),"")</f>
        <v/>
      </c>
      <c r="AP392" s="22">
        <f>IF($AJ392="","",COUNTIF(Shifts!$H$2:$M$41,$AJ392))</f>
        <v/>
      </c>
    </row>
    <row r="393">
      <c r="AF393" s="23" t="n"/>
      <c r="AG393" s="23" t="n"/>
      <c r="AH393" s="23" t="n"/>
      <c r="AJ393" s="21">
        <f>IFERROR(TRIM(INDEX($A393:$AD393,MATCH(Lists!$B$2,$A$1:$AD$1,0))&amp;""),"")</f>
        <v/>
      </c>
      <c r="AK393" s="21">
        <f>IF($AJ393="","",IFERROR(TRIM(INDEX($A393:$AD393,MATCH(Lists!$B$3,$A$1:$AD$1,0))&amp;""),""))</f>
        <v/>
      </c>
      <c r="AL393" s="21">
        <f>IF($AJ393="","",IFERROR(TRIM(INDEX($A393:$AD393,MATCH(Lists!$B$5,$A$1:$AD$1,0))&amp;""),""))</f>
        <v/>
      </c>
      <c r="AM393" s="21">
        <f>IF($AJ393="","",IFERROR(TRIM(INDEX($A393:$AD393,MATCH(Lists!$B$6,$A$1:$AD$1,0))&amp;""),""))</f>
        <v/>
      </c>
      <c r="AN393" s="21">
        <f>IF($AJ393="","",IF(IFERROR(TRIM(INDEX($A393:$AD393,MATCH(Lists!$B$4,$A$1:$AD$1,0))&amp;""),"")=Lists!$B$12,"18 or older",IF(IFERROR(TRIM(INDEX($A393:$AD393,MATCH(Lists!$B$4,$A$1:$AD$1,0))&amp;""),"")=Lists!$B$11,"Under 18","Not answered")))</f>
        <v/>
      </c>
      <c r="AO393" s="21">
        <f>IF($AN393="Under 18",IF(TRIM($AH393)="Yes","On file","Needed"),"")</f>
        <v/>
      </c>
      <c r="AP393" s="22">
        <f>IF($AJ393="","",COUNTIF(Shifts!$H$2:$M$41,$AJ393))</f>
        <v/>
      </c>
    </row>
    <row r="394">
      <c r="AF394" s="23" t="n"/>
      <c r="AG394" s="23" t="n"/>
      <c r="AH394" s="23" t="n"/>
      <c r="AJ394" s="21">
        <f>IFERROR(TRIM(INDEX($A394:$AD394,MATCH(Lists!$B$2,$A$1:$AD$1,0))&amp;""),"")</f>
        <v/>
      </c>
      <c r="AK394" s="21">
        <f>IF($AJ394="","",IFERROR(TRIM(INDEX($A394:$AD394,MATCH(Lists!$B$3,$A$1:$AD$1,0))&amp;""),""))</f>
        <v/>
      </c>
      <c r="AL394" s="21">
        <f>IF($AJ394="","",IFERROR(TRIM(INDEX($A394:$AD394,MATCH(Lists!$B$5,$A$1:$AD$1,0))&amp;""),""))</f>
        <v/>
      </c>
      <c r="AM394" s="21">
        <f>IF($AJ394="","",IFERROR(TRIM(INDEX($A394:$AD394,MATCH(Lists!$B$6,$A$1:$AD$1,0))&amp;""),""))</f>
        <v/>
      </c>
      <c r="AN394" s="21">
        <f>IF($AJ394="","",IF(IFERROR(TRIM(INDEX($A394:$AD394,MATCH(Lists!$B$4,$A$1:$AD$1,0))&amp;""),"")=Lists!$B$12,"18 or older",IF(IFERROR(TRIM(INDEX($A394:$AD394,MATCH(Lists!$B$4,$A$1:$AD$1,0))&amp;""),"")=Lists!$B$11,"Under 18","Not answered")))</f>
        <v/>
      </c>
      <c r="AO394" s="21">
        <f>IF($AN394="Under 18",IF(TRIM($AH394)="Yes","On file","Needed"),"")</f>
        <v/>
      </c>
      <c r="AP394" s="22">
        <f>IF($AJ394="","",COUNTIF(Shifts!$H$2:$M$41,$AJ394))</f>
        <v/>
      </c>
    </row>
    <row r="395">
      <c r="AF395" s="23" t="n"/>
      <c r="AG395" s="23" t="n"/>
      <c r="AH395" s="23" t="n"/>
      <c r="AJ395" s="21">
        <f>IFERROR(TRIM(INDEX($A395:$AD395,MATCH(Lists!$B$2,$A$1:$AD$1,0))&amp;""),"")</f>
        <v/>
      </c>
      <c r="AK395" s="21">
        <f>IF($AJ395="","",IFERROR(TRIM(INDEX($A395:$AD395,MATCH(Lists!$B$3,$A$1:$AD$1,0))&amp;""),""))</f>
        <v/>
      </c>
      <c r="AL395" s="21">
        <f>IF($AJ395="","",IFERROR(TRIM(INDEX($A395:$AD395,MATCH(Lists!$B$5,$A$1:$AD$1,0))&amp;""),""))</f>
        <v/>
      </c>
      <c r="AM395" s="21">
        <f>IF($AJ395="","",IFERROR(TRIM(INDEX($A395:$AD395,MATCH(Lists!$B$6,$A$1:$AD$1,0))&amp;""),""))</f>
        <v/>
      </c>
      <c r="AN395" s="21">
        <f>IF($AJ395="","",IF(IFERROR(TRIM(INDEX($A395:$AD395,MATCH(Lists!$B$4,$A$1:$AD$1,0))&amp;""),"")=Lists!$B$12,"18 or older",IF(IFERROR(TRIM(INDEX($A395:$AD395,MATCH(Lists!$B$4,$A$1:$AD$1,0))&amp;""),"")=Lists!$B$11,"Under 18","Not answered")))</f>
        <v/>
      </c>
      <c r="AO395" s="21">
        <f>IF($AN395="Under 18",IF(TRIM($AH395)="Yes","On file","Needed"),"")</f>
        <v/>
      </c>
      <c r="AP395" s="22">
        <f>IF($AJ395="","",COUNTIF(Shifts!$H$2:$M$41,$AJ395))</f>
        <v/>
      </c>
    </row>
    <row r="396">
      <c r="AF396" s="23" t="n"/>
      <c r="AG396" s="23" t="n"/>
      <c r="AH396" s="23" t="n"/>
      <c r="AJ396" s="21">
        <f>IFERROR(TRIM(INDEX($A396:$AD396,MATCH(Lists!$B$2,$A$1:$AD$1,0))&amp;""),"")</f>
        <v/>
      </c>
      <c r="AK396" s="21">
        <f>IF($AJ396="","",IFERROR(TRIM(INDEX($A396:$AD396,MATCH(Lists!$B$3,$A$1:$AD$1,0))&amp;""),""))</f>
        <v/>
      </c>
      <c r="AL396" s="21">
        <f>IF($AJ396="","",IFERROR(TRIM(INDEX($A396:$AD396,MATCH(Lists!$B$5,$A$1:$AD$1,0))&amp;""),""))</f>
        <v/>
      </c>
      <c r="AM396" s="21">
        <f>IF($AJ396="","",IFERROR(TRIM(INDEX($A396:$AD396,MATCH(Lists!$B$6,$A$1:$AD$1,0))&amp;""),""))</f>
        <v/>
      </c>
      <c r="AN396" s="21">
        <f>IF($AJ396="","",IF(IFERROR(TRIM(INDEX($A396:$AD396,MATCH(Lists!$B$4,$A$1:$AD$1,0))&amp;""),"")=Lists!$B$12,"18 or older",IF(IFERROR(TRIM(INDEX($A396:$AD396,MATCH(Lists!$B$4,$A$1:$AD$1,0))&amp;""),"")=Lists!$B$11,"Under 18","Not answered")))</f>
        <v/>
      </c>
      <c r="AO396" s="21">
        <f>IF($AN396="Under 18",IF(TRIM($AH396)="Yes","On file","Needed"),"")</f>
        <v/>
      </c>
      <c r="AP396" s="22">
        <f>IF($AJ396="","",COUNTIF(Shifts!$H$2:$M$41,$AJ396))</f>
        <v/>
      </c>
    </row>
    <row r="397">
      <c r="AF397" s="23" t="n"/>
      <c r="AG397" s="23" t="n"/>
      <c r="AH397" s="23" t="n"/>
      <c r="AJ397" s="21">
        <f>IFERROR(TRIM(INDEX($A397:$AD397,MATCH(Lists!$B$2,$A$1:$AD$1,0))&amp;""),"")</f>
        <v/>
      </c>
      <c r="AK397" s="21">
        <f>IF($AJ397="","",IFERROR(TRIM(INDEX($A397:$AD397,MATCH(Lists!$B$3,$A$1:$AD$1,0))&amp;""),""))</f>
        <v/>
      </c>
      <c r="AL397" s="21">
        <f>IF($AJ397="","",IFERROR(TRIM(INDEX($A397:$AD397,MATCH(Lists!$B$5,$A$1:$AD$1,0))&amp;""),""))</f>
        <v/>
      </c>
      <c r="AM397" s="21">
        <f>IF($AJ397="","",IFERROR(TRIM(INDEX($A397:$AD397,MATCH(Lists!$B$6,$A$1:$AD$1,0))&amp;""),""))</f>
        <v/>
      </c>
      <c r="AN397" s="21">
        <f>IF($AJ397="","",IF(IFERROR(TRIM(INDEX($A397:$AD397,MATCH(Lists!$B$4,$A$1:$AD$1,0))&amp;""),"")=Lists!$B$12,"18 or older",IF(IFERROR(TRIM(INDEX($A397:$AD397,MATCH(Lists!$B$4,$A$1:$AD$1,0))&amp;""),"")=Lists!$B$11,"Under 18","Not answered")))</f>
        <v/>
      </c>
      <c r="AO397" s="21">
        <f>IF($AN397="Under 18",IF(TRIM($AH397)="Yes","On file","Needed"),"")</f>
        <v/>
      </c>
      <c r="AP397" s="22">
        <f>IF($AJ397="","",COUNTIF(Shifts!$H$2:$M$41,$AJ397))</f>
        <v/>
      </c>
    </row>
    <row r="398">
      <c r="AF398" s="23" t="n"/>
      <c r="AG398" s="23" t="n"/>
      <c r="AH398" s="23" t="n"/>
      <c r="AJ398" s="21">
        <f>IFERROR(TRIM(INDEX($A398:$AD398,MATCH(Lists!$B$2,$A$1:$AD$1,0))&amp;""),"")</f>
        <v/>
      </c>
      <c r="AK398" s="21">
        <f>IF($AJ398="","",IFERROR(TRIM(INDEX($A398:$AD398,MATCH(Lists!$B$3,$A$1:$AD$1,0))&amp;""),""))</f>
        <v/>
      </c>
      <c r="AL398" s="21">
        <f>IF($AJ398="","",IFERROR(TRIM(INDEX($A398:$AD398,MATCH(Lists!$B$5,$A$1:$AD$1,0))&amp;""),""))</f>
        <v/>
      </c>
      <c r="AM398" s="21">
        <f>IF($AJ398="","",IFERROR(TRIM(INDEX($A398:$AD398,MATCH(Lists!$B$6,$A$1:$AD$1,0))&amp;""),""))</f>
        <v/>
      </c>
      <c r="AN398" s="21">
        <f>IF($AJ398="","",IF(IFERROR(TRIM(INDEX($A398:$AD398,MATCH(Lists!$B$4,$A$1:$AD$1,0))&amp;""),"")=Lists!$B$12,"18 or older",IF(IFERROR(TRIM(INDEX($A398:$AD398,MATCH(Lists!$B$4,$A$1:$AD$1,0))&amp;""),"")=Lists!$B$11,"Under 18","Not answered")))</f>
        <v/>
      </c>
      <c r="AO398" s="21">
        <f>IF($AN398="Under 18",IF(TRIM($AH398)="Yes","On file","Needed"),"")</f>
        <v/>
      </c>
      <c r="AP398" s="22">
        <f>IF($AJ398="","",COUNTIF(Shifts!$H$2:$M$41,$AJ398))</f>
        <v/>
      </c>
    </row>
    <row r="399">
      <c r="AF399" s="23" t="n"/>
      <c r="AG399" s="23" t="n"/>
      <c r="AH399" s="23" t="n"/>
      <c r="AJ399" s="21">
        <f>IFERROR(TRIM(INDEX($A399:$AD399,MATCH(Lists!$B$2,$A$1:$AD$1,0))&amp;""),"")</f>
        <v/>
      </c>
      <c r="AK399" s="21">
        <f>IF($AJ399="","",IFERROR(TRIM(INDEX($A399:$AD399,MATCH(Lists!$B$3,$A$1:$AD$1,0))&amp;""),""))</f>
        <v/>
      </c>
      <c r="AL399" s="21">
        <f>IF($AJ399="","",IFERROR(TRIM(INDEX($A399:$AD399,MATCH(Lists!$B$5,$A$1:$AD$1,0))&amp;""),""))</f>
        <v/>
      </c>
      <c r="AM399" s="21">
        <f>IF($AJ399="","",IFERROR(TRIM(INDEX($A399:$AD399,MATCH(Lists!$B$6,$A$1:$AD$1,0))&amp;""),""))</f>
        <v/>
      </c>
      <c r="AN399" s="21">
        <f>IF($AJ399="","",IF(IFERROR(TRIM(INDEX($A399:$AD399,MATCH(Lists!$B$4,$A$1:$AD$1,0))&amp;""),"")=Lists!$B$12,"18 or older",IF(IFERROR(TRIM(INDEX($A399:$AD399,MATCH(Lists!$B$4,$A$1:$AD$1,0))&amp;""),"")=Lists!$B$11,"Under 18","Not answered")))</f>
        <v/>
      </c>
      <c r="AO399" s="21">
        <f>IF($AN399="Under 18",IF(TRIM($AH399)="Yes","On file","Needed"),"")</f>
        <v/>
      </c>
      <c r="AP399" s="22">
        <f>IF($AJ399="","",COUNTIF(Shifts!$H$2:$M$41,$AJ399))</f>
        <v/>
      </c>
    </row>
    <row r="400">
      <c r="AF400" s="23" t="n"/>
      <c r="AG400" s="23" t="n"/>
      <c r="AH400" s="23" t="n"/>
      <c r="AJ400" s="21">
        <f>IFERROR(TRIM(INDEX($A400:$AD400,MATCH(Lists!$B$2,$A$1:$AD$1,0))&amp;""),"")</f>
        <v/>
      </c>
      <c r="AK400" s="21">
        <f>IF($AJ400="","",IFERROR(TRIM(INDEX($A400:$AD400,MATCH(Lists!$B$3,$A$1:$AD$1,0))&amp;""),""))</f>
        <v/>
      </c>
      <c r="AL400" s="21">
        <f>IF($AJ400="","",IFERROR(TRIM(INDEX($A400:$AD400,MATCH(Lists!$B$5,$A$1:$AD$1,0))&amp;""),""))</f>
        <v/>
      </c>
      <c r="AM400" s="21">
        <f>IF($AJ400="","",IFERROR(TRIM(INDEX($A400:$AD400,MATCH(Lists!$B$6,$A$1:$AD$1,0))&amp;""),""))</f>
        <v/>
      </c>
      <c r="AN400" s="21">
        <f>IF($AJ400="","",IF(IFERROR(TRIM(INDEX($A400:$AD400,MATCH(Lists!$B$4,$A$1:$AD$1,0))&amp;""),"")=Lists!$B$12,"18 or older",IF(IFERROR(TRIM(INDEX($A400:$AD400,MATCH(Lists!$B$4,$A$1:$AD$1,0))&amp;""),"")=Lists!$B$11,"Under 18","Not answered")))</f>
        <v/>
      </c>
      <c r="AO400" s="21">
        <f>IF($AN400="Under 18",IF(TRIM($AH400)="Yes","On file","Needed"),"")</f>
        <v/>
      </c>
      <c r="AP400" s="22">
        <f>IF($AJ400="","",COUNTIF(Shifts!$H$2:$M$41,$AJ400))</f>
        <v/>
      </c>
    </row>
    <row r="401">
      <c r="AF401" s="23" t="n"/>
      <c r="AG401" s="23" t="n"/>
      <c r="AH401" s="23" t="n"/>
      <c r="AJ401" s="21">
        <f>IFERROR(TRIM(INDEX($A401:$AD401,MATCH(Lists!$B$2,$A$1:$AD$1,0))&amp;""),"")</f>
        <v/>
      </c>
      <c r="AK401" s="21">
        <f>IF($AJ401="","",IFERROR(TRIM(INDEX($A401:$AD401,MATCH(Lists!$B$3,$A$1:$AD$1,0))&amp;""),""))</f>
        <v/>
      </c>
      <c r="AL401" s="21">
        <f>IF($AJ401="","",IFERROR(TRIM(INDEX($A401:$AD401,MATCH(Lists!$B$5,$A$1:$AD$1,0))&amp;""),""))</f>
        <v/>
      </c>
      <c r="AM401" s="21">
        <f>IF($AJ401="","",IFERROR(TRIM(INDEX($A401:$AD401,MATCH(Lists!$B$6,$A$1:$AD$1,0))&amp;""),""))</f>
        <v/>
      </c>
      <c r="AN401" s="21">
        <f>IF($AJ401="","",IF(IFERROR(TRIM(INDEX($A401:$AD401,MATCH(Lists!$B$4,$A$1:$AD$1,0))&amp;""),"")=Lists!$B$12,"18 or older",IF(IFERROR(TRIM(INDEX($A401:$AD401,MATCH(Lists!$B$4,$A$1:$AD$1,0))&amp;""),"")=Lists!$B$11,"Under 18","Not answered")))</f>
        <v/>
      </c>
      <c r="AO401" s="21">
        <f>IF($AN401="Under 18",IF(TRIM($AH401)="Yes","On file","Needed"),"")</f>
        <v/>
      </c>
      <c r="AP401" s="22">
        <f>IF($AJ401="","",COUNTIF(Shifts!$H$2:$M$41,$AJ401))</f>
        <v/>
      </c>
    </row>
    <row r="402">
      <c r="AF402" s="23" t="n"/>
      <c r="AG402" s="23" t="n"/>
      <c r="AH402" s="23" t="n"/>
      <c r="AJ402" s="21">
        <f>IFERROR(TRIM(INDEX($A402:$AD402,MATCH(Lists!$B$2,$A$1:$AD$1,0))&amp;""),"")</f>
        <v/>
      </c>
      <c r="AK402" s="21">
        <f>IF($AJ402="","",IFERROR(TRIM(INDEX($A402:$AD402,MATCH(Lists!$B$3,$A$1:$AD$1,0))&amp;""),""))</f>
        <v/>
      </c>
      <c r="AL402" s="21">
        <f>IF($AJ402="","",IFERROR(TRIM(INDEX($A402:$AD402,MATCH(Lists!$B$5,$A$1:$AD$1,0))&amp;""),""))</f>
        <v/>
      </c>
      <c r="AM402" s="21">
        <f>IF($AJ402="","",IFERROR(TRIM(INDEX($A402:$AD402,MATCH(Lists!$B$6,$A$1:$AD$1,0))&amp;""),""))</f>
        <v/>
      </c>
      <c r="AN402" s="21">
        <f>IF($AJ402="","",IF(IFERROR(TRIM(INDEX($A402:$AD402,MATCH(Lists!$B$4,$A$1:$AD$1,0))&amp;""),"")=Lists!$B$12,"18 or older",IF(IFERROR(TRIM(INDEX($A402:$AD402,MATCH(Lists!$B$4,$A$1:$AD$1,0))&amp;""),"")=Lists!$B$11,"Under 18","Not answered")))</f>
        <v/>
      </c>
      <c r="AO402" s="21">
        <f>IF($AN402="Under 18",IF(TRIM($AH402)="Yes","On file","Needed"),"")</f>
        <v/>
      </c>
      <c r="AP402" s="22">
        <f>IF($AJ402="","",COUNTIF(Shifts!$H$2:$M$41,$AJ402))</f>
        <v/>
      </c>
    </row>
    <row r="403">
      <c r="AF403" s="23" t="n"/>
      <c r="AG403" s="23" t="n"/>
      <c r="AH403" s="23" t="n"/>
      <c r="AJ403" s="21">
        <f>IFERROR(TRIM(INDEX($A403:$AD403,MATCH(Lists!$B$2,$A$1:$AD$1,0))&amp;""),"")</f>
        <v/>
      </c>
      <c r="AK403" s="21">
        <f>IF($AJ403="","",IFERROR(TRIM(INDEX($A403:$AD403,MATCH(Lists!$B$3,$A$1:$AD$1,0))&amp;""),""))</f>
        <v/>
      </c>
      <c r="AL403" s="21">
        <f>IF($AJ403="","",IFERROR(TRIM(INDEX($A403:$AD403,MATCH(Lists!$B$5,$A$1:$AD$1,0))&amp;""),""))</f>
        <v/>
      </c>
      <c r="AM403" s="21">
        <f>IF($AJ403="","",IFERROR(TRIM(INDEX($A403:$AD403,MATCH(Lists!$B$6,$A$1:$AD$1,0))&amp;""),""))</f>
        <v/>
      </c>
      <c r="AN403" s="21">
        <f>IF($AJ403="","",IF(IFERROR(TRIM(INDEX($A403:$AD403,MATCH(Lists!$B$4,$A$1:$AD$1,0))&amp;""),"")=Lists!$B$12,"18 or older",IF(IFERROR(TRIM(INDEX($A403:$AD403,MATCH(Lists!$B$4,$A$1:$AD$1,0))&amp;""),"")=Lists!$B$11,"Under 18","Not answered")))</f>
        <v/>
      </c>
      <c r="AO403" s="21">
        <f>IF($AN403="Under 18",IF(TRIM($AH403)="Yes","On file","Needed"),"")</f>
        <v/>
      </c>
      <c r="AP403" s="22">
        <f>IF($AJ403="","",COUNTIF(Shifts!$H$2:$M$41,$AJ403))</f>
        <v/>
      </c>
    </row>
    <row r="404">
      <c r="AF404" s="23" t="n"/>
      <c r="AG404" s="23" t="n"/>
      <c r="AH404" s="23" t="n"/>
      <c r="AJ404" s="21">
        <f>IFERROR(TRIM(INDEX($A404:$AD404,MATCH(Lists!$B$2,$A$1:$AD$1,0))&amp;""),"")</f>
        <v/>
      </c>
      <c r="AK404" s="21">
        <f>IF($AJ404="","",IFERROR(TRIM(INDEX($A404:$AD404,MATCH(Lists!$B$3,$A$1:$AD$1,0))&amp;""),""))</f>
        <v/>
      </c>
      <c r="AL404" s="21">
        <f>IF($AJ404="","",IFERROR(TRIM(INDEX($A404:$AD404,MATCH(Lists!$B$5,$A$1:$AD$1,0))&amp;""),""))</f>
        <v/>
      </c>
      <c r="AM404" s="21">
        <f>IF($AJ404="","",IFERROR(TRIM(INDEX($A404:$AD404,MATCH(Lists!$B$6,$A$1:$AD$1,0))&amp;""),""))</f>
        <v/>
      </c>
      <c r="AN404" s="21">
        <f>IF($AJ404="","",IF(IFERROR(TRIM(INDEX($A404:$AD404,MATCH(Lists!$B$4,$A$1:$AD$1,0))&amp;""),"")=Lists!$B$12,"18 or older",IF(IFERROR(TRIM(INDEX($A404:$AD404,MATCH(Lists!$B$4,$A$1:$AD$1,0))&amp;""),"")=Lists!$B$11,"Under 18","Not answered")))</f>
        <v/>
      </c>
      <c r="AO404" s="21">
        <f>IF($AN404="Under 18",IF(TRIM($AH404)="Yes","On file","Needed"),"")</f>
        <v/>
      </c>
      <c r="AP404" s="22">
        <f>IF($AJ404="","",COUNTIF(Shifts!$H$2:$M$41,$AJ404))</f>
        <v/>
      </c>
    </row>
    <row r="405">
      <c r="AF405" s="23" t="n"/>
      <c r="AG405" s="23" t="n"/>
      <c r="AH405" s="23" t="n"/>
      <c r="AJ405" s="21">
        <f>IFERROR(TRIM(INDEX($A405:$AD405,MATCH(Lists!$B$2,$A$1:$AD$1,0))&amp;""),"")</f>
        <v/>
      </c>
      <c r="AK405" s="21">
        <f>IF($AJ405="","",IFERROR(TRIM(INDEX($A405:$AD405,MATCH(Lists!$B$3,$A$1:$AD$1,0))&amp;""),""))</f>
        <v/>
      </c>
      <c r="AL405" s="21">
        <f>IF($AJ405="","",IFERROR(TRIM(INDEX($A405:$AD405,MATCH(Lists!$B$5,$A$1:$AD$1,0))&amp;""),""))</f>
        <v/>
      </c>
      <c r="AM405" s="21">
        <f>IF($AJ405="","",IFERROR(TRIM(INDEX($A405:$AD405,MATCH(Lists!$B$6,$A$1:$AD$1,0))&amp;""),""))</f>
        <v/>
      </c>
      <c r="AN405" s="21">
        <f>IF($AJ405="","",IF(IFERROR(TRIM(INDEX($A405:$AD405,MATCH(Lists!$B$4,$A$1:$AD$1,0))&amp;""),"")=Lists!$B$12,"18 or older",IF(IFERROR(TRIM(INDEX($A405:$AD405,MATCH(Lists!$B$4,$A$1:$AD$1,0))&amp;""),"")=Lists!$B$11,"Under 18","Not answered")))</f>
        <v/>
      </c>
      <c r="AO405" s="21">
        <f>IF($AN405="Under 18",IF(TRIM($AH405)="Yes","On file","Needed"),"")</f>
        <v/>
      </c>
      <c r="AP405" s="22">
        <f>IF($AJ405="","",COUNTIF(Shifts!$H$2:$M$41,$AJ405))</f>
        <v/>
      </c>
    </row>
    <row r="406">
      <c r="AF406" s="23" t="n"/>
      <c r="AG406" s="23" t="n"/>
      <c r="AH406" s="23" t="n"/>
      <c r="AJ406" s="21">
        <f>IFERROR(TRIM(INDEX($A406:$AD406,MATCH(Lists!$B$2,$A$1:$AD$1,0))&amp;""),"")</f>
        <v/>
      </c>
      <c r="AK406" s="21">
        <f>IF($AJ406="","",IFERROR(TRIM(INDEX($A406:$AD406,MATCH(Lists!$B$3,$A$1:$AD$1,0))&amp;""),""))</f>
        <v/>
      </c>
      <c r="AL406" s="21">
        <f>IF($AJ406="","",IFERROR(TRIM(INDEX($A406:$AD406,MATCH(Lists!$B$5,$A$1:$AD$1,0))&amp;""),""))</f>
        <v/>
      </c>
      <c r="AM406" s="21">
        <f>IF($AJ406="","",IFERROR(TRIM(INDEX($A406:$AD406,MATCH(Lists!$B$6,$A$1:$AD$1,0))&amp;""),""))</f>
        <v/>
      </c>
      <c r="AN406" s="21">
        <f>IF($AJ406="","",IF(IFERROR(TRIM(INDEX($A406:$AD406,MATCH(Lists!$B$4,$A$1:$AD$1,0))&amp;""),"")=Lists!$B$12,"18 or older",IF(IFERROR(TRIM(INDEX($A406:$AD406,MATCH(Lists!$B$4,$A$1:$AD$1,0))&amp;""),"")=Lists!$B$11,"Under 18","Not answered")))</f>
        <v/>
      </c>
      <c r="AO406" s="21">
        <f>IF($AN406="Under 18",IF(TRIM($AH406)="Yes","On file","Needed"),"")</f>
        <v/>
      </c>
      <c r="AP406" s="22">
        <f>IF($AJ406="","",COUNTIF(Shifts!$H$2:$M$41,$AJ406))</f>
        <v/>
      </c>
    </row>
    <row r="407">
      <c r="AF407" s="23" t="n"/>
      <c r="AG407" s="23" t="n"/>
      <c r="AH407" s="23" t="n"/>
      <c r="AJ407" s="21">
        <f>IFERROR(TRIM(INDEX($A407:$AD407,MATCH(Lists!$B$2,$A$1:$AD$1,0))&amp;""),"")</f>
        <v/>
      </c>
      <c r="AK407" s="21">
        <f>IF($AJ407="","",IFERROR(TRIM(INDEX($A407:$AD407,MATCH(Lists!$B$3,$A$1:$AD$1,0))&amp;""),""))</f>
        <v/>
      </c>
      <c r="AL407" s="21">
        <f>IF($AJ407="","",IFERROR(TRIM(INDEX($A407:$AD407,MATCH(Lists!$B$5,$A$1:$AD$1,0))&amp;""),""))</f>
        <v/>
      </c>
      <c r="AM407" s="21">
        <f>IF($AJ407="","",IFERROR(TRIM(INDEX($A407:$AD407,MATCH(Lists!$B$6,$A$1:$AD$1,0))&amp;""),""))</f>
        <v/>
      </c>
      <c r="AN407" s="21">
        <f>IF($AJ407="","",IF(IFERROR(TRIM(INDEX($A407:$AD407,MATCH(Lists!$B$4,$A$1:$AD$1,0))&amp;""),"")=Lists!$B$12,"18 or older",IF(IFERROR(TRIM(INDEX($A407:$AD407,MATCH(Lists!$B$4,$A$1:$AD$1,0))&amp;""),"")=Lists!$B$11,"Under 18","Not answered")))</f>
        <v/>
      </c>
      <c r="AO407" s="21">
        <f>IF($AN407="Under 18",IF(TRIM($AH407)="Yes","On file","Needed"),"")</f>
        <v/>
      </c>
      <c r="AP407" s="22">
        <f>IF($AJ407="","",COUNTIF(Shifts!$H$2:$M$41,$AJ407))</f>
        <v/>
      </c>
    </row>
    <row r="408">
      <c r="AF408" s="23" t="n"/>
      <c r="AG408" s="23" t="n"/>
      <c r="AH408" s="23" t="n"/>
      <c r="AJ408" s="21">
        <f>IFERROR(TRIM(INDEX($A408:$AD408,MATCH(Lists!$B$2,$A$1:$AD$1,0))&amp;""),"")</f>
        <v/>
      </c>
      <c r="AK408" s="21">
        <f>IF($AJ408="","",IFERROR(TRIM(INDEX($A408:$AD408,MATCH(Lists!$B$3,$A$1:$AD$1,0))&amp;""),""))</f>
        <v/>
      </c>
      <c r="AL408" s="21">
        <f>IF($AJ408="","",IFERROR(TRIM(INDEX($A408:$AD408,MATCH(Lists!$B$5,$A$1:$AD$1,0))&amp;""),""))</f>
        <v/>
      </c>
      <c r="AM408" s="21">
        <f>IF($AJ408="","",IFERROR(TRIM(INDEX($A408:$AD408,MATCH(Lists!$B$6,$A$1:$AD$1,0))&amp;""),""))</f>
        <v/>
      </c>
      <c r="AN408" s="21">
        <f>IF($AJ408="","",IF(IFERROR(TRIM(INDEX($A408:$AD408,MATCH(Lists!$B$4,$A$1:$AD$1,0))&amp;""),"")=Lists!$B$12,"18 or older",IF(IFERROR(TRIM(INDEX($A408:$AD408,MATCH(Lists!$B$4,$A$1:$AD$1,0))&amp;""),"")=Lists!$B$11,"Under 18","Not answered")))</f>
        <v/>
      </c>
      <c r="AO408" s="21">
        <f>IF($AN408="Under 18",IF(TRIM($AH408)="Yes","On file","Needed"),"")</f>
        <v/>
      </c>
      <c r="AP408" s="22">
        <f>IF($AJ408="","",COUNTIF(Shifts!$H$2:$M$41,$AJ408))</f>
        <v/>
      </c>
    </row>
    <row r="409">
      <c r="AF409" s="23" t="n"/>
      <c r="AG409" s="23" t="n"/>
      <c r="AH409" s="23" t="n"/>
      <c r="AJ409" s="21">
        <f>IFERROR(TRIM(INDEX($A409:$AD409,MATCH(Lists!$B$2,$A$1:$AD$1,0))&amp;""),"")</f>
        <v/>
      </c>
      <c r="AK409" s="21">
        <f>IF($AJ409="","",IFERROR(TRIM(INDEX($A409:$AD409,MATCH(Lists!$B$3,$A$1:$AD$1,0))&amp;""),""))</f>
        <v/>
      </c>
      <c r="AL409" s="21">
        <f>IF($AJ409="","",IFERROR(TRIM(INDEX($A409:$AD409,MATCH(Lists!$B$5,$A$1:$AD$1,0))&amp;""),""))</f>
        <v/>
      </c>
      <c r="AM409" s="21">
        <f>IF($AJ409="","",IFERROR(TRIM(INDEX($A409:$AD409,MATCH(Lists!$B$6,$A$1:$AD$1,0))&amp;""),""))</f>
        <v/>
      </c>
      <c r="AN409" s="21">
        <f>IF($AJ409="","",IF(IFERROR(TRIM(INDEX($A409:$AD409,MATCH(Lists!$B$4,$A$1:$AD$1,0))&amp;""),"")=Lists!$B$12,"18 or older",IF(IFERROR(TRIM(INDEX($A409:$AD409,MATCH(Lists!$B$4,$A$1:$AD$1,0))&amp;""),"")=Lists!$B$11,"Under 18","Not answered")))</f>
        <v/>
      </c>
      <c r="AO409" s="21">
        <f>IF($AN409="Under 18",IF(TRIM($AH409)="Yes","On file","Needed"),"")</f>
        <v/>
      </c>
      <c r="AP409" s="22">
        <f>IF($AJ409="","",COUNTIF(Shifts!$H$2:$M$41,$AJ409))</f>
        <v/>
      </c>
    </row>
    <row r="410">
      <c r="AF410" s="23" t="n"/>
      <c r="AG410" s="23" t="n"/>
      <c r="AH410" s="23" t="n"/>
      <c r="AJ410" s="21">
        <f>IFERROR(TRIM(INDEX($A410:$AD410,MATCH(Lists!$B$2,$A$1:$AD$1,0))&amp;""),"")</f>
        <v/>
      </c>
      <c r="AK410" s="21">
        <f>IF($AJ410="","",IFERROR(TRIM(INDEX($A410:$AD410,MATCH(Lists!$B$3,$A$1:$AD$1,0))&amp;""),""))</f>
        <v/>
      </c>
      <c r="AL410" s="21">
        <f>IF($AJ410="","",IFERROR(TRIM(INDEX($A410:$AD410,MATCH(Lists!$B$5,$A$1:$AD$1,0))&amp;""),""))</f>
        <v/>
      </c>
      <c r="AM410" s="21">
        <f>IF($AJ410="","",IFERROR(TRIM(INDEX($A410:$AD410,MATCH(Lists!$B$6,$A$1:$AD$1,0))&amp;""),""))</f>
        <v/>
      </c>
      <c r="AN410" s="21">
        <f>IF($AJ410="","",IF(IFERROR(TRIM(INDEX($A410:$AD410,MATCH(Lists!$B$4,$A$1:$AD$1,0))&amp;""),"")=Lists!$B$12,"18 or older",IF(IFERROR(TRIM(INDEX($A410:$AD410,MATCH(Lists!$B$4,$A$1:$AD$1,0))&amp;""),"")=Lists!$B$11,"Under 18","Not answered")))</f>
        <v/>
      </c>
      <c r="AO410" s="21">
        <f>IF($AN410="Under 18",IF(TRIM($AH410)="Yes","On file","Needed"),"")</f>
        <v/>
      </c>
      <c r="AP410" s="22">
        <f>IF($AJ410="","",COUNTIF(Shifts!$H$2:$M$41,$AJ410))</f>
        <v/>
      </c>
    </row>
    <row r="411">
      <c r="AF411" s="23" t="n"/>
      <c r="AG411" s="23" t="n"/>
      <c r="AH411" s="23" t="n"/>
      <c r="AJ411" s="21">
        <f>IFERROR(TRIM(INDEX($A411:$AD411,MATCH(Lists!$B$2,$A$1:$AD$1,0))&amp;""),"")</f>
        <v/>
      </c>
      <c r="AK411" s="21">
        <f>IF($AJ411="","",IFERROR(TRIM(INDEX($A411:$AD411,MATCH(Lists!$B$3,$A$1:$AD$1,0))&amp;""),""))</f>
        <v/>
      </c>
      <c r="AL411" s="21">
        <f>IF($AJ411="","",IFERROR(TRIM(INDEX($A411:$AD411,MATCH(Lists!$B$5,$A$1:$AD$1,0))&amp;""),""))</f>
        <v/>
      </c>
      <c r="AM411" s="21">
        <f>IF($AJ411="","",IFERROR(TRIM(INDEX($A411:$AD411,MATCH(Lists!$B$6,$A$1:$AD$1,0))&amp;""),""))</f>
        <v/>
      </c>
      <c r="AN411" s="21">
        <f>IF($AJ411="","",IF(IFERROR(TRIM(INDEX($A411:$AD411,MATCH(Lists!$B$4,$A$1:$AD$1,0))&amp;""),"")=Lists!$B$12,"18 or older",IF(IFERROR(TRIM(INDEX($A411:$AD411,MATCH(Lists!$B$4,$A$1:$AD$1,0))&amp;""),"")=Lists!$B$11,"Under 18","Not answered")))</f>
        <v/>
      </c>
      <c r="AO411" s="21">
        <f>IF($AN411="Under 18",IF(TRIM($AH411)="Yes","On file","Needed"),"")</f>
        <v/>
      </c>
      <c r="AP411" s="22">
        <f>IF($AJ411="","",COUNTIF(Shifts!$H$2:$M$41,$AJ411))</f>
        <v/>
      </c>
    </row>
    <row r="412">
      <c r="AF412" s="23" t="n"/>
      <c r="AG412" s="23" t="n"/>
      <c r="AH412" s="23" t="n"/>
      <c r="AJ412" s="21">
        <f>IFERROR(TRIM(INDEX($A412:$AD412,MATCH(Lists!$B$2,$A$1:$AD$1,0))&amp;""),"")</f>
        <v/>
      </c>
      <c r="AK412" s="21">
        <f>IF($AJ412="","",IFERROR(TRIM(INDEX($A412:$AD412,MATCH(Lists!$B$3,$A$1:$AD$1,0))&amp;""),""))</f>
        <v/>
      </c>
      <c r="AL412" s="21">
        <f>IF($AJ412="","",IFERROR(TRIM(INDEX($A412:$AD412,MATCH(Lists!$B$5,$A$1:$AD$1,0))&amp;""),""))</f>
        <v/>
      </c>
      <c r="AM412" s="21">
        <f>IF($AJ412="","",IFERROR(TRIM(INDEX($A412:$AD412,MATCH(Lists!$B$6,$A$1:$AD$1,0))&amp;""),""))</f>
        <v/>
      </c>
      <c r="AN412" s="21">
        <f>IF($AJ412="","",IF(IFERROR(TRIM(INDEX($A412:$AD412,MATCH(Lists!$B$4,$A$1:$AD$1,0))&amp;""),"")=Lists!$B$12,"18 or older",IF(IFERROR(TRIM(INDEX($A412:$AD412,MATCH(Lists!$B$4,$A$1:$AD$1,0))&amp;""),"")=Lists!$B$11,"Under 18","Not answered")))</f>
        <v/>
      </c>
      <c r="AO412" s="21">
        <f>IF($AN412="Under 18",IF(TRIM($AH412)="Yes","On file","Needed"),"")</f>
        <v/>
      </c>
      <c r="AP412" s="22">
        <f>IF($AJ412="","",COUNTIF(Shifts!$H$2:$M$41,$AJ412))</f>
        <v/>
      </c>
    </row>
    <row r="413">
      <c r="AF413" s="23" t="n"/>
      <c r="AG413" s="23" t="n"/>
      <c r="AH413" s="23" t="n"/>
      <c r="AJ413" s="21">
        <f>IFERROR(TRIM(INDEX($A413:$AD413,MATCH(Lists!$B$2,$A$1:$AD$1,0))&amp;""),"")</f>
        <v/>
      </c>
      <c r="AK413" s="21">
        <f>IF($AJ413="","",IFERROR(TRIM(INDEX($A413:$AD413,MATCH(Lists!$B$3,$A$1:$AD$1,0))&amp;""),""))</f>
        <v/>
      </c>
      <c r="AL413" s="21">
        <f>IF($AJ413="","",IFERROR(TRIM(INDEX($A413:$AD413,MATCH(Lists!$B$5,$A$1:$AD$1,0))&amp;""),""))</f>
        <v/>
      </c>
      <c r="AM413" s="21">
        <f>IF($AJ413="","",IFERROR(TRIM(INDEX($A413:$AD413,MATCH(Lists!$B$6,$A$1:$AD$1,0))&amp;""),""))</f>
        <v/>
      </c>
      <c r="AN413" s="21">
        <f>IF($AJ413="","",IF(IFERROR(TRIM(INDEX($A413:$AD413,MATCH(Lists!$B$4,$A$1:$AD$1,0))&amp;""),"")=Lists!$B$12,"18 or older",IF(IFERROR(TRIM(INDEX($A413:$AD413,MATCH(Lists!$B$4,$A$1:$AD$1,0))&amp;""),"")=Lists!$B$11,"Under 18","Not answered")))</f>
        <v/>
      </c>
      <c r="AO413" s="21">
        <f>IF($AN413="Under 18",IF(TRIM($AH413)="Yes","On file","Needed"),"")</f>
        <v/>
      </c>
      <c r="AP413" s="22">
        <f>IF($AJ413="","",COUNTIF(Shifts!$H$2:$M$41,$AJ413))</f>
        <v/>
      </c>
    </row>
    <row r="414">
      <c r="AF414" s="23" t="n"/>
      <c r="AG414" s="23" t="n"/>
      <c r="AH414" s="23" t="n"/>
      <c r="AJ414" s="21">
        <f>IFERROR(TRIM(INDEX($A414:$AD414,MATCH(Lists!$B$2,$A$1:$AD$1,0))&amp;""),"")</f>
        <v/>
      </c>
      <c r="AK414" s="21">
        <f>IF($AJ414="","",IFERROR(TRIM(INDEX($A414:$AD414,MATCH(Lists!$B$3,$A$1:$AD$1,0))&amp;""),""))</f>
        <v/>
      </c>
      <c r="AL414" s="21">
        <f>IF($AJ414="","",IFERROR(TRIM(INDEX($A414:$AD414,MATCH(Lists!$B$5,$A$1:$AD$1,0))&amp;""),""))</f>
        <v/>
      </c>
      <c r="AM414" s="21">
        <f>IF($AJ414="","",IFERROR(TRIM(INDEX($A414:$AD414,MATCH(Lists!$B$6,$A$1:$AD$1,0))&amp;""),""))</f>
        <v/>
      </c>
      <c r="AN414" s="21">
        <f>IF($AJ414="","",IF(IFERROR(TRIM(INDEX($A414:$AD414,MATCH(Lists!$B$4,$A$1:$AD$1,0))&amp;""),"")=Lists!$B$12,"18 or older",IF(IFERROR(TRIM(INDEX($A414:$AD414,MATCH(Lists!$B$4,$A$1:$AD$1,0))&amp;""),"")=Lists!$B$11,"Under 18","Not answered")))</f>
        <v/>
      </c>
      <c r="AO414" s="21">
        <f>IF($AN414="Under 18",IF(TRIM($AH414)="Yes","On file","Needed"),"")</f>
        <v/>
      </c>
      <c r="AP414" s="22">
        <f>IF($AJ414="","",COUNTIF(Shifts!$H$2:$M$41,$AJ414))</f>
        <v/>
      </c>
    </row>
    <row r="415">
      <c r="AF415" s="23" t="n"/>
      <c r="AG415" s="23" t="n"/>
      <c r="AH415" s="23" t="n"/>
      <c r="AJ415" s="21">
        <f>IFERROR(TRIM(INDEX($A415:$AD415,MATCH(Lists!$B$2,$A$1:$AD$1,0))&amp;""),"")</f>
        <v/>
      </c>
      <c r="AK415" s="21">
        <f>IF($AJ415="","",IFERROR(TRIM(INDEX($A415:$AD415,MATCH(Lists!$B$3,$A$1:$AD$1,0))&amp;""),""))</f>
        <v/>
      </c>
      <c r="AL415" s="21">
        <f>IF($AJ415="","",IFERROR(TRIM(INDEX($A415:$AD415,MATCH(Lists!$B$5,$A$1:$AD$1,0))&amp;""),""))</f>
        <v/>
      </c>
      <c r="AM415" s="21">
        <f>IF($AJ415="","",IFERROR(TRIM(INDEX($A415:$AD415,MATCH(Lists!$B$6,$A$1:$AD$1,0))&amp;""),""))</f>
        <v/>
      </c>
      <c r="AN415" s="21">
        <f>IF($AJ415="","",IF(IFERROR(TRIM(INDEX($A415:$AD415,MATCH(Lists!$B$4,$A$1:$AD$1,0))&amp;""),"")=Lists!$B$12,"18 or older",IF(IFERROR(TRIM(INDEX($A415:$AD415,MATCH(Lists!$B$4,$A$1:$AD$1,0))&amp;""),"")=Lists!$B$11,"Under 18","Not answered")))</f>
        <v/>
      </c>
      <c r="AO415" s="21">
        <f>IF($AN415="Under 18",IF(TRIM($AH415)="Yes","On file","Needed"),"")</f>
        <v/>
      </c>
      <c r="AP415" s="22">
        <f>IF($AJ415="","",COUNTIF(Shifts!$H$2:$M$41,$AJ415))</f>
        <v/>
      </c>
    </row>
    <row r="416">
      <c r="AF416" s="23" t="n"/>
      <c r="AG416" s="23" t="n"/>
      <c r="AH416" s="23" t="n"/>
      <c r="AJ416" s="21">
        <f>IFERROR(TRIM(INDEX($A416:$AD416,MATCH(Lists!$B$2,$A$1:$AD$1,0))&amp;""),"")</f>
        <v/>
      </c>
      <c r="AK416" s="21">
        <f>IF($AJ416="","",IFERROR(TRIM(INDEX($A416:$AD416,MATCH(Lists!$B$3,$A$1:$AD$1,0))&amp;""),""))</f>
        <v/>
      </c>
      <c r="AL416" s="21">
        <f>IF($AJ416="","",IFERROR(TRIM(INDEX($A416:$AD416,MATCH(Lists!$B$5,$A$1:$AD$1,0))&amp;""),""))</f>
        <v/>
      </c>
      <c r="AM416" s="21">
        <f>IF($AJ416="","",IFERROR(TRIM(INDEX($A416:$AD416,MATCH(Lists!$B$6,$A$1:$AD$1,0))&amp;""),""))</f>
        <v/>
      </c>
      <c r="AN416" s="21">
        <f>IF($AJ416="","",IF(IFERROR(TRIM(INDEX($A416:$AD416,MATCH(Lists!$B$4,$A$1:$AD$1,0))&amp;""),"")=Lists!$B$12,"18 or older",IF(IFERROR(TRIM(INDEX($A416:$AD416,MATCH(Lists!$B$4,$A$1:$AD$1,0))&amp;""),"")=Lists!$B$11,"Under 18","Not answered")))</f>
        <v/>
      </c>
      <c r="AO416" s="21">
        <f>IF($AN416="Under 18",IF(TRIM($AH416)="Yes","On file","Needed"),"")</f>
        <v/>
      </c>
      <c r="AP416" s="22">
        <f>IF($AJ416="","",COUNTIF(Shifts!$H$2:$M$41,$AJ416))</f>
        <v/>
      </c>
    </row>
    <row r="417">
      <c r="AF417" s="23" t="n"/>
      <c r="AG417" s="23" t="n"/>
      <c r="AH417" s="23" t="n"/>
      <c r="AJ417" s="21">
        <f>IFERROR(TRIM(INDEX($A417:$AD417,MATCH(Lists!$B$2,$A$1:$AD$1,0))&amp;""),"")</f>
        <v/>
      </c>
      <c r="AK417" s="21">
        <f>IF($AJ417="","",IFERROR(TRIM(INDEX($A417:$AD417,MATCH(Lists!$B$3,$A$1:$AD$1,0))&amp;""),""))</f>
        <v/>
      </c>
      <c r="AL417" s="21">
        <f>IF($AJ417="","",IFERROR(TRIM(INDEX($A417:$AD417,MATCH(Lists!$B$5,$A$1:$AD$1,0))&amp;""),""))</f>
        <v/>
      </c>
      <c r="AM417" s="21">
        <f>IF($AJ417="","",IFERROR(TRIM(INDEX($A417:$AD417,MATCH(Lists!$B$6,$A$1:$AD$1,0))&amp;""),""))</f>
        <v/>
      </c>
      <c r="AN417" s="21">
        <f>IF($AJ417="","",IF(IFERROR(TRIM(INDEX($A417:$AD417,MATCH(Lists!$B$4,$A$1:$AD$1,0))&amp;""),"")=Lists!$B$12,"18 or older",IF(IFERROR(TRIM(INDEX($A417:$AD417,MATCH(Lists!$B$4,$A$1:$AD$1,0))&amp;""),"")=Lists!$B$11,"Under 18","Not answered")))</f>
        <v/>
      </c>
      <c r="AO417" s="21">
        <f>IF($AN417="Under 18",IF(TRIM($AH417)="Yes","On file","Needed"),"")</f>
        <v/>
      </c>
      <c r="AP417" s="22">
        <f>IF($AJ417="","",COUNTIF(Shifts!$H$2:$M$41,$AJ417))</f>
        <v/>
      </c>
    </row>
    <row r="418">
      <c r="AF418" s="23" t="n"/>
      <c r="AG418" s="23" t="n"/>
      <c r="AH418" s="23" t="n"/>
      <c r="AJ418" s="21">
        <f>IFERROR(TRIM(INDEX($A418:$AD418,MATCH(Lists!$B$2,$A$1:$AD$1,0))&amp;""),"")</f>
        <v/>
      </c>
      <c r="AK418" s="21">
        <f>IF($AJ418="","",IFERROR(TRIM(INDEX($A418:$AD418,MATCH(Lists!$B$3,$A$1:$AD$1,0))&amp;""),""))</f>
        <v/>
      </c>
      <c r="AL418" s="21">
        <f>IF($AJ418="","",IFERROR(TRIM(INDEX($A418:$AD418,MATCH(Lists!$B$5,$A$1:$AD$1,0))&amp;""),""))</f>
        <v/>
      </c>
      <c r="AM418" s="21">
        <f>IF($AJ418="","",IFERROR(TRIM(INDEX($A418:$AD418,MATCH(Lists!$B$6,$A$1:$AD$1,0))&amp;""),""))</f>
        <v/>
      </c>
      <c r="AN418" s="21">
        <f>IF($AJ418="","",IF(IFERROR(TRIM(INDEX($A418:$AD418,MATCH(Lists!$B$4,$A$1:$AD$1,0))&amp;""),"")=Lists!$B$12,"18 or older",IF(IFERROR(TRIM(INDEX($A418:$AD418,MATCH(Lists!$B$4,$A$1:$AD$1,0))&amp;""),"")=Lists!$B$11,"Under 18","Not answered")))</f>
        <v/>
      </c>
      <c r="AO418" s="21">
        <f>IF($AN418="Under 18",IF(TRIM($AH418)="Yes","On file","Needed"),"")</f>
        <v/>
      </c>
      <c r="AP418" s="22">
        <f>IF($AJ418="","",COUNTIF(Shifts!$H$2:$M$41,$AJ418))</f>
        <v/>
      </c>
    </row>
    <row r="419">
      <c r="AF419" s="23" t="n"/>
      <c r="AG419" s="23" t="n"/>
      <c r="AH419" s="23" t="n"/>
      <c r="AJ419" s="21">
        <f>IFERROR(TRIM(INDEX($A419:$AD419,MATCH(Lists!$B$2,$A$1:$AD$1,0))&amp;""),"")</f>
        <v/>
      </c>
      <c r="AK419" s="21">
        <f>IF($AJ419="","",IFERROR(TRIM(INDEX($A419:$AD419,MATCH(Lists!$B$3,$A$1:$AD$1,0))&amp;""),""))</f>
        <v/>
      </c>
      <c r="AL419" s="21">
        <f>IF($AJ419="","",IFERROR(TRIM(INDEX($A419:$AD419,MATCH(Lists!$B$5,$A$1:$AD$1,0))&amp;""),""))</f>
        <v/>
      </c>
      <c r="AM419" s="21">
        <f>IF($AJ419="","",IFERROR(TRIM(INDEX($A419:$AD419,MATCH(Lists!$B$6,$A$1:$AD$1,0))&amp;""),""))</f>
        <v/>
      </c>
      <c r="AN419" s="21">
        <f>IF($AJ419="","",IF(IFERROR(TRIM(INDEX($A419:$AD419,MATCH(Lists!$B$4,$A$1:$AD$1,0))&amp;""),"")=Lists!$B$12,"18 or older",IF(IFERROR(TRIM(INDEX($A419:$AD419,MATCH(Lists!$B$4,$A$1:$AD$1,0))&amp;""),"")=Lists!$B$11,"Under 18","Not answered")))</f>
        <v/>
      </c>
      <c r="AO419" s="21">
        <f>IF($AN419="Under 18",IF(TRIM($AH419)="Yes","On file","Needed"),"")</f>
        <v/>
      </c>
      <c r="AP419" s="22">
        <f>IF($AJ419="","",COUNTIF(Shifts!$H$2:$M$41,$AJ419))</f>
        <v/>
      </c>
    </row>
    <row r="420">
      <c r="AF420" s="23" t="n"/>
      <c r="AG420" s="23" t="n"/>
      <c r="AH420" s="23" t="n"/>
      <c r="AJ420" s="21">
        <f>IFERROR(TRIM(INDEX($A420:$AD420,MATCH(Lists!$B$2,$A$1:$AD$1,0))&amp;""),"")</f>
        <v/>
      </c>
      <c r="AK420" s="21">
        <f>IF($AJ420="","",IFERROR(TRIM(INDEX($A420:$AD420,MATCH(Lists!$B$3,$A$1:$AD$1,0))&amp;""),""))</f>
        <v/>
      </c>
      <c r="AL420" s="21">
        <f>IF($AJ420="","",IFERROR(TRIM(INDEX($A420:$AD420,MATCH(Lists!$B$5,$A$1:$AD$1,0))&amp;""),""))</f>
        <v/>
      </c>
      <c r="AM420" s="21">
        <f>IF($AJ420="","",IFERROR(TRIM(INDEX($A420:$AD420,MATCH(Lists!$B$6,$A$1:$AD$1,0))&amp;""),""))</f>
        <v/>
      </c>
      <c r="AN420" s="21">
        <f>IF($AJ420="","",IF(IFERROR(TRIM(INDEX($A420:$AD420,MATCH(Lists!$B$4,$A$1:$AD$1,0))&amp;""),"")=Lists!$B$12,"18 or older",IF(IFERROR(TRIM(INDEX($A420:$AD420,MATCH(Lists!$B$4,$A$1:$AD$1,0))&amp;""),"")=Lists!$B$11,"Under 18","Not answered")))</f>
        <v/>
      </c>
      <c r="AO420" s="21">
        <f>IF($AN420="Under 18",IF(TRIM($AH420)="Yes","On file","Needed"),"")</f>
        <v/>
      </c>
      <c r="AP420" s="22">
        <f>IF($AJ420="","",COUNTIF(Shifts!$H$2:$M$41,$AJ420))</f>
        <v/>
      </c>
    </row>
    <row r="421">
      <c r="AF421" s="23" t="n"/>
      <c r="AG421" s="23" t="n"/>
      <c r="AH421" s="23" t="n"/>
      <c r="AJ421" s="21">
        <f>IFERROR(TRIM(INDEX($A421:$AD421,MATCH(Lists!$B$2,$A$1:$AD$1,0))&amp;""),"")</f>
        <v/>
      </c>
      <c r="AK421" s="21">
        <f>IF($AJ421="","",IFERROR(TRIM(INDEX($A421:$AD421,MATCH(Lists!$B$3,$A$1:$AD$1,0))&amp;""),""))</f>
        <v/>
      </c>
      <c r="AL421" s="21">
        <f>IF($AJ421="","",IFERROR(TRIM(INDEX($A421:$AD421,MATCH(Lists!$B$5,$A$1:$AD$1,0))&amp;""),""))</f>
        <v/>
      </c>
      <c r="AM421" s="21">
        <f>IF($AJ421="","",IFERROR(TRIM(INDEX($A421:$AD421,MATCH(Lists!$B$6,$A$1:$AD$1,0))&amp;""),""))</f>
        <v/>
      </c>
      <c r="AN421" s="21">
        <f>IF($AJ421="","",IF(IFERROR(TRIM(INDEX($A421:$AD421,MATCH(Lists!$B$4,$A$1:$AD$1,0))&amp;""),"")=Lists!$B$12,"18 or older",IF(IFERROR(TRIM(INDEX($A421:$AD421,MATCH(Lists!$B$4,$A$1:$AD$1,0))&amp;""),"")=Lists!$B$11,"Under 18","Not answered")))</f>
        <v/>
      </c>
      <c r="AO421" s="21">
        <f>IF($AN421="Under 18",IF(TRIM($AH421)="Yes","On file","Needed"),"")</f>
        <v/>
      </c>
      <c r="AP421" s="22">
        <f>IF($AJ421="","",COUNTIF(Shifts!$H$2:$M$41,$AJ421))</f>
        <v/>
      </c>
    </row>
    <row r="422">
      <c r="AF422" s="23" t="n"/>
      <c r="AG422" s="23" t="n"/>
      <c r="AH422" s="23" t="n"/>
      <c r="AJ422" s="21">
        <f>IFERROR(TRIM(INDEX($A422:$AD422,MATCH(Lists!$B$2,$A$1:$AD$1,0))&amp;""),"")</f>
        <v/>
      </c>
      <c r="AK422" s="21">
        <f>IF($AJ422="","",IFERROR(TRIM(INDEX($A422:$AD422,MATCH(Lists!$B$3,$A$1:$AD$1,0))&amp;""),""))</f>
        <v/>
      </c>
      <c r="AL422" s="21">
        <f>IF($AJ422="","",IFERROR(TRIM(INDEX($A422:$AD422,MATCH(Lists!$B$5,$A$1:$AD$1,0))&amp;""),""))</f>
        <v/>
      </c>
      <c r="AM422" s="21">
        <f>IF($AJ422="","",IFERROR(TRIM(INDEX($A422:$AD422,MATCH(Lists!$B$6,$A$1:$AD$1,0))&amp;""),""))</f>
        <v/>
      </c>
      <c r="AN422" s="21">
        <f>IF($AJ422="","",IF(IFERROR(TRIM(INDEX($A422:$AD422,MATCH(Lists!$B$4,$A$1:$AD$1,0))&amp;""),"")=Lists!$B$12,"18 or older",IF(IFERROR(TRIM(INDEX($A422:$AD422,MATCH(Lists!$B$4,$A$1:$AD$1,0))&amp;""),"")=Lists!$B$11,"Under 18","Not answered")))</f>
        <v/>
      </c>
      <c r="AO422" s="21">
        <f>IF($AN422="Under 18",IF(TRIM($AH422)="Yes","On file","Needed"),"")</f>
        <v/>
      </c>
      <c r="AP422" s="22">
        <f>IF($AJ422="","",COUNTIF(Shifts!$H$2:$M$41,$AJ422))</f>
        <v/>
      </c>
    </row>
    <row r="423">
      <c r="AF423" s="23" t="n"/>
      <c r="AG423" s="23" t="n"/>
      <c r="AH423" s="23" t="n"/>
      <c r="AJ423" s="21">
        <f>IFERROR(TRIM(INDEX($A423:$AD423,MATCH(Lists!$B$2,$A$1:$AD$1,0))&amp;""),"")</f>
        <v/>
      </c>
      <c r="AK423" s="21">
        <f>IF($AJ423="","",IFERROR(TRIM(INDEX($A423:$AD423,MATCH(Lists!$B$3,$A$1:$AD$1,0))&amp;""),""))</f>
        <v/>
      </c>
      <c r="AL423" s="21">
        <f>IF($AJ423="","",IFERROR(TRIM(INDEX($A423:$AD423,MATCH(Lists!$B$5,$A$1:$AD$1,0))&amp;""),""))</f>
        <v/>
      </c>
      <c r="AM423" s="21">
        <f>IF($AJ423="","",IFERROR(TRIM(INDEX($A423:$AD423,MATCH(Lists!$B$6,$A$1:$AD$1,0))&amp;""),""))</f>
        <v/>
      </c>
      <c r="AN423" s="21">
        <f>IF($AJ423="","",IF(IFERROR(TRIM(INDEX($A423:$AD423,MATCH(Lists!$B$4,$A$1:$AD$1,0))&amp;""),"")=Lists!$B$12,"18 or older",IF(IFERROR(TRIM(INDEX($A423:$AD423,MATCH(Lists!$B$4,$A$1:$AD$1,0))&amp;""),"")=Lists!$B$11,"Under 18","Not answered")))</f>
        <v/>
      </c>
      <c r="AO423" s="21">
        <f>IF($AN423="Under 18",IF(TRIM($AH423)="Yes","On file","Needed"),"")</f>
        <v/>
      </c>
      <c r="AP423" s="22">
        <f>IF($AJ423="","",COUNTIF(Shifts!$H$2:$M$41,$AJ423))</f>
        <v/>
      </c>
    </row>
    <row r="424">
      <c r="AF424" s="23" t="n"/>
      <c r="AG424" s="23" t="n"/>
      <c r="AH424" s="23" t="n"/>
      <c r="AJ424" s="21">
        <f>IFERROR(TRIM(INDEX($A424:$AD424,MATCH(Lists!$B$2,$A$1:$AD$1,0))&amp;""),"")</f>
        <v/>
      </c>
      <c r="AK424" s="21">
        <f>IF($AJ424="","",IFERROR(TRIM(INDEX($A424:$AD424,MATCH(Lists!$B$3,$A$1:$AD$1,0))&amp;""),""))</f>
        <v/>
      </c>
      <c r="AL424" s="21">
        <f>IF($AJ424="","",IFERROR(TRIM(INDEX($A424:$AD424,MATCH(Lists!$B$5,$A$1:$AD$1,0))&amp;""),""))</f>
        <v/>
      </c>
      <c r="AM424" s="21">
        <f>IF($AJ424="","",IFERROR(TRIM(INDEX($A424:$AD424,MATCH(Lists!$B$6,$A$1:$AD$1,0))&amp;""),""))</f>
        <v/>
      </c>
      <c r="AN424" s="21">
        <f>IF($AJ424="","",IF(IFERROR(TRIM(INDEX($A424:$AD424,MATCH(Lists!$B$4,$A$1:$AD$1,0))&amp;""),"")=Lists!$B$12,"18 or older",IF(IFERROR(TRIM(INDEX($A424:$AD424,MATCH(Lists!$B$4,$A$1:$AD$1,0))&amp;""),"")=Lists!$B$11,"Under 18","Not answered")))</f>
        <v/>
      </c>
      <c r="AO424" s="21">
        <f>IF($AN424="Under 18",IF(TRIM($AH424)="Yes","On file","Needed"),"")</f>
        <v/>
      </c>
      <c r="AP424" s="22">
        <f>IF($AJ424="","",COUNTIF(Shifts!$H$2:$M$41,$AJ424))</f>
        <v/>
      </c>
    </row>
    <row r="425">
      <c r="AF425" s="23" t="n"/>
      <c r="AG425" s="23" t="n"/>
      <c r="AH425" s="23" t="n"/>
      <c r="AJ425" s="21">
        <f>IFERROR(TRIM(INDEX($A425:$AD425,MATCH(Lists!$B$2,$A$1:$AD$1,0))&amp;""),"")</f>
        <v/>
      </c>
      <c r="AK425" s="21">
        <f>IF($AJ425="","",IFERROR(TRIM(INDEX($A425:$AD425,MATCH(Lists!$B$3,$A$1:$AD$1,0))&amp;""),""))</f>
        <v/>
      </c>
      <c r="AL425" s="21">
        <f>IF($AJ425="","",IFERROR(TRIM(INDEX($A425:$AD425,MATCH(Lists!$B$5,$A$1:$AD$1,0))&amp;""),""))</f>
        <v/>
      </c>
      <c r="AM425" s="21">
        <f>IF($AJ425="","",IFERROR(TRIM(INDEX($A425:$AD425,MATCH(Lists!$B$6,$A$1:$AD$1,0))&amp;""),""))</f>
        <v/>
      </c>
      <c r="AN425" s="21">
        <f>IF($AJ425="","",IF(IFERROR(TRIM(INDEX($A425:$AD425,MATCH(Lists!$B$4,$A$1:$AD$1,0))&amp;""),"")=Lists!$B$12,"18 or older",IF(IFERROR(TRIM(INDEX($A425:$AD425,MATCH(Lists!$B$4,$A$1:$AD$1,0))&amp;""),"")=Lists!$B$11,"Under 18","Not answered")))</f>
        <v/>
      </c>
      <c r="AO425" s="21">
        <f>IF($AN425="Under 18",IF(TRIM($AH425)="Yes","On file","Needed"),"")</f>
        <v/>
      </c>
      <c r="AP425" s="22">
        <f>IF($AJ425="","",COUNTIF(Shifts!$H$2:$M$41,$AJ425))</f>
        <v/>
      </c>
    </row>
    <row r="426">
      <c r="AF426" s="23" t="n"/>
      <c r="AG426" s="23" t="n"/>
      <c r="AH426" s="23" t="n"/>
      <c r="AJ426" s="21">
        <f>IFERROR(TRIM(INDEX($A426:$AD426,MATCH(Lists!$B$2,$A$1:$AD$1,0))&amp;""),"")</f>
        <v/>
      </c>
      <c r="AK426" s="21">
        <f>IF($AJ426="","",IFERROR(TRIM(INDEX($A426:$AD426,MATCH(Lists!$B$3,$A$1:$AD$1,0))&amp;""),""))</f>
        <v/>
      </c>
      <c r="AL426" s="21">
        <f>IF($AJ426="","",IFERROR(TRIM(INDEX($A426:$AD426,MATCH(Lists!$B$5,$A$1:$AD$1,0))&amp;""),""))</f>
        <v/>
      </c>
      <c r="AM426" s="21">
        <f>IF($AJ426="","",IFERROR(TRIM(INDEX($A426:$AD426,MATCH(Lists!$B$6,$A$1:$AD$1,0))&amp;""),""))</f>
        <v/>
      </c>
      <c r="AN426" s="21">
        <f>IF($AJ426="","",IF(IFERROR(TRIM(INDEX($A426:$AD426,MATCH(Lists!$B$4,$A$1:$AD$1,0))&amp;""),"")=Lists!$B$12,"18 or older",IF(IFERROR(TRIM(INDEX($A426:$AD426,MATCH(Lists!$B$4,$A$1:$AD$1,0))&amp;""),"")=Lists!$B$11,"Under 18","Not answered")))</f>
        <v/>
      </c>
      <c r="AO426" s="21">
        <f>IF($AN426="Under 18",IF(TRIM($AH426)="Yes","On file","Needed"),"")</f>
        <v/>
      </c>
      <c r="AP426" s="22">
        <f>IF($AJ426="","",COUNTIF(Shifts!$H$2:$M$41,$AJ426))</f>
        <v/>
      </c>
    </row>
    <row r="427">
      <c r="AF427" s="23" t="n"/>
      <c r="AG427" s="23" t="n"/>
      <c r="AH427" s="23" t="n"/>
      <c r="AJ427" s="21">
        <f>IFERROR(TRIM(INDEX($A427:$AD427,MATCH(Lists!$B$2,$A$1:$AD$1,0))&amp;""),"")</f>
        <v/>
      </c>
      <c r="AK427" s="21">
        <f>IF($AJ427="","",IFERROR(TRIM(INDEX($A427:$AD427,MATCH(Lists!$B$3,$A$1:$AD$1,0))&amp;""),""))</f>
        <v/>
      </c>
      <c r="AL427" s="21">
        <f>IF($AJ427="","",IFERROR(TRIM(INDEX($A427:$AD427,MATCH(Lists!$B$5,$A$1:$AD$1,0))&amp;""),""))</f>
        <v/>
      </c>
      <c r="AM427" s="21">
        <f>IF($AJ427="","",IFERROR(TRIM(INDEX($A427:$AD427,MATCH(Lists!$B$6,$A$1:$AD$1,0))&amp;""),""))</f>
        <v/>
      </c>
      <c r="AN427" s="21">
        <f>IF($AJ427="","",IF(IFERROR(TRIM(INDEX($A427:$AD427,MATCH(Lists!$B$4,$A$1:$AD$1,0))&amp;""),"")=Lists!$B$12,"18 or older",IF(IFERROR(TRIM(INDEX($A427:$AD427,MATCH(Lists!$B$4,$A$1:$AD$1,0))&amp;""),"")=Lists!$B$11,"Under 18","Not answered")))</f>
        <v/>
      </c>
      <c r="AO427" s="21">
        <f>IF($AN427="Under 18",IF(TRIM($AH427)="Yes","On file","Needed"),"")</f>
        <v/>
      </c>
      <c r="AP427" s="22">
        <f>IF($AJ427="","",COUNTIF(Shifts!$H$2:$M$41,$AJ427))</f>
        <v/>
      </c>
    </row>
    <row r="428">
      <c r="AF428" s="23" t="n"/>
      <c r="AG428" s="23" t="n"/>
      <c r="AH428" s="23" t="n"/>
      <c r="AJ428" s="21">
        <f>IFERROR(TRIM(INDEX($A428:$AD428,MATCH(Lists!$B$2,$A$1:$AD$1,0))&amp;""),"")</f>
        <v/>
      </c>
      <c r="AK428" s="21">
        <f>IF($AJ428="","",IFERROR(TRIM(INDEX($A428:$AD428,MATCH(Lists!$B$3,$A$1:$AD$1,0))&amp;""),""))</f>
        <v/>
      </c>
      <c r="AL428" s="21">
        <f>IF($AJ428="","",IFERROR(TRIM(INDEX($A428:$AD428,MATCH(Lists!$B$5,$A$1:$AD$1,0))&amp;""),""))</f>
        <v/>
      </c>
      <c r="AM428" s="21">
        <f>IF($AJ428="","",IFERROR(TRIM(INDEX($A428:$AD428,MATCH(Lists!$B$6,$A$1:$AD$1,0))&amp;""),""))</f>
        <v/>
      </c>
      <c r="AN428" s="21">
        <f>IF($AJ428="","",IF(IFERROR(TRIM(INDEX($A428:$AD428,MATCH(Lists!$B$4,$A$1:$AD$1,0))&amp;""),"")=Lists!$B$12,"18 or older",IF(IFERROR(TRIM(INDEX($A428:$AD428,MATCH(Lists!$B$4,$A$1:$AD$1,0))&amp;""),"")=Lists!$B$11,"Under 18","Not answered")))</f>
        <v/>
      </c>
      <c r="AO428" s="21">
        <f>IF($AN428="Under 18",IF(TRIM($AH428)="Yes","On file","Needed"),"")</f>
        <v/>
      </c>
      <c r="AP428" s="22">
        <f>IF($AJ428="","",COUNTIF(Shifts!$H$2:$M$41,$AJ428))</f>
        <v/>
      </c>
    </row>
    <row r="429">
      <c r="AF429" s="23" t="n"/>
      <c r="AG429" s="23" t="n"/>
      <c r="AH429" s="23" t="n"/>
      <c r="AJ429" s="21">
        <f>IFERROR(TRIM(INDEX($A429:$AD429,MATCH(Lists!$B$2,$A$1:$AD$1,0))&amp;""),"")</f>
        <v/>
      </c>
      <c r="AK429" s="21">
        <f>IF($AJ429="","",IFERROR(TRIM(INDEX($A429:$AD429,MATCH(Lists!$B$3,$A$1:$AD$1,0))&amp;""),""))</f>
        <v/>
      </c>
      <c r="AL429" s="21">
        <f>IF($AJ429="","",IFERROR(TRIM(INDEX($A429:$AD429,MATCH(Lists!$B$5,$A$1:$AD$1,0))&amp;""),""))</f>
        <v/>
      </c>
      <c r="AM429" s="21">
        <f>IF($AJ429="","",IFERROR(TRIM(INDEX($A429:$AD429,MATCH(Lists!$B$6,$A$1:$AD$1,0))&amp;""),""))</f>
        <v/>
      </c>
      <c r="AN429" s="21">
        <f>IF($AJ429="","",IF(IFERROR(TRIM(INDEX($A429:$AD429,MATCH(Lists!$B$4,$A$1:$AD$1,0))&amp;""),"")=Lists!$B$12,"18 or older",IF(IFERROR(TRIM(INDEX($A429:$AD429,MATCH(Lists!$B$4,$A$1:$AD$1,0))&amp;""),"")=Lists!$B$11,"Under 18","Not answered")))</f>
        <v/>
      </c>
      <c r="AO429" s="21">
        <f>IF($AN429="Under 18",IF(TRIM($AH429)="Yes","On file","Needed"),"")</f>
        <v/>
      </c>
      <c r="AP429" s="22">
        <f>IF($AJ429="","",COUNTIF(Shifts!$H$2:$M$41,$AJ429))</f>
        <v/>
      </c>
    </row>
    <row r="430">
      <c r="AF430" s="23" t="n"/>
      <c r="AG430" s="23" t="n"/>
      <c r="AH430" s="23" t="n"/>
      <c r="AJ430" s="21">
        <f>IFERROR(TRIM(INDEX($A430:$AD430,MATCH(Lists!$B$2,$A$1:$AD$1,0))&amp;""),"")</f>
        <v/>
      </c>
      <c r="AK430" s="21">
        <f>IF($AJ430="","",IFERROR(TRIM(INDEX($A430:$AD430,MATCH(Lists!$B$3,$A$1:$AD$1,0))&amp;""),""))</f>
        <v/>
      </c>
      <c r="AL430" s="21">
        <f>IF($AJ430="","",IFERROR(TRIM(INDEX($A430:$AD430,MATCH(Lists!$B$5,$A$1:$AD$1,0))&amp;""),""))</f>
        <v/>
      </c>
      <c r="AM430" s="21">
        <f>IF($AJ430="","",IFERROR(TRIM(INDEX($A430:$AD430,MATCH(Lists!$B$6,$A$1:$AD$1,0))&amp;""),""))</f>
        <v/>
      </c>
      <c r="AN430" s="21">
        <f>IF($AJ430="","",IF(IFERROR(TRIM(INDEX($A430:$AD430,MATCH(Lists!$B$4,$A$1:$AD$1,0))&amp;""),"")=Lists!$B$12,"18 or older",IF(IFERROR(TRIM(INDEX($A430:$AD430,MATCH(Lists!$B$4,$A$1:$AD$1,0))&amp;""),"")=Lists!$B$11,"Under 18","Not answered")))</f>
        <v/>
      </c>
      <c r="AO430" s="21">
        <f>IF($AN430="Under 18",IF(TRIM($AH430)="Yes","On file","Needed"),"")</f>
        <v/>
      </c>
      <c r="AP430" s="22">
        <f>IF($AJ430="","",COUNTIF(Shifts!$H$2:$M$41,$AJ430))</f>
        <v/>
      </c>
    </row>
    <row r="431">
      <c r="AF431" s="23" t="n"/>
      <c r="AG431" s="23" t="n"/>
      <c r="AH431" s="23" t="n"/>
      <c r="AJ431" s="21">
        <f>IFERROR(TRIM(INDEX($A431:$AD431,MATCH(Lists!$B$2,$A$1:$AD$1,0))&amp;""),"")</f>
        <v/>
      </c>
      <c r="AK431" s="21">
        <f>IF($AJ431="","",IFERROR(TRIM(INDEX($A431:$AD431,MATCH(Lists!$B$3,$A$1:$AD$1,0))&amp;""),""))</f>
        <v/>
      </c>
      <c r="AL431" s="21">
        <f>IF($AJ431="","",IFERROR(TRIM(INDEX($A431:$AD431,MATCH(Lists!$B$5,$A$1:$AD$1,0))&amp;""),""))</f>
        <v/>
      </c>
      <c r="AM431" s="21">
        <f>IF($AJ431="","",IFERROR(TRIM(INDEX($A431:$AD431,MATCH(Lists!$B$6,$A$1:$AD$1,0))&amp;""),""))</f>
        <v/>
      </c>
      <c r="AN431" s="21">
        <f>IF($AJ431="","",IF(IFERROR(TRIM(INDEX($A431:$AD431,MATCH(Lists!$B$4,$A$1:$AD$1,0))&amp;""),"")=Lists!$B$12,"18 or older",IF(IFERROR(TRIM(INDEX($A431:$AD431,MATCH(Lists!$B$4,$A$1:$AD$1,0))&amp;""),"")=Lists!$B$11,"Under 18","Not answered")))</f>
        <v/>
      </c>
      <c r="AO431" s="21">
        <f>IF($AN431="Under 18",IF(TRIM($AH431)="Yes","On file","Needed"),"")</f>
        <v/>
      </c>
      <c r="AP431" s="22">
        <f>IF($AJ431="","",COUNTIF(Shifts!$H$2:$M$41,$AJ431))</f>
        <v/>
      </c>
    </row>
    <row r="432">
      <c r="AF432" s="23" t="n"/>
      <c r="AG432" s="23" t="n"/>
      <c r="AH432" s="23" t="n"/>
      <c r="AJ432" s="21">
        <f>IFERROR(TRIM(INDEX($A432:$AD432,MATCH(Lists!$B$2,$A$1:$AD$1,0))&amp;""),"")</f>
        <v/>
      </c>
      <c r="AK432" s="21">
        <f>IF($AJ432="","",IFERROR(TRIM(INDEX($A432:$AD432,MATCH(Lists!$B$3,$A$1:$AD$1,0))&amp;""),""))</f>
        <v/>
      </c>
      <c r="AL432" s="21">
        <f>IF($AJ432="","",IFERROR(TRIM(INDEX($A432:$AD432,MATCH(Lists!$B$5,$A$1:$AD$1,0))&amp;""),""))</f>
        <v/>
      </c>
      <c r="AM432" s="21">
        <f>IF($AJ432="","",IFERROR(TRIM(INDEX($A432:$AD432,MATCH(Lists!$B$6,$A$1:$AD$1,0))&amp;""),""))</f>
        <v/>
      </c>
      <c r="AN432" s="21">
        <f>IF($AJ432="","",IF(IFERROR(TRIM(INDEX($A432:$AD432,MATCH(Lists!$B$4,$A$1:$AD$1,0))&amp;""),"")=Lists!$B$12,"18 or older",IF(IFERROR(TRIM(INDEX($A432:$AD432,MATCH(Lists!$B$4,$A$1:$AD$1,0))&amp;""),"")=Lists!$B$11,"Under 18","Not answered")))</f>
        <v/>
      </c>
      <c r="AO432" s="21">
        <f>IF($AN432="Under 18",IF(TRIM($AH432)="Yes","On file","Needed"),"")</f>
        <v/>
      </c>
      <c r="AP432" s="22">
        <f>IF($AJ432="","",COUNTIF(Shifts!$H$2:$M$41,$AJ432))</f>
        <v/>
      </c>
    </row>
    <row r="433">
      <c r="AF433" s="23" t="n"/>
      <c r="AG433" s="23" t="n"/>
      <c r="AH433" s="23" t="n"/>
      <c r="AJ433" s="21">
        <f>IFERROR(TRIM(INDEX($A433:$AD433,MATCH(Lists!$B$2,$A$1:$AD$1,0))&amp;""),"")</f>
        <v/>
      </c>
      <c r="AK433" s="21">
        <f>IF($AJ433="","",IFERROR(TRIM(INDEX($A433:$AD433,MATCH(Lists!$B$3,$A$1:$AD$1,0))&amp;""),""))</f>
        <v/>
      </c>
      <c r="AL433" s="21">
        <f>IF($AJ433="","",IFERROR(TRIM(INDEX($A433:$AD433,MATCH(Lists!$B$5,$A$1:$AD$1,0))&amp;""),""))</f>
        <v/>
      </c>
      <c r="AM433" s="21">
        <f>IF($AJ433="","",IFERROR(TRIM(INDEX($A433:$AD433,MATCH(Lists!$B$6,$A$1:$AD$1,0))&amp;""),""))</f>
        <v/>
      </c>
      <c r="AN433" s="21">
        <f>IF($AJ433="","",IF(IFERROR(TRIM(INDEX($A433:$AD433,MATCH(Lists!$B$4,$A$1:$AD$1,0))&amp;""),"")=Lists!$B$12,"18 or older",IF(IFERROR(TRIM(INDEX($A433:$AD433,MATCH(Lists!$B$4,$A$1:$AD$1,0))&amp;""),"")=Lists!$B$11,"Under 18","Not answered")))</f>
        <v/>
      </c>
      <c r="AO433" s="21">
        <f>IF($AN433="Under 18",IF(TRIM($AH433)="Yes","On file","Needed"),"")</f>
        <v/>
      </c>
      <c r="AP433" s="22">
        <f>IF($AJ433="","",COUNTIF(Shifts!$H$2:$M$41,$AJ433))</f>
        <v/>
      </c>
    </row>
    <row r="434">
      <c r="AF434" s="23" t="n"/>
      <c r="AG434" s="23" t="n"/>
      <c r="AH434" s="23" t="n"/>
      <c r="AJ434" s="21">
        <f>IFERROR(TRIM(INDEX($A434:$AD434,MATCH(Lists!$B$2,$A$1:$AD$1,0))&amp;""),"")</f>
        <v/>
      </c>
      <c r="AK434" s="21">
        <f>IF($AJ434="","",IFERROR(TRIM(INDEX($A434:$AD434,MATCH(Lists!$B$3,$A$1:$AD$1,0))&amp;""),""))</f>
        <v/>
      </c>
      <c r="AL434" s="21">
        <f>IF($AJ434="","",IFERROR(TRIM(INDEX($A434:$AD434,MATCH(Lists!$B$5,$A$1:$AD$1,0))&amp;""),""))</f>
        <v/>
      </c>
      <c r="AM434" s="21">
        <f>IF($AJ434="","",IFERROR(TRIM(INDEX($A434:$AD434,MATCH(Lists!$B$6,$A$1:$AD$1,0))&amp;""),""))</f>
        <v/>
      </c>
      <c r="AN434" s="21">
        <f>IF($AJ434="","",IF(IFERROR(TRIM(INDEX($A434:$AD434,MATCH(Lists!$B$4,$A$1:$AD$1,0))&amp;""),"")=Lists!$B$12,"18 or older",IF(IFERROR(TRIM(INDEX($A434:$AD434,MATCH(Lists!$B$4,$A$1:$AD$1,0))&amp;""),"")=Lists!$B$11,"Under 18","Not answered")))</f>
        <v/>
      </c>
      <c r="AO434" s="21">
        <f>IF($AN434="Under 18",IF(TRIM($AH434)="Yes","On file","Needed"),"")</f>
        <v/>
      </c>
      <c r="AP434" s="22">
        <f>IF($AJ434="","",COUNTIF(Shifts!$H$2:$M$41,$AJ434))</f>
        <v/>
      </c>
    </row>
    <row r="435">
      <c r="AF435" s="23" t="n"/>
      <c r="AG435" s="23" t="n"/>
      <c r="AH435" s="23" t="n"/>
      <c r="AJ435" s="21">
        <f>IFERROR(TRIM(INDEX($A435:$AD435,MATCH(Lists!$B$2,$A$1:$AD$1,0))&amp;""),"")</f>
        <v/>
      </c>
      <c r="AK435" s="21">
        <f>IF($AJ435="","",IFERROR(TRIM(INDEX($A435:$AD435,MATCH(Lists!$B$3,$A$1:$AD$1,0))&amp;""),""))</f>
        <v/>
      </c>
      <c r="AL435" s="21">
        <f>IF($AJ435="","",IFERROR(TRIM(INDEX($A435:$AD435,MATCH(Lists!$B$5,$A$1:$AD$1,0))&amp;""),""))</f>
        <v/>
      </c>
      <c r="AM435" s="21">
        <f>IF($AJ435="","",IFERROR(TRIM(INDEX($A435:$AD435,MATCH(Lists!$B$6,$A$1:$AD$1,0))&amp;""),""))</f>
        <v/>
      </c>
      <c r="AN435" s="21">
        <f>IF($AJ435="","",IF(IFERROR(TRIM(INDEX($A435:$AD435,MATCH(Lists!$B$4,$A$1:$AD$1,0))&amp;""),"")=Lists!$B$12,"18 or older",IF(IFERROR(TRIM(INDEX($A435:$AD435,MATCH(Lists!$B$4,$A$1:$AD$1,0))&amp;""),"")=Lists!$B$11,"Under 18","Not answered")))</f>
        <v/>
      </c>
      <c r="AO435" s="21">
        <f>IF($AN435="Under 18",IF(TRIM($AH435)="Yes","On file","Needed"),"")</f>
        <v/>
      </c>
      <c r="AP435" s="22">
        <f>IF($AJ435="","",COUNTIF(Shifts!$H$2:$M$41,$AJ435))</f>
        <v/>
      </c>
    </row>
    <row r="436">
      <c r="AF436" s="23" t="n"/>
      <c r="AG436" s="23" t="n"/>
      <c r="AH436" s="23" t="n"/>
      <c r="AJ436" s="21">
        <f>IFERROR(TRIM(INDEX($A436:$AD436,MATCH(Lists!$B$2,$A$1:$AD$1,0))&amp;""),"")</f>
        <v/>
      </c>
      <c r="AK436" s="21">
        <f>IF($AJ436="","",IFERROR(TRIM(INDEX($A436:$AD436,MATCH(Lists!$B$3,$A$1:$AD$1,0))&amp;""),""))</f>
        <v/>
      </c>
      <c r="AL436" s="21">
        <f>IF($AJ436="","",IFERROR(TRIM(INDEX($A436:$AD436,MATCH(Lists!$B$5,$A$1:$AD$1,0))&amp;""),""))</f>
        <v/>
      </c>
      <c r="AM436" s="21">
        <f>IF($AJ436="","",IFERROR(TRIM(INDEX($A436:$AD436,MATCH(Lists!$B$6,$A$1:$AD$1,0))&amp;""),""))</f>
        <v/>
      </c>
      <c r="AN436" s="21">
        <f>IF($AJ436="","",IF(IFERROR(TRIM(INDEX($A436:$AD436,MATCH(Lists!$B$4,$A$1:$AD$1,0))&amp;""),"")=Lists!$B$12,"18 or older",IF(IFERROR(TRIM(INDEX($A436:$AD436,MATCH(Lists!$B$4,$A$1:$AD$1,0))&amp;""),"")=Lists!$B$11,"Under 18","Not answered")))</f>
        <v/>
      </c>
      <c r="AO436" s="21">
        <f>IF($AN436="Under 18",IF(TRIM($AH436)="Yes","On file","Needed"),"")</f>
        <v/>
      </c>
      <c r="AP436" s="22">
        <f>IF($AJ436="","",COUNTIF(Shifts!$H$2:$M$41,$AJ436))</f>
        <v/>
      </c>
    </row>
    <row r="437">
      <c r="AF437" s="23" t="n"/>
      <c r="AG437" s="23" t="n"/>
      <c r="AH437" s="23" t="n"/>
      <c r="AJ437" s="21">
        <f>IFERROR(TRIM(INDEX($A437:$AD437,MATCH(Lists!$B$2,$A$1:$AD$1,0))&amp;""),"")</f>
        <v/>
      </c>
      <c r="AK437" s="21">
        <f>IF($AJ437="","",IFERROR(TRIM(INDEX($A437:$AD437,MATCH(Lists!$B$3,$A$1:$AD$1,0))&amp;""),""))</f>
        <v/>
      </c>
      <c r="AL437" s="21">
        <f>IF($AJ437="","",IFERROR(TRIM(INDEX($A437:$AD437,MATCH(Lists!$B$5,$A$1:$AD$1,0))&amp;""),""))</f>
        <v/>
      </c>
      <c r="AM437" s="21">
        <f>IF($AJ437="","",IFERROR(TRIM(INDEX($A437:$AD437,MATCH(Lists!$B$6,$A$1:$AD$1,0))&amp;""),""))</f>
        <v/>
      </c>
      <c r="AN437" s="21">
        <f>IF($AJ437="","",IF(IFERROR(TRIM(INDEX($A437:$AD437,MATCH(Lists!$B$4,$A$1:$AD$1,0))&amp;""),"")=Lists!$B$12,"18 or older",IF(IFERROR(TRIM(INDEX($A437:$AD437,MATCH(Lists!$B$4,$A$1:$AD$1,0))&amp;""),"")=Lists!$B$11,"Under 18","Not answered")))</f>
        <v/>
      </c>
      <c r="AO437" s="21">
        <f>IF($AN437="Under 18",IF(TRIM($AH437)="Yes","On file","Needed"),"")</f>
        <v/>
      </c>
      <c r="AP437" s="22">
        <f>IF($AJ437="","",COUNTIF(Shifts!$H$2:$M$41,$AJ437))</f>
        <v/>
      </c>
    </row>
    <row r="438">
      <c r="AF438" s="23" t="n"/>
      <c r="AG438" s="23" t="n"/>
      <c r="AH438" s="23" t="n"/>
      <c r="AJ438" s="21">
        <f>IFERROR(TRIM(INDEX($A438:$AD438,MATCH(Lists!$B$2,$A$1:$AD$1,0))&amp;""),"")</f>
        <v/>
      </c>
      <c r="AK438" s="21">
        <f>IF($AJ438="","",IFERROR(TRIM(INDEX($A438:$AD438,MATCH(Lists!$B$3,$A$1:$AD$1,0))&amp;""),""))</f>
        <v/>
      </c>
      <c r="AL438" s="21">
        <f>IF($AJ438="","",IFERROR(TRIM(INDEX($A438:$AD438,MATCH(Lists!$B$5,$A$1:$AD$1,0))&amp;""),""))</f>
        <v/>
      </c>
      <c r="AM438" s="21">
        <f>IF($AJ438="","",IFERROR(TRIM(INDEX($A438:$AD438,MATCH(Lists!$B$6,$A$1:$AD$1,0))&amp;""),""))</f>
        <v/>
      </c>
      <c r="AN438" s="21">
        <f>IF($AJ438="","",IF(IFERROR(TRIM(INDEX($A438:$AD438,MATCH(Lists!$B$4,$A$1:$AD$1,0))&amp;""),"")=Lists!$B$12,"18 or older",IF(IFERROR(TRIM(INDEX($A438:$AD438,MATCH(Lists!$B$4,$A$1:$AD$1,0))&amp;""),"")=Lists!$B$11,"Under 18","Not answered")))</f>
        <v/>
      </c>
      <c r="AO438" s="21">
        <f>IF($AN438="Under 18",IF(TRIM($AH438)="Yes","On file","Needed"),"")</f>
        <v/>
      </c>
      <c r="AP438" s="22">
        <f>IF($AJ438="","",COUNTIF(Shifts!$H$2:$M$41,$AJ438))</f>
        <v/>
      </c>
    </row>
    <row r="439">
      <c r="AF439" s="23" t="n"/>
      <c r="AG439" s="23" t="n"/>
      <c r="AH439" s="23" t="n"/>
      <c r="AJ439" s="21">
        <f>IFERROR(TRIM(INDEX($A439:$AD439,MATCH(Lists!$B$2,$A$1:$AD$1,0))&amp;""),"")</f>
        <v/>
      </c>
      <c r="AK439" s="21">
        <f>IF($AJ439="","",IFERROR(TRIM(INDEX($A439:$AD439,MATCH(Lists!$B$3,$A$1:$AD$1,0))&amp;""),""))</f>
        <v/>
      </c>
      <c r="AL439" s="21">
        <f>IF($AJ439="","",IFERROR(TRIM(INDEX($A439:$AD439,MATCH(Lists!$B$5,$A$1:$AD$1,0))&amp;""),""))</f>
        <v/>
      </c>
      <c r="AM439" s="21">
        <f>IF($AJ439="","",IFERROR(TRIM(INDEX($A439:$AD439,MATCH(Lists!$B$6,$A$1:$AD$1,0))&amp;""),""))</f>
        <v/>
      </c>
      <c r="AN439" s="21">
        <f>IF($AJ439="","",IF(IFERROR(TRIM(INDEX($A439:$AD439,MATCH(Lists!$B$4,$A$1:$AD$1,0))&amp;""),"")=Lists!$B$12,"18 or older",IF(IFERROR(TRIM(INDEX($A439:$AD439,MATCH(Lists!$B$4,$A$1:$AD$1,0))&amp;""),"")=Lists!$B$11,"Under 18","Not answered")))</f>
        <v/>
      </c>
      <c r="AO439" s="21">
        <f>IF($AN439="Under 18",IF(TRIM($AH439)="Yes","On file","Needed"),"")</f>
        <v/>
      </c>
      <c r="AP439" s="22">
        <f>IF($AJ439="","",COUNTIF(Shifts!$H$2:$M$41,$AJ439))</f>
        <v/>
      </c>
    </row>
    <row r="440">
      <c r="AF440" s="23" t="n"/>
      <c r="AG440" s="23" t="n"/>
      <c r="AH440" s="23" t="n"/>
      <c r="AJ440" s="21">
        <f>IFERROR(TRIM(INDEX($A440:$AD440,MATCH(Lists!$B$2,$A$1:$AD$1,0))&amp;""),"")</f>
        <v/>
      </c>
      <c r="AK440" s="21">
        <f>IF($AJ440="","",IFERROR(TRIM(INDEX($A440:$AD440,MATCH(Lists!$B$3,$A$1:$AD$1,0))&amp;""),""))</f>
        <v/>
      </c>
      <c r="AL440" s="21">
        <f>IF($AJ440="","",IFERROR(TRIM(INDEX($A440:$AD440,MATCH(Lists!$B$5,$A$1:$AD$1,0))&amp;""),""))</f>
        <v/>
      </c>
      <c r="AM440" s="21">
        <f>IF($AJ440="","",IFERROR(TRIM(INDEX($A440:$AD440,MATCH(Lists!$B$6,$A$1:$AD$1,0))&amp;""),""))</f>
        <v/>
      </c>
      <c r="AN440" s="21">
        <f>IF($AJ440="","",IF(IFERROR(TRIM(INDEX($A440:$AD440,MATCH(Lists!$B$4,$A$1:$AD$1,0))&amp;""),"")=Lists!$B$12,"18 or older",IF(IFERROR(TRIM(INDEX($A440:$AD440,MATCH(Lists!$B$4,$A$1:$AD$1,0))&amp;""),"")=Lists!$B$11,"Under 18","Not answered")))</f>
        <v/>
      </c>
      <c r="AO440" s="21">
        <f>IF($AN440="Under 18",IF(TRIM($AH440)="Yes","On file","Needed"),"")</f>
        <v/>
      </c>
      <c r="AP440" s="22">
        <f>IF($AJ440="","",COUNTIF(Shifts!$H$2:$M$41,$AJ440))</f>
        <v/>
      </c>
    </row>
    <row r="441">
      <c r="AF441" s="23" t="n"/>
      <c r="AG441" s="23" t="n"/>
      <c r="AH441" s="23" t="n"/>
      <c r="AJ441" s="21">
        <f>IFERROR(TRIM(INDEX($A441:$AD441,MATCH(Lists!$B$2,$A$1:$AD$1,0))&amp;""),"")</f>
        <v/>
      </c>
      <c r="AK441" s="21">
        <f>IF($AJ441="","",IFERROR(TRIM(INDEX($A441:$AD441,MATCH(Lists!$B$3,$A$1:$AD$1,0))&amp;""),""))</f>
        <v/>
      </c>
      <c r="AL441" s="21">
        <f>IF($AJ441="","",IFERROR(TRIM(INDEX($A441:$AD441,MATCH(Lists!$B$5,$A$1:$AD$1,0))&amp;""),""))</f>
        <v/>
      </c>
      <c r="AM441" s="21">
        <f>IF($AJ441="","",IFERROR(TRIM(INDEX($A441:$AD441,MATCH(Lists!$B$6,$A$1:$AD$1,0))&amp;""),""))</f>
        <v/>
      </c>
      <c r="AN441" s="21">
        <f>IF($AJ441="","",IF(IFERROR(TRIM(INDEX($A441:$AD441,MATCH(Lists!$B$4,$A$1:$AD$1,0))&amp;""),"")=Lists!$B$12,"18 or older",IF(IFERROR(TRIM(INDEX($A441:$AD441,MATCH(Lists!$B$4,$A$1:$AD$1,0))&amp;""),"")=Lists!$B$11,"Under 18","Not answered")))</f>
        <v/>
      </c>
      <c r="AO441" s="21">
        <f>IF($AN441="Under 18",IF(TRIM($AH441)="Yes","On file","Needed"),"")</f>
        <v/>
      </c>
      <c r="AP441" s="22">
        <f>IF($AJ441="","",COUNTIF(Shifts!$H$2:$M$41,$AJ441))</f>
        <v/>
      </c>
    </row>
    <row r="442">
      <c r="AF442" s="23" t="n"/>
      <c r="AG442" s="23" t="n"/>
      <c r="AH442" s="23" t="n"/>
      <c r="AJ442" s="21">
        <f>IFERROR(TRIM(INDEX($A442:$AD442,MATCH(Lists!$B$2,$A$1:$AD$1,0))&amp;""),"")</f>
        <v/>
      </c>
      <c r="AK442" s="21">
        <f>IF($AJ442="","",IFERROR(TRIM(INDEX($A442:$AD442,MATCH(Lists!$B$3,$A$1:$AD$1,0))&amp;""),""))</f>
        <v/>
      </c>
      <c r="AL442" s="21">
        <f>IF($AJ442="","",IFERROR(TRIM(INDEX($A442:$AD442,MATCH(Lists!$B$5,$A$1:$AD$1,0))&amp;""),""))</f>
        <v/>
      </c>
      <c r="AM442" s="21">
        <f>IF($AJ442="","",IFERROR(TRIM(INDEX($A442:$AD442,MATCH(Lists!$B$6,$A$1:$AD$1,0))&amp;""),""))</f>
        <v/>
      </c>
      <c r="AN442" s="21">
        <f>IF($AJ442="","",IF(IFERROR(TRIM(INDEX($A442:$AD442,MATCH(Lists!$B$4,$A$1:$AD$1,0))&amp;""),"")=Lists!$B$12,"18 or older",IF(IFERROR(TRIM(INDEX($A442:$AD442,MATCH(Lists!$B$4,$A$1:$AD$1,0))&amp;""),"")=Lists!$B$11,"Under 18","Not answered")))</f>
        <v/>
      </c>
      <c r="AO442" s="21">
        <f>IF($AN442="Under 18",IF(TRIM($AH442)="Yes","On file","Needed"),"")</f>
        <v/>
      </c>
      <c r="AP442" s="22">
        <f>IF($AJ442="","",COUNTIF(Shifts!$H$2:$M$41,$AJ442))</f>
        <v/>
      </c>
    </row>
    <row r="443">
      <c r="AF443" s="23" t="n"/>
      <c r="AG443" s="23" t="n"/>
      <c r="AH443" s="23" t="n"/>
      <c r="AJ443" s="21">
        <f>IFERROR(TRIM(INDEX($A443:$AD443,MATCH(Lists!$B$2,$A$1:$AD$1,0))&amp;""),"")</f>
        <v/>
      </c>
      <c r="AK443" s="21">
        <f>IF($AJ443="","",IFERROR(TRIM(INDEX($A443:$AD443,MATCH(Lists!$B$3,$A$1:$AD$1,0))&amp;""),""))</f>
        <v/>
      </c>
      <c r="AL443" s="21">
        <f>IF($AJ443="","",IFERROR(TRIM(INDEX($A443:$AD443,MATCH(Lists!$B$5,$A$1:$AD$1,0))&amp;""),""))</f>
        <v/>
      </c>
      <c r="AM443" s="21">
        <f>IF($AJ443="","",IFERROR(TRIM(INDEX($A443:$AD443,MATCH(Lists!$B$6,$A$1:$AD$1,0))&amp;""),""))</f>
        <v/>
      </c>
      <c r="AN443" s="21">
        <f>IF($AJ443="","",IF(IFERROR(TRIM(INDEX($A443:$AD443,MATCH(Lists!$B$4,$A$1:$AD$1,0))&amp;""),"")=Lists!$B$12,"18 or older",IF(IFERROR(TRIM(INDEX($A443:$AD443,MATCH(Lists!$B$4,$A$1:$AD$1,0))&amp;""),"")=Lists!$B$11,"Under 18","Not answered")))</f>
        <v/>
      </c>
      <c r="AO443" s="21">
        <f>IF($AN443="Under 18",IF(TRIM($AH443)="Yes","On file","Needed"),"")</f>
        <v/>
      </c>
      <c r="AP443" s="22">
        <f>IF($AJ443="","",COUNTIF(Shifts!$H$2:$M$41,$AJ443))</f>
        <v/>
      </c>
    </row>
    <row r="444">
      <c r="AF444" s="23" t="n"/>
      <c r="AG444" s="23" t="n"/>
      <c r="AH444" s="23" t="n"/>
      <c r="AJ444" s="21">
        <f>IFERROR(TRIM(INDEX($A444:$AD444,MATCH(Lists!$B$2,$A$1:$AD$1,0))&amp;""),"")</f>
        <v/>
      </c>
      <c r="AK444" s="21">
        <f>IF($AJ444="","",IFERROR(TRIM(INDEX($A444:$AD444,MATCH(Lists!$B$3,$A$1:$AD$1,0))&amp;""),""))</f>
        <v/>
      </c>
      <c r="AL444" s="21">
        <f>IF($AJ444="","",IFERROR(TRIM(INDEX($A444:$AD444,MATCH(Lists!$B$5,$A$1:$AD$1,0))&amp;""),""))</f>
        <v/>
      </c>
      <c r="AM444" s="21">
        <f>IF($AJ444="","",IFERROR(TRIM(INDEX($A444:$AD444,MATCH(Lists!$B$6,$A$1:$AD$1,0))&amp;""),""))</f>
        <v/>
      </c>
      <c r="AN444" s="21">
        <f>IF($AJ444="","",IF(IFERROR(TRIM(INDEX($A444:$AD444,MATCH(Lists!$B$4,$A$1:$AD$1,0))&amp;""),"")=Lists!$B$12,"18 or older",IF(IFERROR(TRIM(INDEX($A444:$AD444,MATCH(Lists!$B$4,$A$1:$AD$1,0))&amp;""),"")=Lists!$B$11,"Under 18","Not answered")))</f>
        <v/>
      </c>
      <c r="AO444" s="21">
        <f>IF($AN444="Under 18",IF(TRIM($AH444)="Yes","On file","Needed"),"")</f>
        <v/>
      </c>
      <c r="AP444" s="22">
        <f>IF($AJ444="","",COUNTIF(Shifts!$H$2:$M$41,$AJ444))</f>
        <v/>
      </c>
    </row>
    <row r="445">
      <c r="AF445" s="23" t="n"/>
      <c r="AG445" s="23" t="n"/>
      <c r="AH445" s="23" t="n"/>
      <c r="AJ445" s="21">
        <f>IFERROR(TRIM(INDEX($A445:$AD445,MATCH(Lists!$B$2,$A$1:$AD$1,0))&amp;""),"")</f>
        <v/>
      </c>
      <c r="AK445" s="21">
        <f>IF($AJ445="","",IFERROR(TRIM(INDEX($A445:$AD445,MATCH(Lists!$B$3,$A$1:$AD$1,0))&amp;""),""))</f>
        <v/>
      </c>
      <c r="AL445" s="21">
        <f>IF($AJ445="","",IFERROR(TRIM(INDEX($A445:$AD445,MATCH(Lists!$B$5,$A$1:$AD$1,0))&amp;""),""))</f>
        <v/>
      </c>
      <c r="AM445" s="21">
        <f>IF($AJ445="","",IFERROR(TRIM(INDEX($A445:$AD445,MATCH(Lists!$B$6,$A$1:$AD$1,0))&amp;""),""))</f>
        <v/>
      </c>
      <c r="AN445" s="21">
        <f>IF($AJ445="","",IF(IFERROR(TRIM(INDEX($A445:$AD445,MATCH(Lists!$B$4,$A$1:$AD$1,0))&amp;""),"")=Lists!$B$12,"18 or older",IF(IFERROR(TRIM(INDEX($A445:$AD445,MATCH(Lists!$B$4,$A$1:$AD$1,0))&amp;""),"")=Lists!$B$11,"Under 18","Not answered")))</f>
        <v/>
      </c>
      <c r="AO445" s="21">
        <f>IF($AN445="Under 18",IF(TRIM($AH445)="Yes","On file","Needed"),"")</f>
        <v/>
      </c>
      <c r="AP445" s="22">
        <f>IF($AJ445="","",COUNTIF(Shifts!$H$2:$M$41,$AJ445))</f>
        <v/>
      </c>
    </row>
    <row r="446">
      <c r="AF446" s="23" t="n"/>
      <c r="AG446" s="23" t="n"/>
      <c r="AH446" s="23" t="n"/>
      <c r="AJ446" s="21">
        <f>IFERROR(TRIM(INDEX($A446:$AD446,MATCH(Lists!$B$2,$A$1:$AD$1,0))&amp;""),"")</f>
        <v/>
      </c>
      <c r="AK446" s="21">
        <f>IF($AJ446="","",IFERROR(TRIM(INDEX($A446:$AD446,MATCH(Lists!$B$3,$A$1:$AD$1,0))&amp;""),""))</f>
        <v/>
      </c>
      <c r="AL446" s="21">
        <f>IF($AJ446="","",IFERROR(TRIM(INDEX($A446:$AD446,MATCH(Lists!$B$5,$A$1:$AD$1,0))&amp;""),""))</f>
        <v/>
      </c>
      <c r="AM446" s="21">
        <f>IF($AJ446="","",IFERROR(TRIM(INDEX($A446:$AD446,MATCH(Lists!$B$6,$A$1:$AD$1,0))&amp;""),""))</f>
        <v/>
      </c>
      <c r="AN446" s="21">
        <f>IF($AJ446="","",IF(IFERROR(TRIM(INDEX($A446:$AD446,MATCH(Lists!$B$4,$A$1:$AD$1,0))&amp;""),"")=Lists!$B$12,"18 or older",IF(IFERROR(TRIM(INDEX($A446:$AD446,MATCH(Lists!$B$4,$A$1:$AD$1,0))&amp;""),"")=Lists!$B$11,"Under 18","Not answered")))</f>
        <v/>
      </c>
      <c r="AO446" s="21">
        <f>IF($AN446="Under 18",IF(TRIM($AH446)="Yes","On file","Needed"),"")</f>
        <v/>
      </c>
      <c r="AP446" s="22">
        <f>IF($AJ446="","",COUNTIF(Shifts!$H$2:$M$41,$AJ446))</f>
        <v/>
      </c>
    </row>
    <row r="447">
      <c r="AF447" s="23" t="n"/>
      <c r="AG447" s="23" t="n"/>
      <c r="AH447" s="23" t="n"/>
      <c r="AJ447" s="21">
        <f>IFERROR(TRIM(INDEX($A447:$AD447,MATCH(Lists!$B$2,$A$1:$AD$1,0))&amp;""),"")</f>
        <v/>
      </c>
      <c r="AK447" s="21">
        <f>IF($AJ447="","",IFERROR(TRIM(INDEX($A447:$AD447,MATCH(Lists!$B$3,$A$1:$AD$1,0))&amp;""),""))</f>
        <v/>
      </c>
      <c r="AL447" s="21">
        <f>IF($AJ447="","",IFERROR(TRIM(INDEX($A447:$AD447,MATCH(Lists!$B$5,$A$1:$AD$1,0))&amp;""),""))</f>
        <v/>
      </c>
      <c r="AM447" s="21">
        <f>IF($AJ447="","",IFERROR(TRIM(INDEX($A447:$AD447,MATCH(Lists!$B$6,$A$1:$AD$1,0))&amp;""),""))</f>
        <v/>
      </c>
      <c r="AN447" s="21">
        <f>IF($AJ447="","",IF(IFERROR(TRIM(INDEX($A447:$AD447,MATCH(Lists!$B$4,$A$1:$AD$1,0))&amp;""),"")=Lists!$B$12,"18 or older",IF(IFERROR(TRIM(INDEX($A447:$AD447,MATCH(Lists!$B$4,$A$1:$AD$1,0))&amp;""),"")=Lists!$B$11,"Under 18","Not answered")))</f>
        <v/>
      </c>
      <c r="AO447" s="21">
        <f>IF($AN447="Under 18",IF(TRIM($AH447)="Yes","On file","Needed"),"")</f>
        <v/>
      </c>
      <c r="AP447" s="22">
        <f>IF($AJ447="","",COUNTIF(Shifts!$H$2:$M$41,$AJ447))</f>
        <v/>
      </c>
    </row>
    <row r="448">
      <c r="AF448" s="23" t="n"/>
      <c r="AG448" s="23" t="n"/>
      <c r="AH448" s="23" t="n"/>
      <c r="AJ448" s="21">
        <f>IFERROR(TRIM(INDEX($A448:$AD448,MATCH(Lists!$B$2,$A$1:$AD$1,0))&amp;""),"")</f>
        <v/>
      </c>
      <c r="AK448" s="21">
        <f>IF($AJ448="","",IFERROR(TRIM(INDEX($A448:$AD448,MATCH(Lists!$B$3,$A$1:$AD$1,0))&amp;""),""))</f>
        <v/>
      </c>
      <c r="AL448" s="21">
        <f>IF($AJ448="","",IFERROR(TRIM(INDEX($A448:$AD448,MATCH(Lists!$B$5,$A$1:$AD$1,0))&amp;""),""))</f>
        <v/>
      </c>
      <c r="AM448" s="21">
        <f>IF($AJ448="","",IFERROR(TRIM(INDEX($A448:$AD448,MATCH(Lists!$B$6,$A$1:$AD$1,0))&amp;""),""))</f>
        <v/>
      </c>
      <c r="AN448" s="21">
        <f>IF($AJ448="","",IF(IFERROR(TRIM(INDEX($A448:$AD448,MATCH(Lists!$B$4,$A$1:$AD$1,0))&amp;""),"")=Lists!$B$12,"18 or older",IF(IFERROR(TRIM(INDEX($A448:$AD448,MATCH(Lists!$B$4,$A$1:$AD$1,0))&amp;""),"")=Lists!$B$11,"Under 18","Not answered")))</f>
        <v/>
      </c>
      <c r="AO448" s="21">
        <f>IF($AN448="Under 18",IF(TRIM($AH448)="Yes","On file","Needed"),"")</f>
        <v/>
      </c>
      <c r="AP448" s="22">
        <f>IF($AJ448="","",COUNTIF(Shifts!$H$2:$M$41,$AJ448))</f>
        <v/>
      </c>
    </row>
    <row r="449">
      <c r="AF449" s="23" t="n"/>
      <c r="AG449" s="23" t="n"/>
      <c r="AH449" s="23" t="n"/>
      <c r="AJ449" s="21">
        <f>IFERROR(TRIM(INDEX($A449:$AD449,MATCH(Lists!$B$2,$A$1:$AD$1,0))&amp;""),"")</f>
        <v/>
      </c>
      <c r="AK449" s="21">
        <f>IF($AJ449="","",IFERROR(TRIM(INDEX($A449:$AD449,MATCH(Lists!$B$3,$A$1:$AD$1,0))&amp;""),""))</f>
        <v/>
      </c>
      <c r="AL449" s="21">
        <f>IF($AJ449="","",IFERROR(TRIM(INDEX($A449:$AD449,MATCH(Lists!$B$5,$A$1:$AD$1,0))&amp;""),""))</f>
        <v/>
      </c>
      <c r="AM449" s="21">
        <f>IF($AJ449="","",IFERROR(TRIM(INDEX($A449:$AD449,MATCH(Lists!$B$6,$A$1:$AD$1,0))&amp;""),""))</f>
        <v/>
      </c>
      <c r="AN449" s="21">
        <f>IF($AJ449="","",IF(IFERROR(TRIM(INDEX($A449:$AD449,MATCH(Lists!$B$4,$A$1:$AD$1,0))&amp;""),"")=Lists!$B$12,"18 or older",IF(IFERROR(TRIM(INDEX($A449:$AD449,MATCH(Lists!$B$4,$A$1:$AD$1,0))&amp;""),"")=Lists!$B$11,"Under 18","Not answered")))</f>
        <v/>
      </c>
      <c r="AO449" s="21">
        <f>IF($AN449="Under 18",IF(TRIM($AH449)="Yes","On file","Needed"),"")</f>
        <v/>
      </c>
      <c r="AP449" s="22">
        <f>IF($AJ449="","",COUNTIF(Shifts!$H$2:$M$41,$AJ449))</f>
        <v/>
      </c>
    </row>
    <row r="450">
      <c r="AF450" s="23" t="n"/>
      <c r="AG450" s="23" t="n"/>
      <c r="AH450" s="23" t="n"/>
      <c r="AJ450" s="21">
        <f>IFERROR(TRIM(INDEX($A450:$AD450,MATCH(Lists!$B$2,$A$1:$AD$1,0))&amp;""),"")</f>
        <v/>
      </c>
      <c r="AK450" s="21">
        <f>IF($AJ450="","",IFERROR(TRIM(INDEX($A450:$AD450,MATCH(Lists!$B$3,$A$1:$AD$1,0))&amp;""),""))</f>
        <v/>
      </c>
      <c r="AL450" s="21">
        <f>IF($AJ450="","",IFERROR(TRIM(INDEX($A450:$AD450,MATCH(Lists!$B$5,$A$1:$AD$1,0))&amp;""),""))</f>
        <v/>
      </c>
      <c r="AM450" s="21">
        <f>IF($AJ450="","",IFERROR(TRIM(INDEX($A450:$AD450,MATCH(Lists!$B$6,$A$1:$AD$1,0))&amp;""),""))</f>
        <v/>
      </c>
      <c r="AN450" s="21">
        <f>IF($AJ450="","",IF(IFERROR(TRIM(INDEX($A450:$AD450,MATCH(Lists!$B$4,$A$1:$AD$1,0))&amp;""),"")=Lists!$B$12,"18 or older",IF(IFERROR(TRIM(INDEX($A450:$AD450,MATCH(Lists!$B$4,$A$1:$AD$1,0))&amp;""),"")=Lists!$B$11,"Under 18","Not answered")))</f>
        <v/>
      </c>
      <c r="AO450" s="21">
        <f>IF($AN450="Under 18",IF(TRIM($AH450)="Yes","On file","Needed"),"")</f>
        <v/>
      </c>
      <c r="AP450" s="22">
        <f>IF($AJ450="","",COUNTIF(Shifts!$H$2:$M$41,$AJ450))</f>
        <v/>
      </c>
    </row>
    <row r="451">
      <c r="AF451" s="23" t="n"/>
      <c r="AG451" s="23" t="n"/>
      <c r="AH451" s="23" t="n"/>
      <c r="AJ451" s="21">
        <f>IFERROR(TRIM(INDEX($A451:$AD451,MATCH(Lists!$B$2,$A$1:$AD$1,0))&amp;""),"")</f>
        <v/>
      </c>
      <c r="AK451" s="21">
        <f>IF($AJ451="","",IFERROR(TRIM(INDEX($A451:$AD451,MATCH(Lists!$B$3,$A$1:$AD$1,0))&amp;""),""))</f>
        <v/>
      </c>
      <c r="AL451" s="21">
        <f>IF($AJ451="","",IFERROR(TRIM(INDEX($A451:$AD451,MATCH(Lists!$B$5,$A$1:$AD$1,0))&amp;""),""))</f>
        <v/>
      </c>
      <c r="AM451" s="21">
        <f>IF($AJ451="","",IFERROR(TRIM(INDEX($A451:$AD451,MATCH(Lists!$B$6,$A$1:$AD$1,0))&amp;""),""))</f>
        <v/>
      </c>
      <c r="AN451" s="21">
        <f>IF($AJ451="","",IF(IFERROR(TRIM(INDEX($A451:$AD451,MATCH(Lists!$B$4,$A$1:$AD$1,0))&amp;""),"")=Lists!$B$12,"18 or older",IF(IFERROR(TRIM(INDEX($A451:$AD451,MATCH(Lists!$B$4,$A$1:$AD$1,0))&amp;""),"")=Lists!$B$11,"Under 18","Not answered")))</f>
        <v/>
      </c>
      <c r="AO451" s="21">
        <f>IF($AN451="Under 18",IF(TRIM($AH451)="Yes","On file","Needed"),"")</f>
        <v/>
      </c>
      <c r="AP451" s="22">
        <f>IF($AJ451="","",COUNTIF(Shifts!$H$2:$M$41,$AJ451))</f>
        <v/>
      </c>
    </row>
    <row r="452">
      <c r="AF452" s="23" t="n"/>
      <c r="AG452" s="23" t="n"/>
      <c r="AH452" s="23" t="n"/>
      <c r="AJ452" s="21">
        <f>IFERROR(TRIM(INDEX($A452:$AD452,MATCH(Lists!$B$2,$A$1:$AD$1,0))&amp;""),"")</f>
        <v/>
      </c>
      <c r="AK452" s="21">
        <f>IF($AJ452="","",IFERROR(TRIM(INDEX($A452:$AD452,MATCH(Lists!$B$3,$A$1:$AD$1,0))&amp;""),""))</f>
        <v/>
      </c>
      <c r="AL452" s="21">
        <f>IF($AJ452="","",IFERROR(TRIM(INDEX($A452:$AD452,MATCH(Lists!$B$5,$A$1:$AD$1,0))&amp;""),""))</f>
        <v/>
      </c>
      <c r="AM452" s="21">
        <f>IF($AJ452="","",IFERROR(TRIM(INDEX($A452:$AD452,MATCH(Lists!$B$6,$A$1:$AD$1,0))&amp;""),""))</f>
        <v/>
      </c>
      <c r="AN452" s="21">
        <f>IF($AJ452="","",IF(IFERROR(TRIM(INDEX($A452:$AD452,MATCH(Lists!$B$4,$A$1:$AD$1,0))&amp;""),"")=Lists!$B$12,"18 or older",IF(IFERROR(TRIM(INDEX($A452:$AD452,MATCH(Lists!$B$4,$A$1:$AD$1,0))&amp;""),"")=Lists!$B$11,"Under 18","Not answered")))</f>
        <v/>
      </c>
      <c r="AO452" s="21">
        <f>IF($AN452="Under 18",IF(TRIM($AH452)="Yes","On file","Needed"),"")</f>
        <v/>
      </c>
      <c r="AP452" s="22">
        <f>IF($AJ452="","",COUNTIF(Shifts!$H$2:$M$41,$AJ452))</f>
        <v/>
      </c>
    </row>
    <row r="453">
      <c r="AF453" s="23" t="n"/>
      <c r="AG453" s="23" t="n"/>
      <c r="AH453" s="23" t="n"/>
      <c r="AJ453" s="21">
        <f>IFERROR(TRIM(INDEX($A453:$AD453,MATCH(Lists!$B$2,$A$1:$AD$1,0))&amp;""),"")</f>
        <v/>
      </c>
      <c r="AK453" s="21">
        <f>IF($AJ453="","",IFERROR(TRIM(INDEX($A453:$AD453,MATCH(Lists!$B$3,$A$1:$AD$1,0))&amp;""),""))</f>
        <v/>
      </c>
      <c r="AL453" s="21">
        <f>IF($AJ453="","",IFERROR(TRIM(INDEX($A453:$AD453,MATCH(Lists!$B$5,$A$1:$AD$1,0))&amp;""),""))</f>
        <v/>
      </c>
      <c r="AM453" s="21">
        <f>IF($AJ453="","",IFERROR(TRIM(INDEX($A453:$AD453,MATCH(Lists!$B$6,$A$1:$AD$1,0))&amp;""),""))</f>
        <v/>
      </c>
      <c r="AN453" s="21">
        <f>IF($AJ453="","",IF(IFERROR(TRIM(INDEX($A453:$AD453,MATCH(Lists!$B$4,$A$1:$AD$1,0))&amp;""),"")=Lists!$B$12,"18 or older",IF(IFERROR(TRIM(INDEX($A453:$AD453,MATCH(Lists!$B$4,$A$1:$AD$1,0))&amp;""),"")=Lists!$B$11,"Under 18","Not answered")))</f>
        <v/>
      </c>
      <c r="AO453" s="21">
        <f>IF($AN453="Under 18",IF(TRIM($AH453)="Yes","On file","Needed"),"")</f>
        <v/>
      </c>
      <c r="AP453" s="22">
        <f>IF($AJ453="","",COUNTIF(Shifts!$H$2:$M$41,$AJ453))</f>
        <v/>
      </c>
    </row>
    <row r="454">
      <c r="AF454" s="23" t="n"/>
      <c r="AG454" s="23" t="n"/>
      <c r="AH454" s="23" t="n"/>
      <c r="AJ454" s="21">
        <f>IFERROR(TRIM(INDEX($A454:$AD454,MATCH(Lists!$B$2,$A$1:$AD$1,0))&amp;""),"")</f>
        <v/>
      </c>
      <c r="AK454" s="21">
        <f>IF($AJ454="","",IFERROR(TRIM(INDEX($A454:$AD454,MATCH(Lists!$B$3,$A$1:$AD$1,0))&amp;""),""))</f>
        <v/>
      </c>
      <c r="AL454" s="21">
        <f>IF($AJ454="","",IFERROR(TRIM(INDEX($A454:$AD454,MATCH(Lists!$B$5,$A$1:$AD$1,0))&amp;""),""))</f>
        <v/>
      </c>
      <c r="AM454" s="21">
        <f>IF($AJ454="","",IFERROR(TRIM(INDEX($A454:$AD454,MATCH(Lists!$B$6,$A$1:$AD$1,0))&amp;""),""))</f>
        <v/>
      </c>
      <c r="AN454" s="21">
        <f>IF($AJ454="","",IF(IFERROR(TRIM(INDEX($A454:$AD454,MATCH(Lists!$B$4,$A$1:$AD$1,0))&amp;""),"")=Lists!$B$12,"18 or older",IF(IFERROR(TRIM(INDEX($A454:$AD454,MATCH(Lists!$B$4,$A$1:$AD$1,0))&amp;""),"")=Lists!$B$11,"Under 18","Not answered")))</f>
        <v/>
      </c>
      <c r="AO454" s="21">
        <f>IF($AN454="Under 18",IF(TRIM($AH454)="Yes","On file","Needed"),"")</f>
        <v/>
      </c>
      <c r="AP454" s="22">
        <f>IF($AJ454="","",COUNTIF(Shifts!$H$2:$M$41,$AJ454))</f>
        <v/>
      </c>
    </row>
    <row r="455">
      <c r="AF455" s="23" t="n"/>
      <c r="AG455" s="23" t="n"/>
      <c r="AH455" s="23" t="n"/>
      <c r="AJ455" s="21">
        <f>IFERROR(TRIM(INDEX($A455:$AD455,MATCH(Lists!$B$2,$A$1:$AD$1,0))&amp;""),"")</f>
        <v/>
      </c>
      <c r="AK455" s="21">
        <f>IF($AJ455="","",IFERROR(TRIM(INDEX($A455:$AD455,MATCH(Lists!$B$3,$A$1:$AD$1,0))&amp;""),""))</f>
        <v/>
      </c>
      <c r="AL455" s="21">
        <f>IF($AJ455="","",IFERROR(TRIM(INDEX($A455:$AD455,MATCH(Lists!$B$5,$A$1:$AD$1,0))&amp;""),""))</f>
        <v/>
      </c>
      <c r="AM455" s="21">
        <f>IF($AJ455="","",IFERROR(TRIM(INDEX($A455:$AD455,MATCH(Lists!$B$6,$A$1:$AD$1,0))&amp;""),""))</f>
        <v/>
      </c>
      <c r="AN455" s="21">
        <f>IF($AJ455="","",IF(IFERROR(TRIM(INDEX($A455:$AD455,MATCH(Lists!$B$4,$A$1:$AD$1,0))&amp;""),"")=Lists!$B$12,"18 or older",IF(IFERROR(TRIM(INDEX($A455:$AD455,MATCH(Lists!$B$4,$A$1:$AD$1,0))&amp;""),"")=Lists!$B$11,"Under 18","Not answered")))</f>
        <v/>
      </c>
      <c r="AO455" s="21">
        <f>IF($AN455="Under 18",IF(TRIM($AH455)="Yes","On file","Needed"),"")</f>
        <v/>
      </c>
      <c r="AP455" s="22">
        <f>IF($AJ455="","",COUNTIF(Shifts!$H$2:$M$41,$AJ455))</f>
        <v/>
      </c>
    </row>
    <row r="456">
      <c r="AF456" s="23" t="n"/>
      <c r="AG456" s="23" t="n"/>
      <c r="AH456" s="23" t="n"/>
      <c r="AJ456" s="21">
        <f>IFERROR(TRIM(INDEX($A456:$AD456,MATCH(Lists!$B$2,$A$1:$AD$1,0))&amp;""),"")</f>
        <v/>
      </c>
      <c r="AK456" s="21">
        <f>IF($AJ456="","",IFERROR(TRIM(INDEX($A456:$AD456,MATCH(Lists!$B$3,$A$1:$AD$1,0))&amp;""),""))</f>
        <v/>
      </c>
      <c r="AL456" s="21">
        <f>IF($AJ456="","",IFERROR(TRIM(INDEX($A456:$AD456,MATCH(Lists!$B$5,$A$1:$AD$1,0))&amp;""),""))</f>
        <v/>
      </c>
      <c r="AM456" s="21">
        <f>IF($AJ456="","",IFERROR(TRIM(INDEX($A456:$AD456,MATCH(Lists!$B$6,$A$1:$AD$1,0))&amp;""),""))</f>
        <v/>
      </c>
      <c r="AN456" s="21">
        <f>IF($AJ456="","",IF(IFERROR(TRIM(INDEX($A456:$AD456,MATCH(Lists!$B$4,$A$1:$AD$1,0))&amp;""),"")=Lists!$B$12,"18 or older",IF(IFERROR(TRIM(INDEX($A456:$AD456,MATCH(Lists!$B$4,$A$1:$AD$1,0))&amp;""),"")=Lists!$B$11,"Under 18","Not answered")))</f>
        <v/>
      </c>
      <c r="AO456" s="21">
        <f>IF($AN456="Under 18",IF(TRIM($AH456)="Yes","On file","Needed"),"")</f>
        <v/>
      </c>
      <c r="AP456" s="22">
        <f>IF($AJ456="","",COUNTIF(Shifts!$H$2:$M$41,$AJ456))</f>
        <v/>
      </c>
    </row>
    <row r="457">
      <c r="AF457" s="23" t="n"/>
      <c r="AG457" s="23" t="n"/>
      <c r="AH457" s="23" t="n"/>
      <c r="AJ457" s="21">
        <f>IFERROR(TRIM(INDEX($A457:$AD457,MATCH(Lists!$B$2,$A$1:$AD$1,0))&amp;""),"")</f>
        <v/>
      </c>
      <c r="AK457" s="21">
        <f>IF($AJ457="","",IFERROR(TRIM(INDEX($A457:$AD457,MATCH(Lists!$B$3,$A$1:$AD$1,0))&amp;""),""))</f>
        <v/>
      </c>
      <c r="AL457" s="21">
        <f>IF($AJ457="","",IFERROR(TRIM(INDEX($A457:$AD457,MATCH(Lists!$B$5,$A$1:$AD$1,0))&amp;""),""))</f>
        <v/>
      </c>
      <c r="AM457" s="21">
        <f>IF($AJ457="","",IFERROR(TRIM(INDEX($A457:$AD457,MATCH(Lists!$B$6,$A$1:$AD$1,0))&amp;""),""))</f>
        <v/>
      </c>
      <c r="AN457" s="21">
        <f>IF($AJ457="","",IF(IFERROR(TRIM(INDEX($A457:$AD457,MATCH(Lists!$B$4,$A$1:$AD$1,0))&amp;""),"")=Lists!$B$12,"18 or older",IF(IFERROR(TRIM(INDEX($A457:$AD457,MATCH(Lists!$B$4,$A$1:$AD$1,0))&amp;""),"")=Lists!$B$11,"Under 18","Not answered")))</f>
        <v/>
      </c>
      <c r="AO457" s="21">
        <f>IF($AN457="Under 18",IF(TRIM($AH457)="Yes","On file","Needed"),"")</f>
        <v/>
      </c>
      <c r="AP457" s="22">
        <f>IF($AJ457="","",COUNTIF(Shifts!$H$2:$M$41,$AJ457))</f>
        <v/>
      </c>
    </row>
    <row r="458">
      <c r="AF458" s="23" t="n"/>
      <c r="AG458" s="23" t="n"/>
      <c r="AH458" s="23" t="n"/>
      <c r="AJ458" s="21">
        <f>IFERROR(TRIM(INDEX($A458:$AD458,MATCH(Lists!$B$2,$A$1:$AD$1,0))&amp;""),"")</f>
        <v/>
      </c>
      <c r="AK458" s="21">
        <f>IF($AJ458="","",IFERROR(TRIM(INDEX($A458:$AD458,MATCH(Lists!$B$3,$A$1:$AD$1,0))&amp;""),""))</f>
        <v/>
      </c>
      <c r="AL458" s="21">
        <f>IF($AJ458="","",IFERROR(TRIM(INDEX($A458:$AD458,MATCH(Lists!$B$5,$A$1:$AD$1,0))&amp;""),""))</f>
        <v/>
      </c>
      <c r="AM458" s="21">
        <f>IF($AJ458="","",IFERROR(TRIM(INDEX($A458:$AD458,MATCH(Lists!$B$6,$A$1:$AD$1,0))&amp;""),""))</f>
        <v/>
      </c>
      <c r="AN458" s="21">
        <f>IF($AJ458="","",IF(IFERROR(TRIM(INDEX($A458:$AD458,MATCH(Lists!$B$4,$A$1:$AD$1,0))&amp;""),"")=Lists!$B$12,"18 or older",IF(IFERROR(TRIM(INDEX($A458:$AD458,MATCH(Lists!$B$4,$A$1:$AD$1,0))&amp;""),"")=Lists!$B$11,"Under 18","Not answered")))</f>
        <v/>
      </c>
      <c r="AO458" s="21">
        <f>IF($AN458="Under 18",IF(TRIM($AH458)="Yes","On file","Needed"),"")</f>
        <v/>
      </c>
      <c r="AP458" s="22">
        <f>IF($AJ458="","",COUNTIF(Shifts!$H$2:$M$41,$AJ458))</f>
        <v/>
      </c>
    </row>
    <row r="459">
      <c r="AF459" s="23" t="n"/>
      <c r="AG459" s="23" t="n"/>
      <c r="AH459" s="23" t="n"/>
      <c r="AJ459" s="21">
        <f>IFERROR(TRIM(INDEX($A459:$AD459,MATCH(Lists!$B$2,$A$1:$AD$1,0))&amp;""),"")</f>
        <v/>
      </c>
      <c r="AK459" s="21">
        <f>IF($AJ459="","",IFERROR(TRIM(INDEX($A459:$AD459,MATCH(Lists!$B$3,$A$1:$AD$1,0))&amp;""),""))</f>
        <v/>
      </c>
      <c r="AL459" s="21">
        <f>IF($AJ459="","",IFERROR(TRIM(INDEX($A459:$AD459,MATCH(Lists!$B$5,$A$1:$AD$1,0))&amp;""),""))</f>
        <v/>
      </c>
      <c r="AM459" s="21">
        <f>IF($AJ459="","",IFERROR(TRIM(INDEX($A459:$AD459,MATCH(Lists!$B$6,$A$1:$AD$1,0))&amp;""),""))</f>
        <v/>
      </c>
      <c r="AN459" s="21">
        <f>IF($AJ459="","",IF(IFERROR(TRIM(INDEX($A459:$AD459,MATCH(Lists!$B$4,$A$1:$AD$1,0))&amp;""),"")=Lists!$B$12,"18 or older",IF(IFERROR(TRIM(INDEX($A459:$AD459,MATCH(Lists!$B$4,$A$1:$AD$1,0))&amp;""),"")=Lists!$B$11,"Under 18","Not answered")))</f>
        <v/>
      </c>
      <c r="AO459" s="21">
        <f>IF($AN459="Under 18",IF(TRIM($AH459)="Yes","On file","Needed"),"")</f>
        <v/>
      </c>
      <c r="AP459" s="22">
        <f>IF($AJ459="","",COUNTIF(Shifts!$H$2:$M$41,$AJ459))</f>
        <v/>
      </c>
    </row>
    <row r="460">
      <c r="AF460" s="23" t="n"/>
      <c r="AG460" s="23" t="n"/>
      <c r="AH460" s="23" t="n"/>
      <c r="AJ460" s="21">
        <f>IFERROR(TRIM(INDEX($A460:$AD460,MATCH(Lists!$B$2,$A$1:$AD$1,0))&amp;""),"")</f>
        <v/>
      </c>
      <c r="AK460" s="21">
        <f>IF($AJ460="","",IFERROR(TRIM(INDEX($A460:$AD460,MATCH(Lists!$B$3,$A$1:$AD$1,0))&amp;""),""))</f>
        <v/>
      </c>
      <c r="AL460" s="21">
        <f>IF($AJ460="","",IFERROR(TRIM(INDEX($A460:$AD460,MATCH(Lists!$B$5,$A$1:$AD$1,0))&amp;""),""))</f>
        <v/>
      </c>
      <c r="AM460" s="21">
        <f>IF($AJ460="","",IFERROR(TRIM(INDEX($A460:$AD460,MATCH(Lists!$B$6,$A$1:$AD$1,0))&amp;""),""))</f>
        <v/>
      </c>
      <c r="AN460" s="21">
        <f>IF($AJ460="","",IF(IFERROR(TRIM(INDEX($A460:$AD460,MATCH(Lists!$B$4,$A$1:$AD$1,0))&amp;""),"")=Lists!$B$12,"18 or older",IF(IFERROR(TRIM(INDEX($A460:$AD460,MATCH(Lists!$B$4,$A$1:$AD$1,0))&amp;""),"")=Lists!$B$11,"Under 18","Not answered")))</f>
        <v/>
      </c>
      <c r="AO460" s="21">
        <f>IF($AN460="Under 18",IF(TRIM($AH460)="Yes","On file","Needed"),"")</f>
        <v/>
      </c>
      <c r="AP460" s="22">
        <f>IF($AJ460="","",COUNTIF(Shifts!$H$2:$M$41,$AJ460))</f>
        <v/>
      </c>
    </row>
    <row r="461">
      <c r="AF461" s="23" t="n"/>
      <c r="AG461" s="23" t="n"/>
      <c r="AH461" s="23" t="n"/>
      <c r="AJ461" s="21">
        <f>IFERROR(TRIM(INDEX($A461:$AD461,MATCH(Lists!$B$2,$A$1:$AD$1,0))&amp;""),"")</f>
        <v/>
      </c>
      <c r="AK461" s="21">
        <f>IF($AJ461="","",IFERROR(TRIM(INDEX($A461:$AD461,MATCH(Lists!$B$3,$A$1:$AD$1,0))&amp;""),""))</f>
        <v/>
      </c>
      <c r="AL461" s="21">
        <f>IF($AJ461="","",IFERROR(TRIM(INDEX($A461:$AD461,MATCH(Lists!$B$5,$A$1:$AD$1,0))&amp;""),""))</f>
        <v/>
      </c>
      <c r="AM461" s="21">
        <f>IF($AJ461="","",IFERROR(TRIM(INDEX($A461:$AD461,MATCH(Lists!$B$6,$A$1:$AD$1,0))&amp;""),""))</f>
        <v/>
      </c>
      <c r="AN461" s="21">
        <f>IF($AJ461="","",IF(IFERROR(TRIM(INDEX($A461:$AD461,MATCH(Lists!$B$4,$A$1:$AD$1,0))&amp;""),"")=Lists!$B$12,"18 or older",IF(IFERROR(TRIM(INDEX($A461:$AD461,MATCH(Lists!$B$4,$A$1:$AD$1,0))&amp;""),"")=Lists!$B$11,"Under 18","Not answered")))</f>
        <v/>
      </c>
      <c r="AO461" s="21">
        <f>IF($AN461="Under 18",IF(TRIM($AH461)="Yes","On file","Needed"),"")</f>
        <v/>
      </c>
      <c r="AP461" s="22">
        <f>IF($AJ461="","",COUNTIF(Shifts!$H$2:$M$41,$AJ461))</f>
        <v/>
      </c>
    </row>
    <row r="462">
      <c r="AF462" s="23" t="n"/>
      <c r="AG462" s="23" t="n"/>
      <c r="AH462" s="23" t="n"/>
      <c r="AJ462" s="21">
        <f>IFERROR(TRIM(INDEX($A462:$AD462,MATCH(Lists!$B$2,$A$1:$AD$1,0))&amp;""),"")</f>
        <v/>
      </c>
      <c r="AK462" s="21">
        <f>IF($AJ462="","",IFERROR(TRIM(INDEX($A462:$AD462,MATCH(Lists!$B$3,$A$1:$AD$1,0))&amp;""),""))</f>
        <v/>
      </c>
      <c r="AL462" s="21">
        <f>IF($AJ462="","",IFERROR(TRIM(INDEX($A462:$AD462,MATCH(Lists!$B$5,$A$1:$AD$1,0))&amp;""),""))</f>
        <v/>
      </c>
      <c r="AM462" s="21">
        <f>IF($AJ462="","",IFERROR(TRIM(INDEX($A462:$AD462,MATCH(Lists!$B$6,$A$1:$AD$1,0))&amp;""),""))</f>
        <v/>
      </c>
      <c r="AN462" s="21">
        <f>IF($AJ462="","",IF(IFERROR(TRIM(INDEX($A462:$AD462,MATCH(Lists!$B$4,$A$1:$AD$1,0))&amp;""),"")=Lists!$B$12,"18 or older",IF(IFERROR(TRIM(INDEX($A462:$AD462,MATCH(Lists!$B$4,$A$1:$AD$1,0))&amp;""),"")=Lists!$B$11,"Under 18","Not answered")))</f>
        <v/>
      </c>
      <c r="AO462" s="21">
        <f>IF($AN462="Under 18",IF(TRIM($AH462)="Yes","On file","Needed"),"")</f>
        <v/>
      </c>
      <c r="AP462" s="22">
        <f>IF($AJ462="","",COUNTIF(Shifts!$H$2:$M$41,$AJ462))</f>
        <v/>
      </c>
    </row>
    <row r="463">
      <c r="AF463" s="23" t="n"/>
      <c r="AG463" s="23" t="n"/>
      <c r="AH463" s="23" t="n"/>
      <c r="AJ463" s="21">
        <f>IFERROR(TRIM(INDEX($A463:$AD463,MATCH(Lists!$B$2,$A$1:$AD$1,0))&amp;""),"")</f>
        <v/>
      </c>
      <c r="AK463" s="21">
        <f>IF($AJ463="","",IFERROR(TRIM(INDEX($A463:$AD463,MATCH(Lists!$B$3,$A$1:$AD$1,0))&amp;""),""))</f>
        <v/>
      </c>
      <c r="AL463" s="21">
        <f>IF($AJ463="","",IFERROR(TRIM(INDEX($A463:$AD463,MATCH(Lists!$B$5,$A$1:$AD$1,0))&amp;""),""))</f>
        <v/>
      </c>
      <c r="AM463" s="21">
        <f>IF($AJ463="","",IFERROR(TRIM(INDEX($A463:$AD463,MATCH(Lists!$B$6,$A$1:$AD$1,0))&amp;""),""))</f>
        <v/>
      </c>
      <c r="AN463" s="21">
        <f>IF($AJ463="","",IF(IFERROR(TRIM(INDEX($A463:$AD463,MATCH(Lists!$B$4,$A$1:$AD$1,0))&amp;""),"")=Lists!$B$12,"18 or older",IF(IFERROR(TRIM(INDEX($A463:$AD463,MATCH(Lists!$B$4,$A$1:$AD$1,0))&amp;""),"")=Lists!$B$11,"Under 18","Not answered")))</f>
        <v/>
      </c>
      <c r="AO463" s="21">
        <f>IF($AN463="Under 18",IF(TRIM($AH463)="Yes","On file","Needed"),"")</f>
        <v/>
      </c>
      <c r="AP463" s="22">
        <f>IF($AJ463="","",COUNTIF(Shifts!$H$2:$M$41,$AJ463))</f>
        <v/>
      </c>
    </row>
    <row r="464">
      <c r="AF464" s="23" t="n"/>
      <c r="AG464" s="23" t="n"/>
      <c r="AH464" s="23" t="n"/>
      <c r="AJ464" s="21">
        <f>IFERROR(TRIM(INDEX($A464:$AD464,MATCH(Lists!$B$2,$A$1:$AD$1,0))&amp;""),"")</f>
        <v/>
      </c>
      <c r="AK464" s="21">
        <f>IF($AJ464="","",IFERROR(TRIM(INDEX($A464:$AD464,MATCH(Lists!$B$3,$A$1:$AD$1,0))&amp;""),""))</f>
        <v/>
      </c>
      <c r="AL464" s="21">
        <f>IF($AJ464="","",IFERROR(TRIM(INDEX($A464:$AD464,MATCH(Lists!$B$5,$A$1:$AD$1,0))&amp;""),""))</f>
        <v/>
      </c>
      <c r="AM464" s="21">
        <f>IF($AJ464="","",IFERROR(TRIM(INDEX($A464:$AD464,MATCH(Lists!$B$6,$A$1:$AD$1,0))&amp;""),""))</f>
        <v/>
      </c>
      <c r="AN464" s="21">
        <f>IF($AJ464="","",IF(IFERROR(TRIM(INDEX($A464:$AD464,MATCH(Lists!$B$4,$A$1:$AD$1,0))&amp;""),"")=Lists!$B$12,"18 or older",IF(IFERROR(TRIM(INDEX($A464:$AD464,MATCH(Lists!$B$4,$A$1:$AD$1,0))&amp;""),"")=Lists!$B$11,"Under 18","Not answered")))</f>
        <v/>
      </c>
      <c r="AO464" s="21">
        <f>IF($AN464="Under 18",IF(TRIM($AH464)="Yes","On file","Needed"),"")</f>
        <v/>
      </c>
      <c r="AP464" s="22">
        <f>IF($AJ464="","",COUNTIF(Shifts!$H$2:$M$41,$AJ464))</f>
        <v/>
      </c>
    </row>
    <row r="465">
      <c r="AF465" s="23" t="n"/>
      <c r="AG465" s="23" t="n"/>
      <c r="AH465" s="23" t="n"/>
      <c r="AJ465" s="21">
        <f>IFERROR(TRIM(INDEX($A465:$AD465,MATCH(Lists!$B$2,$A$1:$AD$1,0))&amp;""),"")</f>
        <v/>
      </c>
      <c r="AK465" s="21">
        <f>IF($AJ465="","",IFERROR(TRIM(INDEX($A465:$AD465,MATCH(Lists!$B$3,$A$1:$AD$1,0))&amp;""),""))</f>
        <v/>
      </c>
      <c r="AL465" s="21">
        <f>IF($AJ465="","",IFERROR(TRIM(INDEX($A465:$AD465,MATCH(Lists!$B$5,$A$1:$AD$1,0))&amp;""),""))</f>
        <v/>
      </c>
      <c r="AM465" s="21">
        <f>IF($AJ465="","",IFERROR(TRIM(INDEX($A465:$AD465,MATCH(Lists!$B$6,$A$1:$AD$1,0))&amp;""),""))</f>
        <v/>
      </c>
      <c r="AN465" s="21">
        <f>IF($AJ465="","",IF(IFERROR(TRIM(INDEX($A465:$AD465,MATCH(Lists!$B$4,$A$1:$AD$1,0))&amp;""),"")=Lists!$B$12,"18 or older",IF(IFERROR(TRIM(INDEX($A465:$AD465,MATCH(Lists!$B$4,$A$1:$AD$1,0))&amp;""),"")=Lists!$B$11,"Under 18","Not answered")))</f>
        <v/>
      </c>
      <c r="AO465" s="21">
        <f>IF($AN465="Under 18",IF(TRIM($AH465)="Yes","On file","Needed"),"")</f>
        <v/>
      </c>
      <c r="AP465" s="22">
        <f>IF($AJ465="","",COUNTIF(Shifts!$H$2:$M$41,$AJ465))</f>
        <v/>
      </c>
    </row>
    <row r="466">
      <c r="AF466" s="23" t="n"/>
      <c r="AG466" s="23" t="n"/>
      <c r="AH466" s="23" t="n"/>
      <c r="AJ466" s="21">
        <f>IFERROR(TRIM(INDEX($A466:$AD466,MATCH(Lists!$B$2,$A$1:$AD$1,0))&amp;""),"")</f>
        <v/>
      </c>
      <c r="AK466" s="21">
        <f>IF($AJ466="","",IFERROR(TRIM(INDEX($A466:$AD466,MATCH(Lists!$B$3,$A$1:$AD$1,0))&amp;""),""))</f>
        <v/>
      </c>
      <c r="AL466" s="21">
        <f>IF($AJ466="","",IFERROR(TRIM(INDEX($A466:$AD466,MATCH(Lists!$B$5,$A$1:$AD$1,0))&amp;""),""))</f>
        <v/>
      </c>
      <c r="AM466" s="21">
        <f>IF($AJ466="","",IFERROR(TRIM(INDEX($A466:$AD466,MATCH(Lists!$B$6,$A$1:$AD$1,0))&amp;""),""))</f>
        <v/>
      </c>
      <c r="AN466" s="21">
        <f>IF($AJ466="","",IF(IFERROR(TRIM(INDEX($A466:$AD466,MATCH(Lists!$B$4,$A$1:$AD$1,0))&amp;""),"")=Lists!$B$12,"18 or older",IF(IFERROR(TRIM(INDEX($A466:$AD466,MATCH(Lists!$B$4,$A$1:$AD$1,0))&amp;""),"")=Lists!$B$11,"Under 18","Not answered")))</f>
        <v/>
      </c>
      <c r="AO466" s="21">
        <f>IF($AN466="Under 18",IF(TRIM($AH466)="Yes","On file","Needed"),"")</f>
        <v/>
      </c>
      <c r="AP466" s="22">
        <f>IF($AJ466="","",COUNTIF(Shifts!$H$2:$M$41,$AJ466))</f>
        <v/>
      </c>
    </row>
    <row r="467">
      <c r="AF467" s="23" t="n"/>
      <c r="AG467" s="23" t="n"/>
      <c r="AH467" s="23" t="n"/>
      <c r="AJ467" s="21">
        <f>IFERROR(TRIM(INDEX($A467:$AD467,MATCH(Lists!$B$2,$A$1:$AD$1,0))&amp;""),"")</f>
        <v/>
      </c>
      <c r="AK467" s="21">
        <f>IF($AJ467="","",IFERROR(TRIM(INDEX($A467:$AD467,MATCH(Lists!$B$3,$A$1:$AD$1,0))&amp;""),""))</f>
        <v/>
      </c>
      <c r="AL467" s="21">
        <f>IF($AJ467="","",IFERROR(TRIM(INDEX($A467:$AD467,MATCH(Lists!$B$5,$A$1:$AD$1,0))&amp;""),""))</f>
        <v/>
      </c>
      <c r="AM467" s="21">
        <f>IF($AJ467="","",IFERROR(TRIM(INDEX($A467:$AD467,MATCH(Lists!$B$6,$A$1:$AD$1,0))&amp;""),""))</f>
        <v/>
      </c>
      <c r="AN467" s="21">
        <f>IF($AJ467="","",IF(IFERROR(TRIM(INDEX($A467:$AD467,MATCH(Lists!$B$4,$A$1:$AD$1,0))&amp;""),"")=Lists!$B$12,"18 or older",IF(IFERROR(TRIM(INDEX($A467:$AD467,MATCH(Lists!$B$4,$A$1:$AD$1,0))&amp;""),"")=Lists!$B$11,"Under 18","Not answered")))</f>
        <v/>
      </c>
      <c r="AO467" s="21">
        <f>IF($AN467="Under 18",IF(TRIM($AH467)="Yes","On file","Needed"),"")</f>
        <v/>
      </c>
      <c r="AP467" s="22">
        <f>IF($AJ467="","",COUNTIF(Shifts!$H$2:$M$41,$AJ467))</f>
        <v/>
      </c>
    </row>
    <row r="468">
      <c r="AF468" s="23" t="n"/>
      <c r="AG468" s="23" t="n"/>
      <c r="AH468" s="23" t="n"/>
      <c r="AJ468" s="21">
        <f>IFERROR(TRIM(INDEX($A468:$AD468,MATCH(Lists!$B$2,$A$1:$AD$1,0))&amp;""),"")</f>
        <v/>
      </c>
      <c r="AK468" s="21">
        <f>IF($AJ468="","",IFERROR(TRIM(INDEX($A468:$AD468,MATCH(Lists!$B$3,$A$1:$AD$1,0))&amp;""),""))</f>
        <v/>
      </c>
      <c r="AL468" s="21">
        <f>IF($AJ468="","",IFERROR(TRIM(INDEX($A468:$AD468,MATCH(Lists!$B$5,$A$1:$AD$1,0))&amp;""),""))</f>
        <v/>
      </c>
      <c r="AM468" s="21">
        <f>IF($AJ468="","",IFERROR(TRIM(INDEX($A468:$AD468,MATCH(Lists!$B$6,$A$1:$AD$1,0))&amp;""),""))</f>
        <v/>
      </c>
      <c r="AN468" s="21">
        <f>IF($AJ468="","",IF(IFERROR(TRIM(INDEX($A468:$AD468,MATCH(Lists!$B$4,$A$1:$AD$1,0))&amp;""),"")=Lists!$B$12,"18 or older",IF(IFERROR(TRIM(INDEX($A468:$AD468,MATCH(Lists!$B$4,$A$1:$AD$1,0))&amp;""),"")=Lists!$B$11,"Under 18","Not answered")))</f>
        <v/>
      </c>
      <c r="AO468" s="21">
        <f>IF($AN468="Under 18",IF(TRIM($AH468)="Yes","On file","Needed"),"")</f>
        <v/>
      </c>
      <c r="AP468" s="22">
        <f>IF($AJ468="","",COUNTIF(Shifts!$H$2:$M$41,$AJ468))</f>
        <v/>
      </c>
    </row>
    <row r="469">
      <c r="AF469" s="23" t="n"/>
      <c r="AG469" s="23" t="n"/>
      <c r="AH469" s="23" t="n"/>
      <c r="AJ469" s="21">
        <f>IFERROR(TRIM(INDEX($A469:$AD469,MATCH(Lists!$B$2,$A$1:$AD$1,0))&amp;""),"")</f>
        <v/>
      </c>
      <c r="AK469" s="21">
        <f>IF($AJ469="","",IFERROR(TRIM(INDEX($A469:$AD469,MATCH(Lists!$B$3,$A$1:$AD$1,0))&amp;""),""))</f>
        <v/>
      </c>
      <c r="AL469" s="21">
        <f>IF($AJ469="","",IFERROR(TRIM(INDEX($A469:$AD469,MATCH(Lists!$B$5,$A$1:$AD$1,0))&amp;""),""))</f>
        <v/>
      </c>
      <c r="AM469" s="21">
        <f>IF($AJ469="","",IFERROR(TRIM(INDEX($A469:$AD469,MATCH(Lists!$B$6,$A$1:$AD$1,0))&amp;""),""))</f>
        <v/>
      </c>
      <c r="AN469" s="21">
        <f>IF($AJ469="","",IF(IFERROR(TRIM(INDEX($A469:$AD469,MATCH(Lists!$B$4,$A$1:$AD$1,0))&amp;""),"")=Lists!$B$12,"18 or older",IF(IFERROR(TRIM(INDEX($A469:$AD469,MATCH(Lists!$B$4,$A$1:$AD$1,0))&amp;""),"")=Lists!$B$11,"Under 18","Not answered")))</f>
        <v/>
      </c>
      <c r="AO469" s="21">
        <f>IF($AN469="Under 18",IF(TRIM($AH469)="Yes","On file","Needed"),"")</f>
        <v/>
      </c>
      <c r="AP469" s="22">
        <f>IF($AJ469="","",COUNTIF(Shifts!$H$2:$M$41,$AJ469))</f>
        <v/>
      </c>
    </row>
    <row r="470">
      <c r="AF470" s="23" t="n"/>
      <c r="AG470" s="23" t="n"/>
      <c r="AH470" s="23" t="n"/>
      <c r="AJ470" s="21">
        <f>IFERROR(TRIM(INDEX($A470:$AD470,MATCH(Lists!$B$2,$A$1:$AD$1,0))&amp;""),"")</f>
        <v/>
      </c>
      <c r="AK470" s="21">
        <f>IF($AJ470="","",IFERROR(TRIM(INDEX($A470:$AD470,MATCH(Lists!$B$3,$A$1:$AD$1,0))&amp;""),""))</f>
        <v/>
      </c>
      <c r="AL470" s="21">
        <f>IF($AJ470="","",IFERROR(TRIM(INDEX($A470:$AD470,MATCH(Lists!$B$5,$A$1:$AD$1,0))&amp;""),""))</f>
        <v/>
      </c>
      <c r="AM470" s="21">
        <f>IF($AJ470="","",IFERROR(TRIM(INDEX($A470:$AD470,MATCH(Lists!$B$6,$A$1:$AD$1,0))&amp;""),""))</f>
        <v/>
      </c>
      <c r="AN470" s="21">
        <f>IF($AJ470="","",IF(IFERROR(TRIM(INDEX($A470:$AD470,MATCH(Lists!$B$4,$A$1:$AD$1,0))&amp;""),"")=Lists!$B$12,"18 or older",IF(IFERROR(TRIM(INDEX($A470:$AD470,MATCH(Lists!$B$4,$A$1:$AD$1,0))&amp;""),"")=Lists!$B$11,"Under 18","Not answered")))</f>
        <v/>
      </c>
      <c r="AO470" s="21">
        <f>IF($AN470="Under 18",IF(TRIM($AH470)="Yes","On file","Needed"),"")</f>
        <v/>
      </c>
      <c r="AP470" s="22">
        <f>IF($AJ470="","",COUNTIF(Shifts!$H$2:$M$41,$AJ470))</f>
        <v/>
      </c>
    </row>
    <row r="471">
      <c r="AF471" s="23" t="n"/>
      <c r="AG471" s="23" t="n"/>
      <c r="AH471" s="23" t="n"/>
      <c r="AJ471" s="21">
        <f>IFERROR(TRIM(INDEX($A471:$AD471,MATCH(Lists!$B$2,$A$1:$AD$1,0))&amp;""),"")</f>
        <v/>
      </c>
      <c r="AK471" s="21">
        <f>IF($AJ471="","",IFERROR(TRIM(INDEX($A471:$AD471,MATCH(Lists!$B$3,$A$1:$AD$1,0))&amp;""),""))</f>
        <v/>
      </c>
      <c r="AL471" s="21">
        <f>IF($AJ471="","",IFERROR(TRIM(INDEX($A471:$AD471,MATCH(Lists!$B$5,$A$1:$AD$1,0))&amp;""),""))</f>
        <v/>
      </c>
      <c r="AM471" s="21">
        <f>IF($AJ471="","",IFERROR(TRIM(INDEX($A471:$AD471,MATCH(Lists!$B$6,$A$1:$AD$1,0))&amp;""),""))</f>
        <v/>
      </c>
      <c r="AN471" s="21">
        <f>IF($AJ471="","",IF(IFERROR(TRIM(INDEX($A471:$AD471,MATCH(Lists!$B$4,$A$1:$AD$1,0))&amp;""),"")=Lists!$B$12,"18 or older",IF(IFERROR(TRIM(INDEX($A471:$AD471,MATCH(Lists!$B$4,$A$1:$AD$1,0))&amp;""),"")=Lists!$B$11,"Under 18","Not answered")))</f>
        <v/>
      </c>
      <c r="AO471" s="21">
        <f>IF($AN471="Under 18",IF(TRIM($AH471)="Yes","On file","Needed"),"")</f>
        <v/>
      </c>
      <c r="AP471" s="22">
        <f>IF($AJ471="","",COUNTIF(Shifts!$H$2:$M$41,$AJ471))</f>
        <v/>
      </c>
    </row>
    <row r="472">
      <c r="AF472" s="23" t="n"/>
      <c r="AG472" s="23" t="n"/>
      <c r="AH472" s="23" t="n"/>
      <c r="AJ472" s="21">
        <f>IFERROR(TRIM(INDEX($A472:$AD472,MATCH(Lists!$B$2,$A$1:$AD$1,0))&amp;""),"")</f>
        <v/>
      </c>
      <c r="AK472" s="21">
        <f>IF($AJ472="","",IFERROR(TRIM(INDEX($A472:$AD472,MATCH(Lists!$B$3,$A$1:$AD$1,0))&amp;""),""))</f>
        <v/>
      </c>
      <c r="AL472" s="21">
        <f>IF($AJ472="","",IFERROR(TRIM(INDEX($A472:$AD472,MATCH(Lists!$B$5,$A$1:$AD$1,0))&amp;""),""))</f>
        <v/>
      </c>
      <c r="AM472" s="21">
        <f>IF($AJ472="","",IFERROR(TRIM(INDEX($A472:$AD472,MATCH(Lists!$B$6,$A$1:$AD$1,0))&amp;""),""))</f>
        <v/>
      </c>
      <c r="AN472" s="21">
        <f>IF($AJ472="","",IF(IFERROR(TRIM(INDEX($A472:$AD472,MATCH(Lists!$B$4,$A$1:$AD$1,0))&amp;""),"")=Lists!$B$12,"18 or older",IF(IFERROR(TRIM(INDEX($A472:$AD472,MATCH(Lists!$B$4,$A$1:$AD$1,0))&amp;""),"")=Lists!$B$11,"Under 18","Not answered")))</f>
        <v/>
      </c>
      <c r="AO472" s="21">
        <f>IF($AN472="Under 18",IF(TRIM($AH472)="Yes","On file","Needed"),"")</f>
        <v/>
      </c>
      <c r="AP472" s="22">
        <f>IF($AJ472="","",COUNTIF(Shifts!$H$2:$M$41,$AJ472))</f>
        <v/>
      </c>
    </row>
    <row r="473">
      <c r="AF473" s="23" t="n"/>
      <c r="AG473" s="23" t="n"/>
      <c r="AH473" s="23" t="n"/>
      <c r="AJ473" s="21">
        <f>IFERROR(TRIM(INDEX($A473:$AD473,MATCH(Lists!$B$2,$A$1:$AD$1,0))&amp;""),"")</f>
        <v/>
      </c>
      <c r="AK473" s="21">
        <f>IF($AJ473="","",IFERROR(TRIM(INDEX($A473:$AD473,MATCH(Lists!$B$3,$A$1:$AD$1,0))&amp;""),""))</f>
        <v/>
      </c>
      <c r="AL473" s="21">
        <f>IF($AJ473="","",IFERROR(TRIM(INDEX($A473:$AD473,MATCH(Lists!$B$5,$A$1:$AD$1,0))&amp;""),""))</f>
        <v/>
      </c>
      <c r="AM473" s="21">
        <f>IF($AJ473="","",IFERROR(TRIM(INDEX($A473:$AD473,MATCH(Lists!$B$6,$A$1:$AD$1,0))&amp;""),""))</f>
        <v/>
      </c>
      <c r="AN473" s="21">
        <f>IF($AJ473="","",IF(IFERROR(TRIM(INDEX($A473:$AD473,MATCH(Lists!$B$4,$A$1:$AD$1,0))&amp;""),"")=Lists!$B$12,"18 or older",IF(IFERROR(TRIM(INDEX($A473:$AD473,MATCH(Lists!$B$4,$A$1:$AD$1,0))&amp;""),"")=Lists!$B$11,"Under 18","Not answered")))</f>
        <v/>
      </c>
      <c r="AO473" s="21">
        <f>IF($AN473="Under 18",IF(TRIM($AH473)="Yes","On file","Needed"),"")</f>
        <v/>
      </c>
      <c r="AP473" s="22">
        <f>IF($AJ473="","",COUNTIF(Shifts!$H$2:$M$41,$AJ473))</f>
        <v/>
      </c>
    </row>
    <row r="474">
      <c r="AF474" s="23" t="n"/>
      <c r="AG474" s="23" t="n"/>
      <c r="AH474" s="23" t="n"/>
      <c r="AJ474" s="21">
        <f>IFERROR(TRIM(INDEX($A474:$AD474,MATCH(Lists!$B$2,$A$1:$AD$1,0))&amp;""),"")</f>
        <v/>
      </c>
      <c r="AK474" s="21">
        <f>IF($AJ474="","",IFERROR(TRIM(INDEX($A474:$AD474,MATCH(Lists!$B$3,$A$1:$AD$1,0))&amp;""),""))</f>
        <v/>
      </c>
      <c r="AL474" s="21">
        <f>IF($AJ474="","",IFERROR(TRIM(INDEX($A474:$AD474,MATCH(Lists!$B$5,$A$1:$AD$1,0))&amp;""),""))</f>
        <v/>
      </c>
      <c r="AM474" s="21">
        <f>IF($AJ474="","",IFERROR(TRIM(INDEX($A474:$AD474,MATCH(Lists!$B$6,$A$1:$AD$1,0))&amp;""),""))</f>
        <v/>
      </c>
      <c r="AN474" s="21">
        <f>IF($AJ474="","",IF(IFERROR(TRIM(INDEX($A474:$AD474,MATCH(Lists!$B$4,$A$1:$AD$1,0))&amp;""),"")=Lists!$B$12,"18 or older",IF(IFERROR(TRIM(INDEX($A474:$AD474,MATCH(Lists!$B$4,$A$1:$AD$1,0))&amp;""),"")=Lists!$B$11,"Under 18","Not answered")))</f>
        <v/>
      </c>
      <c r="AO474" s="21">
        <f>IF($AN474="Under 18",IF(TRIM($AH474)="Yes","On file","Needed"),"")</f>
        <v/>
      </c>
      <c r="AP474" s="22">
        <f>IF($AJ474="","",COUNTIF(Shifts!$H$2:$M$41,$AJ474))</f>
        <v/>
      </c>
    </row>
    <row r="475">
      <c r="AF475" s="23" t="n"/>
      <c r="AG475" s="23" t="n"/>
      <c r="AH475" s="23" t="n"/>
      <c r="AJ475" s="21">
        <f>IFERROR(TRIM(INDEX($A475:$AD475,MATCH(Lists!$B$2,$A$1:$AD$1,0))&amp;""),"")</f>
        <v/>
      </c>
      <c r="AK475" s="21">
        <f>IF($AJ475="","",IFERROR(TRIM(INDEX($A475:$AD475,MATCH(Lists!$B$3,$A$1:$AD$1,0))&amp;""),""))</f>
        <v/>
      </c>
      <c r="AL475" s="21">
        <f>IF($AJ475="","",IFERROR(TRIM(INDEX($A475:$AD475,MATCH(Lists!$B$5,$A$1:$AD$1,0))&amp;""),""))</f>
        <v/>
      </c>
      <c r="AM475" s="21">
        <f>IF($AJ475="","",IFERROR(TRIM(INDEX($A475:$AD475,MATCH(Lists!$B$6,$A$1:$AD$1,0))&amp;""),""))</f>
        <v/>
      </c>
      <c r="AN475" s="21">
        <f>IF($AJ475="","",IF(IFERROR(TRIM(INDEX($A475:$AD475,MATCH(Lists!$B$4,$A$1:$AD$1,0))&amp;""),"")=Lists!$B$12,"18 or older",IF(IFERROR(TRIM(INDEX($A475:$AD475,MATCH(Lists!$B$4,$A$1:$AD$1,0))&amp;""),"")=Lists!$B$11,"Under 18","Not answered")))</f>
        <v/>
      </c>
      <c r="AO475" s="21">
        <f>IF($AN475="Under 18",IF(TRIM($AH475)="Yes","On file","Needed"),"")</f>
        <v/>
      </c>
      <c r="AP475" s="22">
        <f>IF($AJ475="","",COUNTIF(Shifts!$H$2:$M$41,$AJ475))</f>
        <v/>
      </c>
    </row>
    <row r="476">
      <c r="AF476" s="23" t="n"/>
      <c r="AG476" s="23" t="n"/>
      <c r="AH476" s="23" t="n"/>
      <c r="AJ476" s="21">
        <f>IFERROR(TRIM(INDEX($A476:$AD476,MATCH(Lists!$B$2,$A$1:$AD$1,0))&amp;""),"")</f>
        <v/>
      </c>
      <c r="AK476" s="21">
        <f>IF($AJ476="","",IFERROR(TRIM(INDEX($A476:$AD476,MATCH(Lists!$B$3,$A$1:$AD$1,0))&amp;""),""))</f>
        <v/>
      </c>
      <c r="AL476" s="21">
        <f>IF($AJ476="","",IFERROR(TRIM(INDEX($A476:$AD476,MATCH(Lists!$B$5,$A$1:$AD$1,0))&amp;""),""))</f>
        <v/>
      </c>
      <c r="AM476" s="21">
        <f>IF($AJ476="","",IFERROR(TRIM(INDEX($A476:$AD476,MATCH(Lists!$B$6,$A$1:$AD$1,0))&amp;""),""))</f>
        <v/>
      </c>
      <c r="AN476" s="21">
        <f>IF($AJ476="","",IF(IFERROR(TRIM(INDEX($A476:$AD476,MATCH(Lists!$B$4,$A$1:$AD$1,0))&amp;""),"")=Lists!$B$12,"18 or older",IF(IFERROR(TRIM(INDEX($A476:$AD476,MATCH(Lists!$B$4,$A$1:$AD$1,0))&amp;""),"")=Lists!$B$11,"Under 18","Not answered")))</f>
        <v/>
      </c>
      <c r="AO476" s="21">
        <f>IF($AN476="Under 18",IF(TRIM($AH476)="Yes","On file","Needed"),"")</f>
        <v/>
      </c>
      <c r="AP476" s="22">
        <f>IF($AJ476="","",COUNTIF(Shifts!$H$2:$M$41,$AJ476))</f>
        <v/>
      </c>
    </row>
    <row r="477">
      <c r="AF477" s="23" t="n"/>
      <c r="AG477" s="23" t="n"/>
      <c r="AH477" s="23" t="n"/>
      <c r="AJ477" s="21">
        <f>IFERROR(TRIM(INDEX($A477:$AD477,MATCH(Lists!$B$2,$A$1:$AD$1,0))&amp;""),"")</f>
        <v/>
      </c>
      <c r="AK477" s="21">
        <f>IF($AJ477="","",IFERROR(TRIM(INDEX($A477:$AD477,MATCH(Lists!$B$3,$A$1:$AD$1,0))&amp;""),""))</f>
        <v/>
      </c>
      <c r="AL477" s="21">
        <f>IF($AJ477="","",IFERROR(TRIM(INDEX($A477:$AD477,MATCH(Lists!$B$5,$A$1:$AD$1,0))&amp;""),""))</f>
        <v/>
      </c>
      <c r="AM477" s="21">
        <f>IF($AJ477="","",IFERROR(TRIM(INDEX($A477:$AD477,MATCH(Lists!$B$6,$A$1:$AD$1,0))&amp;""),""))</f>
        <v/>
      </c>
      <c r="AN477" s="21">
        <f>IF($AJ477="","",IF(IFERROR(TRIM(INDEX($A477:$AD477,MATCH(Lists!$B$4,$A$1:$AD$1,0))&amp;""),"")=Lists!$B$12,"18 or older",IF(IFERROR(TRIM(INDEX($A477:$AD477,MATCH(Lists!$B$4,$A$1:$AD$1,0))&amp;""),"")=Lists!$B$11,"Under 18","Not answered")))</f>
        <v/>
      </c>
      <c r="AO477" s="21">
        <f>IF($AN477="Under 18",IF(TRIM($AH477)="Yes","On file","Needed"),"")</f>
        <v/>
      </c>
      <c r="AP477" s="22">
        <f>IF($AJ477="","",COUNTIF(Shifts!$H$2:$M$41,$AJ477))</f>
        <v/>
      </c>
    </row>
    <row r="478">
      <c r="AF478" s="23" t="n"/>
      <c r="AG478" s="23" t="n"/>
      <c r="AH478" s="23" t="n"/>
      <c r="AJ478" s="21">
        <f>IFERROR(TRIM(INDEX($A478:$AD478,MATCH(Lists!$B$2,$A$1:$AD$1,0))&amp;""),"")</f>
        <v/>
      </c>
      <c r="AK478" s="21">
        <f>IF($AJ478="","",IFERROR(TRIM(INDEX($A478:$AD478,MATCH(Lists!$B$3,$A$1:$AD$1,0))&amp;""),""))</f>
        <v/>
      </c>
      <c r="AL478" s="21">
        <f>IF($AJ478="","",IFERROR(TRIM(INDEX($A478:$AD478,MATCH(Lists!$B$5,$A$1:$AD$1,0))&amp;""),""))</f>
        <v/>
      </c>
      <c r="AM478" s="21">
        <f>IF($AJ478="","",IFERROR(TRIM(INDEX($A478:$AD478,MATCH(Lists!$B$6,$A$1:$AD$1,0))&amp;""),""))</f>
        <v/>
      </c>
      <c r="AN478" s="21">
        <f>IF($AJ478="","",IF(IFERROR(TRIM(INDEX($A478:$AD478,MATCH(Lists!$B$4,$A$1:$AD$1,0))&amp;""),"")=Lists!$B$12,"18 or older",IF(IFERROR(TRIM(INDEX($A478:$AD478,MATCH(Lists!$B$4,$A$1:$AD$1,0))&amp;""),"")=Lists!$B$11,"Under 18","Not answered")))</f>
        <v/>
      </c>
      <c r="AO478" s="21">
        <f>IF($AN478="Under 18",IF(TRIM($AH478)="Yes","On file","Needed"),"")</f>
        <v/>
      </c>
      <c r="AP478" s="22">
        <f>IF($AJ478="","",COUNTIF(Shifts!$H$2:$M$41,$AJ478))</f>
        <v/>
      </c>
    </row>
    <row r="479">
      <c r="AF479" s="23" t="n"/>
      <c r="AG479" s="23" t="n"/>
      <c r="AH479" s="23" t="n"/>
      <c r="AJ479" s="21">
        <f>IFERROR(TRIM(INDEX($A479:$AD479,MATCH(Lists!$B$2,$A$1:$AD$1,0))&amp;""),"")</f>
        <v/>
      </c>
      <c r="AK479" s="21">
        <f>IF($AJ479="","",IFERROR(TRIM(INDEX($A479:$AD479,MATCH(Lists!$B$3,$A$1:$AD$1,0))&amp;""),""))</f>
        <v/>
      </c>
      <c r="AL479" s="21">
        <f>IF($AJ479="","",IFERROR(TRIM(INDEX($A479:$AD479,MATCH(Lists!$B$5,$A$1:$AD$1,0))&amp;""),""))</f>
        <v/>
      </c>
      <c r="AM479" s="21">
        <f>IF($AJ479="","",IFERROR(TRIM(INDEX($A479:$AD479,MATCH(Lists!$B$6,$A$1:$AD$1,0))&amp;""),""))</f>
        <v/>
      </c>
      <c r="AN479" s="21">
        <f>IF($AJ479="","",IF(IFERROR(TRIM(INDEX($A479:$AD479,MATCH(Lists!$B$4,$A$1:$AD$1,0))&amp;""),"")=Lists!$B$12,"18 or older",IF(IFERROR(TRIM(INDEX($A479:$AD479,MATCH(Lists!$B$4,$A$1:$AD$1,0))&amp;""),"")=Lists!$B$11,"Under 18","Not answered")))</f>
        <v/>
      </c>
      <c r="AO479" s="21">
        <f>IF($AN479="Under 18",IF(TRIM($AH479)="Yes","On file","Needed"),"")</f>
        <v/>
      </c>
      <c r="AP479" s="22">
        <f>IF($AJ479="","",COUNTIF(Shifts!$H$2:$M$41,$AJ479))</f>
        <v/>
      </c>
    </row>
    <row r="480">
      <c r="AF480" s="23" t="n"/>
      <c r="AG480" s="23" t="n"/>
      <c r="AH480" s="23" t="n"/>
      <c r="AJ480" s="21">
        <f>IFERROR(TRIM(INDEX($A480:$AD480,MATCH(Lists!$B$2,$A$1:$AD$1,0))&amp;""),"")</f>
        <v/>
      </c>
      <c r="AK480" s="21">
        <f>IF($AJ480="","",IFERROR(TRIM(INDEX($A480:$AD480,MATCH(Lists!$B$3,$A$1:$AD$1,0))&amp;""),""))</f>
        <v/>
      </c>
      <c r="AL480" s="21">
        <f>IF($AJ480="","",IFERROR(TRIM(INDEX($A480:$AD480,MATCH(Lists!$B$5,$A$1:$AD$1,0))&amp;""),""))</f>
        <v/>
      </c>
      <c r="AM480" s="21">
        <f>IF($AJ480="","",IFERROR(TRIM(INDEX($A480:$AD480,MATCH(Lists!$B$6,$A$1:$AD$1,0))&amp;""),""))</f>
        <v/>
      </c>
      <c r="AN480" s="21">
        <f>IF($AJ480="","",IF(IFERROR(TRIM(INDEX($A480:$AD480,MATCH(Lists!$B$4,$A$1:$AD$1,0))&amp;""),"")=Lists!$B$12,"18 or older",IF(IFERROR(TRIM(INDEX($A480:$AD480,MATCH(Lists!$B$4,$A$1:$AD$1,0))&amp;""),"")=Lists!$B$11,"Under 18","Not answered")))</f>
        <v/>
      </c>
      <c r="AO480" s="21">
        <f>IF($AN480="Under 18",IF(TRIM($AH480)="Yes","On file","Needed"),"")</f>
        <v/>
      </c>
      <c r="AP480" s="22">
        <f>IF($AJ480="","",COUNTIF(Shifts!$H$2:$M$41,$AJ480))</f>
        <v/>
      </c>
    </row>
    <row r="481">
      <c r="AF481" s="23" t="n"/>
      <c r="AG481" s="23" t="n"/>
      <c r="AH481" s="23" t="n"/>
      <c r="AJ481" s="21">
        <f>IFERROR(TRIM(INDEX($A481:$AD481,MATCH(Lists!$B$2,$A$1:$AD$1,0))&amp;""),"")</f>
        <v/>
      </c>
      <c r="AK481" s="21">
        <f>IF($AJ481="","",IFERROR(TRIM(INDEX($A481:$AD481,MATCH(Lists!$B$3,$A$1:$AD$1,0))&amp;""),""))</f>
        <v/>
      </c>
      <c r="AL481" s="21">
        <f>IF($AJ481="","",IFERROR(TRIM(INDEX($A481:$AD481,MATCH(Lists!$B$5,$A$1:$AD$1,0))&amp;""),""))</f>
        <v/>
      </c>
      <c r="AM481" s="21">
        <f>IF($AJ481="","",IFERROR(TRIM(INDEX($A481:$AD481,MATCH(Lists!$B$6,$A$1:$AD$1,0))&amp;""),""))</f>
        <v/>
      </c>
      <c r="AN481" s="21">
        <f>IF($AJ481="","",IF(IFERROR(TRIM(INDEX($A481:$AD481,MATCH(Lists!$B$4,$A$1:$AD$1,0))&amp;""),"")=Lists!$B$12,"18 or older",IF(IFERROR(TRIM(INDEX($A481:$AD481,MATCH(Lists!$B$4,$A$1:$AD$1,0))&amp;""),"")=Lists!$B$11,"Under 18","Not answered")))</f>
        <v/>
      </c>
      <c r="AO481" s="21">
        <f>IF($AN481="Under 18",IF(TRIM($AH481)="Yes","On file","Needed"),"")</f>
        <v/>
      </c>
      <c r="AP481" s="22">
        <f>IF($AJ481="","",COUNTIF(Shifts!$H$2:$M$41,$AJ481))</f>
        <v/>
      </c>
    </row>
    <row r="482">
      <c r="AF482" s="23" t="n"/>
      <c r="AG482" s="23" t="n"/>
      <c r="AH482" s="23" t="n"/>
      <c r="AJ482" s="21">
        <f>IFERROR(TRIM(INDEX($A482:$AD482,MATCH(Lists!$B$2,$A$1:$AD$1,0))&amp;""),"")</f>
        <v/>
      </c>
      <c r="AK482" s="21">
        <f>IF($AJ482="","",IFERROR(TRIM(INDEX($A482:$AD482,MATCH(Lists!$B$3,$A$1:$AD$1,0))&amp;""),""))</f>
        <v/>
      </c>
      <c r="AL482" s="21">
        <f>IF($AJ482="","",IFERROR(TRIM(INDEX($A482:$AD482,MATCH(Lists!$B$5,$A$1:$AD$1,0))&amp;""),""))</f>
        <v/>
      </c>
      <c r="AM482" s="21">
        <f>IF($AJ482="","",IFERROR(TRIM(INDEX($A482:$AD482,MATCH(Lists!$B$6,$A$1:$AD$1,0))&amp;""),""))</f>
        <v/>
      </c>
      <c r="AN482" s="21">
        <f>IF($AJ482="","",IF(IFERROR(TRIM(INDEX($A482:$AD482,MATCH(Lists!$B$4,$A$1:$AD$1,0))&amp;""),"")=Lists!$B$12,"18 or older",IF(IFERROR(TRIM(INDEX($A482:$AD482,MATCH(Lists!$B$4,$A$1:$AD$1,0))&amp;""),"")=Lists!$B$11,"Under 18","Not answered")))</f>
        <v/>
      </c>
      <c r="AO482" s="21">
        <f>IF($AN482="Under 18",IF(TRIM($AH482)="Yes","On file","Needed"),"")</f>
        <v/>
      </c>
      <c r="AP482" s="22">
        <f>IF($AJ482="","",COUNTIF(Shifts!$H$2:$M$41,$AJ482))</f>
        <v/>
      </c>
    </row>
    <row r="483">
      <c r="AF483" s="23" t="n"/>
      <c r="AG483" s="23" t="n"/>
      <c r="AH483" s="23" t="n"/>
      <c r="AJ483" s="21">
        <f>IFERROR(TRIM(INDEX($A483:$AD483,MATCH(Lists!$B$2,$A$1:$AD$1,0))&amp;""),"")</f>
        <v/>
      </c>
      <c r="AK483" s="21">
        <f>IF($AJ483="","",IFERROR(TRIM(INDEX($A483:$AD483,MATCH(Lists!$B$3,$A$1:$AD$1,0))&amp;""),""))</f>
        <v/>
      </c>
      <c r="AL483" s="21">
        <f>IF($AJ483="","",IFERROR(TRIM(INDEX($A483:$AD483,MATCH(Lists!$B$5,$A$1:$AD$1,0))&amp;""),""))</f>
        <v/>
      </c>
      <c r="AM483" s="21">
        <f>IF($AJ483="","",IFERROR(TRIM(INDEX($A483:$AD483,MATCH(Lists!$B$6,$A$1:$AD$1,0))&amp;""),""))</f>
        <v/>
      </c>
      <c r="AN483" s="21">
        <f>IF($AJ483="","",IF(IFERROR(TRIM(INDEX($A483:$AD483,MATCH(Lists!$B$4,$A$1:$AD$1,0))&amp;""),"")=Lists!$B$12,"18 or older",IF(IFERROR(TRIM(INDEX($A483:$AD483,MATCH(Lists!$B$4,$A$1:$AD$1,0))&amp;""),"")=Lists!$B$11,"Under 18","Not answered")))</f>
        <v/>
      </c>
      <c r="AO483" s="21">
        <f>IF($AN483="Under 18",IF(TRIM($AH483)="Yes","On file","Needed"),"")</f>
        <v/>
      </c>
      <c r="AP483" s="22">
        <f>IF($AJ483="","",COUNTIF(Shifts!$H$2:$M$41,$AJ483))</f>
        <v/>
      </c>
    </row>
    <row r="484">
      <c r="AF484" s="23" t="n"/>
      <c r="AG484" s="23" t="n"/>
      <c r="AH484" s="23" t="n"/>
      <c r="AJ484" s="21">
        <f>IFERROR(TRIM(INDEX($A484:$AD484,MATCH(Lists!$B$2,$A$1:$AD$1,0))&amp;""),"")</f>
        <v/>
      </c>
      <c r="AK484" s="21">
        <f>IF($AJ484="","",IFERROR(TRIM(INDEX($A484:$AD484,MATCH(Lists!$B$3,$A$1:$AD$1,0))&amp;""),""))</f>
        <v/>
      </c>
      <c r="AL484" s="21">
        <f>IF($AJ484="","",IFERROR(TRIM(INDEX($A484:$AD484,MATCH(Lists!$B$5,$A$1:$AD$1,0))&amp;""),""))</f>
        <v/>
      </c>
      <c r="AM484" s="21">
        <f>IF($AJ484="","",IFERROR(TRIM(INDEX($A484:$AD484,MATCH(Lists!$B$6,$A$1:$AD$1,0))&amp;""),""))</f>
        <v/>
      </c>
      <c r="AN484" s="21">
        <f>IF($AJ484="","",IF(IFERROR(TRIM(INDEX($A484:$AD484,MATCH(Lists!$B$4,$A$1:$AD$1,0))&amp;""),"")=Lists!$B$12,"18 or older",IF(IFERROR(TRIM(INDEX($A484:$AD484,MATCH(Lists!$B$4,$A$1:$AD$1,0))&amp;""),"")=Lists!$B$11,"Under 18","Not answered")))</f>
        <v/>
      </c>
      <c r="AO484" s="21">
        <f>IF($AN484="Under 18",IF(TRIM($AH484)="Yes","On file","Needed"),"")</f>
        <v/>
      </c>
      <c r="AP484" s="22">
        <f>IF($AJ484="","",COUNTIF(Shifts!$H$2:$M$41,$AJ484))</f>
        <v/>
      </c>
    </row>
    <row r="485">
      <c r="AF485" s="23" t="n"/>
      <c r="AG485" s="23" t="n"/>
      <c r="AH485" s="23" t="n"/>
      <c r="AJ485" s="21">
        <f>IFERROR(TRIM(INDEX($A485:$AD485,MATCH(Lists!$B$2,$A$1:$AD$1,0))&amp;""),"")</f>
        <v/>
      </c>
      <c r="AK485" s="21">
        <f>IF($AJ485="","",IFERROR(TRIM(INDEX($A485:$AD485,MATCH(Lists!$B$3,$A$1:$AD$1,0))&amp;""),""))</f>
        <v/>
      </c>
      <c r="AL485" s="21">
        <f>IF($AJ485="","",IFERROR(TRIM(INDEX($A485:$AD485,MATCH(Lists!$B$5,$A$1:$AD$1,0))&amp;""),""))</f>
        <v/>
      </c>
      <c r="AM485" s="21">
        <f>IF($AJ485="","",IFERROR(TRIM(INDEX($A485:$AD485,MATCH(Lists!$B$6,$A$1:$AD$1,0))&amp;""),""))</f>
        <v/>
      </c>
      <c r="AN485" s="21">
        <f>IF($AJ485="","",IF(IFERROR(TRIM(INDEX($A485:$AD485,MATCH(Lists!$B$4,$A$1:$AD$1,0))&amp;""),"")=Lists!$B$12,"18 or older",IF(IFERROR(TRIM(INDEX($A485:$AD485,MATCH(Lists!$B$4,$A$1:$AD$1,0))&amp;""),"")=Lists!$B$11,"Under 18","Not answered")))</f>
        <v/>
      </c>
      <c r="AO485" s="21">
        <f>IF($AN485="Under 18",IF(TRIM($AH485)="Yes","On file","Needed"),"")</f>
        <v/>
      </c>
      <c r="AP485" s="22">
        <f>IF($AJ485="","",COUNTIF(Shifts!$H$2:$M$41,$AJ485))</f>
        <v/>
      </c>
    </row>
    <row r="486">
      <c r="AF486" s="23" t="n"/>
      <c r="AG486" s="23" t="n"/>
      <c r="AH486" s="23" t="n"/>
      <c r="AJ486" s="21">
        <f>IFERROR(TRIM(INDEX($A486:$AD486,MATCH(Lists!$B$2,$A$1:$AD$1,0))&amp;""),"")</f>
        <v/>
      </c>
      <c r="AK486" s="21">
        <f>IF($AJ486="","",IFERROR(TRIM(INDEX($A486:$AD486,MATCH(Lists!$B$3,$A$1:$AD$1,0))&amp;""),""))</f>
        <v/>
      </c>
      <c r="AL486" s="21">
        <f>IF($AJ486="","",IFERROR(TRIM(INDEX($A486:$AD486,MATCH(Lists!$B$5,$A$1:$AD$1,0))&amp;""),""))</f>
        <v/>
      </c>
      <c r="AM486" s="21">
        <f>IF($AJ486="","",IFERROR(TRIM(INDEX($A486:$AD486,MATCH(Lists!$B$6,$A$1:$AD$1,0))&amp;""),""))</f>
        <v/>
      </c>
      <c r="AN486" s="21">
        <f>IF($AJ486="","",IF(IFERROR(TRIM(INDEX($A486:$AD486,MATCH(Lists!$B$4,$A$1:$AD$1,0))&amp;""),"")=Lists!$B$12,"18 or older",IF(IFERROR(TRIM(INDEX($A486:$AD486,MATCH(Lists!$B$4,$A$1:$AD$1,0))&amp;""),"")=Lists!$B$11,"Under 18","Not answered")))</f>
        <v/>
      </c>
      <c r="AO486" s="21">
        <f>IF($AN486="Under 18",IF(TRIM($AH486)="Yes","On file","Needed"),"")</f>
        <v/>
      </c>
      <c r="AP486" s="22">
        <f>IF($AJ486="","",COUNTIF(Shifts!$H$2:$M$41,$AJ486))</f>
        <v/>
      </c>
    </row>
    <row r="487">
      <c r="AF487" s="23" t="n"/>
      <c r="AG487" s="23" t="n"/>
      <c r="AH487" s="23" t="n"/>
      <c r="AJ487" s="21">
        <f>IFERROR(TRIM(INDEX($A487:$AD487,MATCH(Lists!$B$2,$A$1:$AD$1,0))&amp;""),"")</f>
        <v/>
      </c>
      <c r="AK487" s="21">
        <f>IF($AJ487="","",IFERROR(TRIM(INDEX($A487:$AD487,MATCH(Lists!$B$3,$A$1:$AD$1,0))&amp;""),""))</f>
        <v/>
      </c>
      <c r="AL487" s="21">
        <f>IF($AJ487="","",IFERROR(TRIM(INDEX($A487:$AD487,MATCH(Lists!$B$5,$A$1:$AD$1,0))&amp;""),""))</f>
        <v/>
      </c>
      <c r="AM487" s="21">
        <f>IF($AJ487="","",IFERROR(TRIM(INDEX($A487:$AD487,MATCH(Lists!$B$6,$A$1:$AD$1,0))&amp;""),""))</f>
        <v/>
      </c>
      <c r="AN487" s="21">
        <f>IF($AJ487="","",IF(IFERROR(TRIM(INDEX($A487:$AD487,MATCH(Lists!$B$4,$A$1:$AD$1,0))&amp;""),"")=Lists!$B$12,"18 or older",IF(IFERROR(TRIM(INDEX($A487:$AD487,MATCH(Lists!$B$4,$A$1:$AD$1,0))&amp;""),"")=Lists!$B$11,"Under 18","Not answered")))</f>
        <v/>
      </c>
      <c r="AO487" s="21">
        <f>IF($AN487="Under 18",IF(TRIM($AH487)="Yes","On file","Needed"),"")</f>
        <v/>
      </c>
      <c r="AP487" s="22">
        <f>IF($AJ487="","",COUNTIF(Shifts!$H$2:$M$41,$AJ487))</f>
        <v/>
      </c>
    </row>
    <row r="488">
      <c r="AF488" s="23" t="n"/>
      <c r="AG488" s="23" t="n"/>
      <c r="AH488" s="23" t="n"/>
      <c r="AJ488" s="21">
        <f>IFERROR(TRIM(INDEX($A488:$AD488,MATCH(Lists!$B$2,$A$1:$AD$1,0))&amp;""),"")</f>
        <v/>
      </c>
      <c r="AK488" s="21">
        <f>IF($AJ488="","",IFERROR(TRIM(INDEX($A488:$AD488,MATCH(Lists!$B$3,$A$1:$AD$1,0))&amp;""),""))</f>
        <v/>
      </c>
      <c r="AL488" s="21">
        <f>IF($AJ488="","",IFERROR(TRIM(INDEX($A488:$AD488,MATCH(Lists!$B$5,$A$1:$AD$1,0))&amp;""),""))</f>
        <v/>
      </c>
      <c r="AM488" s="21">
        <f>IF($AJ488="","",IFERROR(TRIM(INDEX($A488:$AD488,MATCH(Lists!$B$6,$A$1:$AD$1,0))&amp;""),""))</f>
        <v/>
      </c>
      <c r="AN488" s="21">
        <f>IF($AJ488="","",IF(IFERROR(TRIM(INDEX($A488:$AD488,MATCH(Lists!$B$4,$A$1:$AD$1,0))&amp;""),"")=Lists!$B$12,"18 or older",IF(IFERROR(TRIM(INDEX($A488:$AD488,MATCH(Lists!$B$4,$A$1:$AD$1,0))&amp;""),"")=Lists!$B$11,"Under 18","Not answered")))</f>
        <v/>
      </c>
      <c r="AO488" s="21">
        <f>IF($AN488="Under 18",IF(TRIM($AH488)="Yes","On file","Needed"),"")</f>
        <v/>
      </c>
      <c r="AP488" s="22">
        <f>IF($AJ488="","",COUNTIF(Shifts!$H$2:$M$41,$AJ488))</f>
        <v/>
      </c>
    </row>
    <row r="489">
      <c r="AF489" s="23" t="n"/>
      <c r="AG489" s="23" t="n"/>
      <c r="AH489" s="23" t="n"/>
      <c r="AJ489" s="21">
        <f>IFERROR(TRIM(INDEX($A489:$AD489,MATCH(Lists!$B$2,$A$1:$AD$1,0))&amp;""),"")</f>
        <v/>
      </c>
      <c r="AK489" s="21">
        <f>IF($AJ489="","",IFERROR(TRIM(INDEX($A489:$AD489,MATCH(Lists!$B$3,$A$1:$AD$1,0))&amp;""),""))</f>
        <v/>
      </c>
      <c r="AL489" s="21">
        <f>IF($AJ489="","",IFERROR(TRIM(INDEX($A489:$AD489,MATCH(Lists!$B$5,$A$1:$AD$1,0))&amp;""),""))</f>
        <v/>
      </c>
      <c r="AM489" s="21">
        <f>IF($AJ489="","",IFERROR(TRIM(INDEX($A489:$AD489,MATCH(Lists!$B$6,$A$1:$AD$1,0))&amp;""),""))</f>
        <v/>
      </c>
      <c r="AN489" s="21">
        <f>IF($AJ489="","",IF(IFERROR(TRIM(INDEX($A489:$AD489,MATCH(Lists!$B$4,$A$1:$AD$1,0))&amp;""),"")=Lists!$B$12,"18 or older",IF(IFERROR(TRIM(INDEX($A489:$AD489,MATCH(Lists!$B$4,$A$1:$AD$1,0))&amp;""),"")=Lists!$B$11,"Under 18","Not answered")))</f>
        <v/>
      </c>
      <c r="AO489" s="21">
        <f>IF($AN489="Under 18",IF(TRIM($AH489)="Yes","On file","Needed"),"")</f>
        <v/>
      </c>
      <c r="AP489" s="22">
        <f>IF($AJ489="","",COUNTIF(Shifts!$H$2:$M$41,$AJ489))</f>
        <v/>
      </c>
    </row>
    <row r="490">
      <c r="AF490" s="23" t="n"/>
      <c r="AG490" s="23" t="n"/>
      <c r="AH490" s="23" t="n"/>
      <c r="AJ490" s="21">
        <f>IFERROR(TRIM(INDEX($A490:$AD490,MATCH(Lists!$B$2,$A$1:$AD$1,0))&amp;""),"")</f>
        <v/>
      </c>
      <c r="AK490" s="21">
        <f>IF($AJ490="","",IFERROR(TRIM(INDEX($A490:$AD490,MATCH(Lists!$B$3,$A$1:$AD$1,0))&amp;""),""))</f>
        <v/>
      </c>
      <c r="AL490" s="21">
        <f>IF($AJ490="","",IFERROR(TRIM(INDEX($A490:$AD490,MATCH(Lists!$B$5,$A$1:$AD$1,0))&amp;""),""))</f>
        <v/>
      </c>
      <c r="AM490" s="21">
        <f>IF($AJ490="","",IFERROR(TRIM(INDEX($A490:$AD490,MATCH(Lists!$B$6,$A$1:$AD$1,0))&amp;""),""))</f>
        <v/>
      </c>
      <c r="AN490" s="21">
        <f>IF($AJ490="","",IF(IFERROR(TRIM(INDEX($A490:$AD490,MATCH(Lists!$B$4,$A$1:$AD$1,0))&amp;""),"")=Lists!$B$12,"18 or older",IF(IFERROR(TRIM(INDEX($A490:$AD490,MATCH(Lists!$B$4,$A$1:$AD$1,0))&amp;""),"")=Lists!$B$11,"Under 18","Not answered")))</f>
        <v/>
      </c>
      <c r="AO490" s="21">
        <f>IF($AN490="Under 18",IF(TRIM($AH490)="Yes","On file","Needed"),"")</f>
        <v/>
      </c>
      <c r="AP490" s="22">
        <f>IF($AJ490="","",COUNTIF(Shifts!$H$2:$M$41,$AJ490))</f>
        <v/>
      </c>
    </row>
    <row r="491">
      <c r="AF491" s="23" t="n"/>
      <c r="AG491" s="23" t="n"/>
      <c r="AH491" s="23" t="n"/>
      <c r="AJ491" s="21">
        <f>IFERROR(TRIM(INDEX($A491:$AD491,MATCH(Lists!$B$2,$A$1:$AD$1,0))&amp;""),"")</f>
        <v/>
      </c>
      <c r="AK491" s="21">
        <f>IF($AJ491="","",IFERROR(TRIM(INDEX($A491:$AD491,MATCH(Lists!$B$3,$A$1:$AD$1,0))&amp;""),""))</f>
        <v/>
      </c>
      <c r="AL491" s="21">
        <f>IF($AJ491="","",IFERROR(TRIM(INDEX($A491:$AD491,MATCH(Lists!$B$5,$A$1:$AD$1,0))&amp;""),""))</f>
        <v/>
      </c>
      <c r="AM491" s="21">
        <f>IF($AJ491="","",IFERROR(TRIM(INDEX($A491:$AD491,MATCH(Lists!$B$6,$A$1:$AD$1,0))&amp;""),""))</f>
        <v/>
      </c>
      <c r="AN491" s="21">
        <f>IF($AJ491="","",IF(IFERROR(TRIM(INDEX($A491:$AD491,MATCH(Lists!$B$4,$A$1:$AD$1,0))&amp;""),"")=Lists!$B$12,"18 or older",IF(IFERROR(TRIM(INDEX($A491:$AD491,MATCH(Lists!$B$4,$A$1:$AD$1,0))&amp;""),"")=Lists!$B$11,"Under 18","Not answered")))</f>
        <v/>
      </c>
      <c r="AO491" s="21">
        <f>IF($AN491="Under 18",IF(TRIM($AH491)="Yes","On file","Needed"),"")</f>
        <v/>
      </c>
      <c r="AP491" s="22">
        <f>IF($AJ491="","",COUNTIF(Shifts!$H$2:$M$41,$AJ491))</f>
        <v/>
      </c>
    </row>
    <row r="492">
      <c r="AF492" s="23" t="n"/>
      <c r="AG492" s="23" t="n"/>
      <c r="AH492" s="23" t="n"/>
      <c r="AJ492" s="21">
        <f>IFERROR(TRIM(INDEX($A492:$AD492,MATCH(Lists!$B$2,$A$1:$AD$1,0))&amp;""),"")</f>
        <v/>
      </c>
      <c r="AK492" s="21">
        <f>IF($AJ492="","",IFERROR(TRIM(INDEX($A492:$AD492,MATCH(Lists!$B$3,$A$1:$AD$1,0))&amp;""),""))</f>
        <v/>
      </c>
      <c r="AL492" s="21">
        <f>IF($AJ492="","",IFERROR(TRIM(INDEX($A492:$AD492,MATCH(Lists!$B$5,$A$1:$AD$1,0))&amp;""),""))</f>
        <v/>
      </c>
      <c r="AM492" s="21">
        <f>IF($AJ492="","",IFERROR(TRIM(INDEX($A492:$AD492,MATCH(Lists!$B$6,$A$1:$AD$1,0))&amp;""),""))</f>
        <v/>
      </c>
      <c r="AN492" s="21">
        <f>IF($AJ492="","",IF(IFERROR(TRIM(INDEX($A492:$AD492,MATCH(Lists!$B$4,$A$1:$AD$1,0))&amp;""),"")=Lists!$B$12,"18 or older",IF(IFERROR(TRIM(INDEX($A492:$AD492,MATCH(Lists!$B$4,$A$1:$AD$1,0))&amp;""),"")=Lists!$B$11,"Under 18","Not answered")))</f>
        <v/>
      </c>
      <c r="AO492" s="21">
        <f>IF($AN492="Under 18",IF(TRIM($AH492)="Yes","On file","Needed"),"")</f>
        <v/>
      </c>
      <c r="AP492" s="22">
        <f>IF($AJ492="","",COUNTIF(Shifts!$H$2:$M$41,$AJ492))</f>
        <v/>
      </c>
    </row>
    <row r="493">
      <c r="AF493" s="23" t="n"/>
      <c r="AG493" s="23" t="n"/>
      <c r="AH493" s="23" t="n"/>
      <c r="AJ493" s="21">
        <f>IFERROR(TRIM(INDEX($A493:$AD493,MATCH(Lists!$B$2,$A$1:$AD$1,0))&amp;""),"")</f>
        <v/>
      </c>
      <c r="AK493" s="21">
        <f>IF($AJ493="","",IFERROR(TRIM(INDEX($A493:$AD493,MATCH(Lists!$B$3,$A$1:$AD$1,0))&amp;""),""))</f>
        <v/>
      </c>
      <c r="AL493" s="21">
        <f>IF($AJ493="","",IFERROR(TRIM(INDEX($A493:$AD493,MATCH(Lists!$B$5,$A$1:$AD$1,0))&amp;""),""))</f>
        <v/>
      </c>
      <c r="AM493" s="21">
        <f>IF($AJ493="","",IFERROR(TRIM(INDEX($A493:$AD493,MATCH(Lists!$B$6,$A$1:$AD$1,0))&amp;""),""))</f>
        <v/>
      </c>
      <c r="AN493" s="21">
        <f>IF($AJ493="","",IF(IFERROR(TRIM(INDEX($A493:$AD493,MATCH(Lists!$B$4,$A$1:$AD$1,0))&amp;""),"")=Lists!$B$12,"18 or older",IF(IFERROR(TRIM(INDEX($A493:$AD493,MATCH(Lists!$B$4,$A$1:$AD$1,0))&amp;""),"")=Lists!$B$11,"Under 18","Not answered")))</f>
        <v/>
      </c>
      <c r="AO493" s="21">
        <f>IF($AN493="Under 18",IF(TRIM($AH493)="Yes","On file","Needed"),"")</f>
        <v/>
      </c>
      <c r="AP493" s="22">
        <f>IF($AJ493="","",COUNTIF(Shifts!$H$2:$M$41,$AJ493))</f>
        <v/>
      </c>
    </row>
    <row r="494">
      <c r="AF494" s="23" t="n"/>
      <c r="AG494" s="23" t="n"/>
      <c r="AH494" s="23" t="n"/>
      <c r="AJ494" s="21">
        <f>IFERROR(TRIM(INDEX($A494:$AD494,MATCH(Lists!$B$2,$A$1:$AD$1,0))&amp;""),"")</f>
        <v/>
      </c>
      <c r="AK494" s="21">
        <f>IF($AJ494="","",IFERROR(TRIM(INDEX($A494:$AD494,MATCH(Lists!$B$3,$A$1:$AD$1,0))&amp;""),""))</f>
        <v/>
      </c>
      <c r="AL494" s="21">
        <f>IF($AJ494="","",IFERROR(TRIM(INDEX($A494:$AD494,MATCH(Lists!$B$5,$A$1:$AD$1,0))&amp;""),""))</f>
        <v/>
      </c>
      <c r="AM494" s="21">
        <f>IF($AJ494="","",IFERROR(TRIM(INDEX($A494:$AD494,MATCH(Lists!$B$6,$A$1:$AD$1,0))&amp;""),""))</f>
        <v/>
      </c>
      <c r="AN494" s="21">
        <f>IF($AJ494="","",IF(IFERROR(TRIM(INDEX($A494:$AD494,MATCH(Lists!$B$4,$A$1:$AD$1,0))&amp;""),"")=Lists!$B$12,"18 or older",IF(IFERROR(TRIM(INDEX($A494:$AD494,MATCH(Lists!$B$4,$A$1:$AD$1,0))&amp;""),"")=Lists!$B$11,"Under 18","Not answered")))</f>
        <v/>
      </c>
      <c r="AO494" s="21">
        <f>IF($AN494="Under 18",IF(TRIM($AH494)="Yes","On file","Needed"),"")</f>
        <v/>
      </c>
      <c r="AP494" s="22">
        <f>IF($AJ494="","",COUNTIF(Shifts!$H$2:$M$41,$AJ494))</f>
        <v/>
      </c>
    </row>
    <row r="495">
      <c r="AF495" s="23" t="n"/>
      <c r="AG495" s="23" t="n"/>
      <c r="AH495" s="23" t="n"/>
      <c r="AJ495" s="21">
        <f>IFERROR(TRIM(INDEX($A495:$AD495,MATCH(Lists!$B$2,$A$1:$AD$1,0))&amp;""),"")</f>
        <v/>
      </c>
      <c r="AK495" s="21">
        <f>IF($AJ495="","",IFERROR(TRIM(INDEX($A495:$AD495,MATCH(Lists!$B$3,$A$1:$AD$1,0))&amp;""),""))</f>
        <v/>
      </c>
      <c r="AL495" s="21">
        <f>IF($AJ495="","",IFERROR(TRIM(INDEX($A495:$AD495,MATCH(Lists!$B$5,$A$1:$AD$1,0))&amp;""),""))</f>
        <v/>
      </c>
      <c r="AM495" s="21">
        <f>IF($AJ495="","",IFERROR(TRIM(INDEX($A495:$AD495,MATCH(Lists!$B$6,$A$1:$AD$1,0))&amp;""),""))</f>
        <v/>
      </c>
      <c r="AN495" s="21">
        <f>IF($AJ495="","",IF(IFERROR(TRIM(INDEX($A495:$AD495,MATCH(Lists!$B$4,$A$1:$AD$1,0))&amp;""),"")=Lists!$B$12,"18 or older",IF(IFERROR(TRIM(INDEX($A495:$AD495,MATCH(Lists!$B$4,$A$1:$AD$1,0))&amp;""),"")=Lists!$B$11,"Under 18","Not answered")))</f>
        <v/>
      </c>
      <c r="AO495" s="21">
        <f>IF($AN495="Under 18",IF(TRIM($AH495)="Yes","On file","Needed"),"")</f>
        <v/>
      </c>
      <c r="AP495" s="22">
        <f>IF($AJ495="","",COUNTIF(Shifts!$H$2:$M$41,$AJ495))</f>
        <v/>
      </c>
    </row>
    <row r="496">
      <c r="AF496" s="23" t="n"/>
      <c r="AG496" s="23" t="n"/>
      <c r="AH496" s="23" t="n"/>
      <c r="AJ496" s="21">
        <f>IFERROR(TRIM(INDEX($A496:$AD496,MATCH(Lists!$B$2,$A$1:$AD$1,0))&amp;""),"")</f>
        <v/>
      </c>
      <c r="AK496" s="21">
        <f>IF($AJ496="","",IFERROR(TRIM(INDEX($A496:$AD496,MATCH(Lists!$B$3,$A$1:$AD$1,0))&amp;""),""))</f>
        <v/>
      </c>
      <c r="AL496" s="21">
        <f>IF($AJ496="","",IFERROR(TRIM(INDEX($A496:$AD496,MATCH(Lists!$B$5,$A$1:$AD$1,0))&amp;""),""))</f>
        <v/>
      </c>
      <c r="AM496" s="21">
        <f>IF($AJ496="","",IFERROR(TRIM(INDEX($A496:$AD496,MATCH(Lists!$B$6,$A$1:$AD$1,0))&amp;""),""))</f>
        <v/>
      </c>
      <c r="AN496" s="21">
        <f>IF($AJ496="","",IF(IFERROR(TRIM(INDEX($A496:$AD496,MATCH(Lists!$B$4,$A$1:$AD$1,0))&amp;""),"")=Lists!$B$12,"18 or older",IF(IFERROR(TRIM(INDEX($A496:$AD496,MATCH(Lists!$B$4,$A$1:$AD$1,0))&amp;""),"")=Lists!$B$11,"Under 18","Not answered")))</f>
        <v/>
      </c>
      <c r="AO496" s="21">
        <f>IF($AN496="Under 18",IF(TRIM($AH496)="Yes","On file","Needed"),"")</f>
        <v/>
      </c>
      <c r="AP496" s="22">
        <f>IF($AJ496="","",COUNTIF(Shifts!$H$2:$M$41,$AJ496))</f>
        <v/>
      </c>
    </row>
    <row r="497">
      <c r="AF497" s="23" t="n"/>
      <c r="AG497" s="23" t="n"/>
      <c r="AH497" s="23" t="n"/>
      <c r="AJ497" s="21">
        <f>IFERROR(TRIM(INDEX($A497:$AD497,MATCH(Lists!$B$2,$A$1:$AD$1,0))&amp;""),"")</f>
        <v/>
      </c>
      <c r="AK497" s="21">
        <f>IF($AJ497="","",IFERROR(TRIM(INDEX($A497:$AD497,MATCH(Lists!$B$3,$A$1:$AD$1,0))&amp;""),""))</f>
        <v/>
      </c>
      <c r="AL497" s="21">
        <f>IF($AJ497="","",IFERROR(TRIM(INDEX($A497:$AD497,MATCH(Lists!$B$5,$A$1:$AD$1,0))&amp;""),""))</f>
        <v/>
      </c>
      <c r="AM497" s="21">
        <f>IF($AJ497="","",IFERROR(TRIM(INDEX($A497:$AD497,MATCH(Lists!$B$6,$A$1:$AD$1,0))&amp;""),""))</f>
        <v/>
      </c>
      <c r="AN497" s="21">
        <f>IF($AJ497="","",IF(IFERROR(TRIM(INDEX($A497:$AD497,MATCH(Lists!$B$4,$A$1:$AD$1,0))&amp;""),"")=Lists!$B$12,"18 or older",IF(IFERROR(TRIM(INDEX($A497:$AD497,MATCH(Lists!$B$4,$A$1:$AD$1,0))&amp;""),"")=Lists!$B$11,"Under 18","Not answered")))</f>
        <v/>
      </c>
      <c r="AO497" s="21">
        <f>IF($AN497="Under 18",IF(TRIM($AH497)="Yes","On file","Needed"),"")</f>
        <v/>
      </c>
      <c r="AP497" s="22">
        <f>IF($AJ497="","",COUNTIF(Shifts!$H$2:$M$41,$AJ497))</f>
        <v/>
      </c>
    </row>
    <row r="498">
      <c r="AF498" s="23" t="n"/>
      <c r="AG498" s="23" t="n"/>
      <c r="AH498" s="23" t="n"/>
      <c r="AJ498" s="21">
        <f>IFERROR(TRIM(INDEX($A498:$AD498,MATCH(Lists!$B$2,$A$1:$AD$1,0))&amp;""),"")</f>
        <v/>
      </c>
      <c r="AK498" s="21">
        <f>IF($AJ498="","",IFERROR(TRIM(INDEX($A498:$AD498,MATCH(Lists!$B$3,$A$1:$AD$1,0))&amp;""),""))</f>
        <v/>
      </c>
      <c r="AL498" s="21">
        <f>IF($AJ498="","",IFERROR(TRIM(INDEX($A498:$AD498,MATCH(Lists!$B$5,$A$1:$AD$1,0))&amp;""),""))</f>
        <v/>
      </c>
      <c r="AM498" s="21">
        <f>IF($AJ498="","",IFERROR(TRIM(INDEX($A498:$AD498,MATCH(Lists!$B$6,$A$1:$AD$1,0))&amp;""),""))</f>
        <v/>
      </c>
      <c r="AN498" s="21">
        <f>IF($AJ498="","",IF(IFERROR(TRIM(INDEX($A498:$AD498,MATCH(Lists!$B$4,$A$1:$AD$1,0))&amp;""),"")=Lists!$B$12,"18 or older",IF(IFERROR(TRIM(INDEX($A498:$AD498,MATCH(Lists!$B$4,$A$1:$AD$1,0))&amp;""),"")=Lists!$B$11,"Under 18","Not answered")))</f>
        <v/>
      </c>
      <c r="AO498" s="21">
        <f>IF($AN498="Under 18",IF(TRIM($AH498)="Yes","On file","Needed"),"")</f>
        <v/>
      </c>
      <c r="AP498" s="22">
        <f>IF($AJ498="","",COUNTIF(Shifts!$H$2:$M$41,$AJ498))</f>
        <v/>
      </c>
    </row>
    <row r="499">
      <c r="AF499" s="23" t="n"/>
      <c r="AG499" s="23" t="n"/>
      <c r="AH499" s="23" t="n"/>
      <c r="AJ499" s="21">
        <f>IFERROR(TRIM(INDEX($A499:$AD499,MATCH(Lists!$B$2,$A$1:$AD$1,0))&amp;""),"")</f>
        <v/>
      </c>
      <c r="AK499" s="21">
        <f>IF($AJ499="","",IFERROR(TRIM(INDEX($A499:$AD499,MATCH(Lists!$B$3,$A$1:$AD$1,0))&amp;""),""))</f>
        <v/>
      </c>
      <c r="AL499" s="21">
        <f>IF($AJ499="","",IFERROR(TRIM(INDEX($A499:$AD499,MATCH(Lists!$B$5,$A$1:$AD$1,0))&amp;""),""))</f>
        <v/>
      </c>
      <c r="AM499" s="21">
        <f>IF($AJ499="","",IFERROR(TRIM(INDEX($A499:$AD499,MATCH(Lists!$B$6,$A$1:$AD$1,0))&amp;""),""))</f>
        <v/>
      </c>
      <c r="AN499" s="21">
        <f>IF($AJ499="","",IF(IFERROR(TRIM(INDEX($A499:$AD499,MATCH(Lists!$B$4,$A$1:$AD$1,0))&amp;""),"")=Lists!$B$12,"18 or older",IF(IFERROR(TRIM(INDEX($A499:$AD499,MATCH(Lists!$B$4,$A$1:$AD$1,0))&amp;""),"")=Lists!$B$11,"Under 18","Not answered")))</f>
        <v/>
      </c>
      <c r="AO499" s="21">
        <f>IF($AN499="Under 18",IF(TRIM($AH499)="Yes","On file","Needed"),"")</f>
        <v/>
      </c>
      <c r="AP499" s="22">
        <f>IF($AJ499="","",COUNTIF(Shifts!$H$2:$M$41,$AJ499))</f>
        <v/>
      </c>
    </row>
    <row r="500">
      <c r="AF500" s="23" t="n"/>
      <c r="AG500" s="23" t="n"/>
      <c r="AH500" s="23" t="n"/>
      <c r="AJ500" s="21">
        <f>IFERROR(TRIM(INDEX($A500:$AD500,MATCH(Lists!$B$2,$A$1:$AD$1,0))&amp;""),"")</f>
        <v/>
      </c>
      <c r="AK500" s="21">
        <f>IF($AJ500="","",IFERROR(TRIM(INDEX($A500:$AD500,MATCH(Lists!$B$3,$A$1:$AD$1,0))&amp;""),""))</f>
        <v/>
      </c>
      <c r="AL500" s="21">
        <f>IF($AJ500="","",IFERROR(TRIM(INDEX($A500:$AD500,MATCH(Lists!$B$5,$A$1:$AD$1,0))&amp;""),""))</f>
        <v/>
      </c>
      <c r="AM500" s="21">
        <f>IF($AJ500="","",IFERROR(TRIM(INDEX($A500:$AD500,MATCH(Lists!$B$6,$A$1:$AD$1,0))&amp;""),""))</f>
        <v/>
      </c>
      <c r="AN500" s="21">
        <f>IF($AJ500="","",IF(IFERROR(TRIM(INDEX($A500:$AD500,MATCH(Lists!$B$4,$A$1:$AD$1,0))&amp;""),"")=Lists!$B$12,"18 or older",IF(IFERROR(TRIM(INDEX($A500:$AD500,MATCH(Lists!$B$4,$A$1:$AD$1,0))&amp;""),"")=Lists!$B$11,"Under 18","Not answered")))</f>
        <v/>
      </c>
      <c r="AO500" s="21">
        <f>IF($AN500="Under 18",IF(TRIM($AH500)="Yes","On file","Needed"),"")</f>
        <v/>
      </c>
      <c r="AP500" s="22">
        <f>IF($AJ500="","",COUNTIF(Shifts!$H$2:$M$41,$AJ500))</f>
        <v/>
      </c>
    </row>
    <row r="501">
      <c r="AF501" s="23" t="n"/>
      <c r="AG501" s="23" t="n"/>
      <c r="AH501" s="23" t="n"/>
      <c r="AJ501" s="21">
        <f>IFERROR(TRIM(INDEX($A501:$AD501,MATCH(Lists!$B$2,$A$1:$AD$1,0))&amp;""),"")</f>
        <v/>
      </c>
      <c r="AK501" s="21">
        <f>IF($AJ501="","",IFERROR(TRIM(INDEX($A501:$AD501,MATCH(Lists!$B$3,$A$1:$AD$1,0))&amp;""),""))</f>
        <v/>
      </c>
      <c r="AL501" s="21">
        <f>IF($AJ501="","",IFERROR(TRIM(INDEX($A501:$AD501,MATCH(Lists!$B$5,$A$1:$AD$1,0))&amp;""),""))</f>
        <v/>
      </c>
      <c r="AM501" s="21">
        <f>IF($AJ501="","",IFERROR(TRIM(INDEX($A501:$AD501,MATCH(Lists!$B$6,$A$1:$AD$1,0))&amp;""),""))</f>
        <v/>
      </c>
      <c r="AN501" s="21">
        <f>IF($AJ501="","",IF(IFERROR(TRIM(INDEX($A501:$AD501,MATCH(Lists!$B$4,$A$1:$AD$1,0))&amp;""),"")=Lists!$B$12,"18 or older",IF(IFERROR(TRIM(INDEX($A501:$AD501,MATCH(Lists!$B$4,$A$1:$AD$1,0))&amp;""),"")=Lists!$B$11,"Under 18","Not answered")))</f>
        <v/>
      </c>
      <c r="AO501" s="21">
        <f>IF($AN501="Under 18",IF(TRIM($AH501)="Yes","On file","Needed"),"")</f>
        <v/>
      </c>
      <c r="AP501" s="22">
        <f>IF($AJ501="","",COUNTIF(Shifts!$H$2:$M$41,$AJ501))</f>
        <v/>
      </c>
    </row>
  </sheetData>
  <conditionalFormatting sqref="AJ2:AP501">
    <cfRule type="expression" priority="1" dxfId="0">
      <formula>$AO2="Needed"</formula>
    </cfRule>
  </conditionalFormatting>
  <dataValidations count="3">
    <dataValidation sqref="AF2:AF501" showDropDown="0" showInputMessage="1" showErrorMessage="1" allowBlank="1" errorTitle="Status" error="Pick a value from the list. Pick a status." promptTitle="Status" prompt="Pick a status." type="list" errorStyle="warning">
      <formula1>Lists!$D$2:$D$5</formula1>
    </dataValidation>
    <dataValidation sqref="AG2:AG501" showDropDown="0" showInputMessage="1" showErrorMessage="1" allowBlank="1" errorTitle="References checked" error="Pick a value from the list. Yes, No or Not needed." promptTitle="References checked" prompt="Yes, No or Not needed." type="list" errorStyle="warning">
      <formula1>Lists!$E$2:$E$4</formula1>
    </dataValidation>
    <dataValidation sqref="AH2:AH501" showDropDown="0" showInputMessage="1" showErrorMessage="1" allowBlank="1" errorTitle="Guardian signature on file" error="Pick a value from the list. Under 18 only: Yes once you have seen the signature." promptTitle="Guardian signature on file" prompt="Under 18 only: Yes once you have seen the signature." type="list" errorStyle="warning">
      <formula1>Lists!$F$2:$F$3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5B83D"/>
    <outlinePr summaryBelow="1" summaryRight="1"/>
    <pageSetUpPr/>
  </sheetPr>
  <dimension ref="A1:AG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0" customWidth="1" min="4" max="4"/>
    <col width="20" customWidth="1" min="5" max="5"/>
    <col width="34" customWidth="1" min="6" max="6"/>
    <col width="1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8" customWidth="1" min="14" max="14"/>
    <col width="9" customWidth="1" min="15" max="15"/>
    <col width="10" customWidth="1" min="16" max="16"/>
    <col width="60" customWidth="1" min="17" max="17"/>
    <col width="2" customWidth="1" min="18" max="18"/>
    <col width="10" customWidth="1" min="19" max="19"/>
    <col width="10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30" customWidth="1" min="33" max="33"/>
  </cols>
  <sheetData>
    <row r="1" ht="48" customHeight="1">
      <c r="A1" s="17" t="inlineStr">
        <is>
          <t>Shift</t>
        </is>
      </c>
      <c r="B1" s="17" t="inlineStr">
        <is>
          <t>Date</t>
        </is>
      </c>
      <c r="C1" s="17" t="inlineStr">
        <is>
          <t>Start time</t>
        </is>
      </c>
      <c r="D1" s="17" t="inlineStr">
        <is>
          <t>End time</t>
        </is>
      </c>
      <c r="E1" s="17" t="inlineStr">
        <is>
          <t>Part of the week</t>
        </is>
      </c>
      <c r="F1" s="17" t="inlineStr">
        <is>
          <t>Role</t>
        </is>
      </c>
      <c r="G1" s="17" t="inlineStr">
        <is>
          <t>People needed</t>
        </is>
      </c>
      <c r="H1" s="17" t="inlineStr">
        <is>
          <t>Volunteer 1</t>
        </is>
      </c>
      <c r="I1" s="17" t="inlineStr">
        <is>
          <t>Volunteer 2</t>
        </is>
      </c>
      <c r="J1" s="17" t="inlineStr">
        <is>
          <t>Volunteer 3</t>
        </is>
      </c>
      <c r="K1" s="17" t="inlineStr">
        <is>
          <t>Volunteer 4</t>
        </is>
      </c>
      <c r="L1" s="17" t="inlineStr">
        <is>
          <t>Volunteer 5</t>
        </is>
      </c>
      <c r="M1" s="17" t="inlineStr">
        <is>
          <t>Volunteer 6</t>
        </is>
      </c>
      <c r="N1" s="18" t="inlineStr">
        <is>
          <t>Filled</t>
        </is>
      </c>
      <c r="O1" s="18" t="inlineStr">
        <is>
          <t>Still needed</t>
        </is>
      </c>
      <c r="P1" s="18" t="inlineStr">
        <is>
          <t>Status</t>
        </is>
      </c>
      <c r="Q1" s="18" t="inlineStr">
        <is>
          <t>Check (worked out)</t>
        </is>
      </c>
      <c r="R1" s="16" t="n"/>
      <c r="S1" s="18" t="inlineStr">
        <is>
          <t>Start minute (helper)</t>
        </is>
      </c>
      <c r="T1" s="18" t="inlineStr">
        <is>
          <t>End minute (helper)</t>
        </is>
      </c>
      <c r="U1" s="18" t="inlineStr">
        <is>
          <t>Row on Applicants 1 (helper)</t>
        </is>
      </c>
      <c r="V1" s="18" t="inlineStr">
        <is>
          <t>Row on Applicants 2 (helper)</t>
        </is>
      </c>
      <c r="W1" s="18" t="inlineStr">
        <is>
          <t>Row on Applicants 3 (helper)</t>
        </is>
      </c>
      <c r="X1" s="18" t="inlineStr">
        <is>
          <t>Row on Applicants 4 (helper)</t>
        </is>
      </c>
      <c r="Y1" s="18" t="inlineStr">
        <is>
          <t>Row on Applicants 5 (helper)</t>
        </is>
      </c>
      <c r="Z1" s="18" t="inlineStr">
        <is>
          <t>Row on Applicants 6 (helper)</t>
        </is>
      </c>
      <c r="AA1" s="18" t="inlineStr">
        <is>
          <t>Check 1 (helper)</t>
        </is>
      </c>
      <c r="AB1" s="18" t="inlineStr">
        <is>
          <t>Check 2 (helper)</t>
        </is>
      </c>
      <c r="AC1" s="18" t="inlineStr">
        <is>
          <t>Check 3 (helper)</t>
        </is>
      </c>
      <c r="AD1" s="18" t="inlineStr">
        <is>
          <t>Check 4 (helper)</t>
        </is>
      </c>
      <c r="AE1" s="18" t="inlineStr">
        <is>
          <t>Check 5 (helper)</t>
        </is>
      </c>
      <c r="AF1" s="18" t="inlineStr">
        <is>
          <t>Check 6 (helper)</t>
        </is>
      </c>
      <c r="AG1" s="18" t="inlineStr">
        <is>
          <t>All checks (helper)</t>
        </is>
      </c>
    </row>
    <row r="2">
      <c r="A2" s="20" t="inlineStr">
        <is>
          <t>EXAMPLE: Fun run setup</t>
        </is>
      </c>
      <c r="B2" s="24" t="n">
        <v>46340</v>
      </c>
      <c r="C2" s="25" t="n">
        <v>0.3333333333333333</v>
      </c>
      <c r="D2" s="25" t="n">
        <v>0.5</v>
      </c>
      <c r="E2" s="20" t="inlineStr">
        <is>
          <t>Saturdays</t>
        </is>
      </c>
      <c r="F2" s="20" t="inlineStr">
        <is>
          <t>Events and setup</t>
        </is>
      </c>
      <c r="G2" s="26" t="n">
        <v>3</v>
      </c>
      <c r="H2" s="20" t="inlineStr">
        <is>
          <t>Ava Example</t>
        </is>
      </c>
      <c r="I2" s="20" t="inlineStr">
        <is>
          <t>Chloe Placeholder</t>
        </is>
      </c>
      <c r="J2" s="20" t="inlineStr">
        <is>
          <t>Hugo Fictional</t>
        </is>
      </c>
      <c r="K2" s="20" t="n"/>
      <c r="L2" s="20" t="n"/>
      <c r="M2" s="20" t="n"/>
      <c r="N2" s="27">
        <f>IF(A2="","",SUMPRODUCT((H2:M2&lt;&gt;"")*1))</f>
        <v/>
      </c>
      <c r="O2" s="27">
        <f>IF(OR(A2="",NOT(ISNUMBER(G2))),"",MAX(0,G2-N2))</f>
        <v/>
      </c>
      <c r="P2" s="27">
        <f>IF(OR(A2="",NOT(ISNUMBER(G2))),"",IF(N2=0,"Empty",IF(N2=G2,"Full",IF(N2&gt;G2,"Over by "&amp;(N2-G2),"Open"))))</f>
        <v/>
      </c>
      <c r="Q2" s="28">
        <f>IF(A2="","",IF(N2=0,"No names yet",IF(AG2="","OK",LEFT(AG2,LEN(AG2)-3))))</f>
        <v/>
      </c>
      <c r="S2" s="29">
        <f>IF(C2="","",IF(ISNUMBER(C2),ROUND(MOD(C2,1)*1440,0),IFERROR(VALUE(LEFT(C2,2))*60+VALUE(MID(C2,4,2)),"")))</f>
        <v/>
      </c>
      <c r="T2" s="29">
        <f>IF(D2="","",IF(ISNUMBER(D2),ROUND(MOD(D2,1)*1440,0),IFERROR(VALUE(LEFT(D2,2))*60+VALUE(MID(D2,4,2)),"")))</f>
        <v/>
      </c>
      <c r="U2" s="29">
        <f>IF(TRIM($H2&amp;"")="","",IFERROR(MATCH(TRIM($H2),Applicants!$AJ$2:$AJ$501,0),0))</f>
        <v/>
      </c>
      <c r="V2" s="29">
        <f>IF(TRIM($I2&amp;"")="","",IFERROR(MATCH(TRIM($I2),Applicants!$AJ$2:$AJ$501,0),0))</f>
        <v/>
      </c>
      <c r="W2" s="29">
        <f>IF(TRIM($J2&amp;"")="","",IFERROR(MATCH(TRIM($J2),Applicants!$AJ$2:$AJ$501,0),0))</f>
        <v/>
      </c>
      <c r="X2" s="29">
        <f>IF(TRIM($K2&amp;"")="","",IFERROR(MATCH(TRIM($K2),Applicants!$AJ$2:$AJ$501,0),0))</f>
        <v/>
      </c>
      <c r="Y2" s="29">
        <f>IF(TRIM($L2&amp;"")="","",IFERROR(MATCH(TRIM($L2),Applicants!$AJ$2:$AJ$501,0),0))</f>
        <v/>
      </c>
      <c r="Z2" s="29">
        <f>IF(TRIM($M2&amp;"")="","",IFERROR(MATCH(TRIM($M2),Applicants!$AJ$2:$AJ$501,0),0))</f>
        <v/>
      </c>
      <c r="AA2" s="29">
        <f>IF($U2="","",IF((IF($U2=0,"; not on Applicants",IF(AND($E2&lt;&gt;"",NOT(ISNUMBER(SEARCH($E2,INDEX(Applicants!$AM$2:$AM$501,$U2))))),"; not available","")&amp;IF(AND($F2&lt;&gt;"",NOT(ISNUMBER(SEARCH($F2,INDEX(Applicants!$AL$2:$AL$501,$U2))))),"; role not chosen","")&amp;IF(AND(ISNUMBER(MATCH($F2,Lists!$I$2:$I$6,0)),TRIM(INDEX(Applicants!$AG$2:$AG$501,$U2)&amp;"")&lt;&gt;"Yes"),"; reference check not marked Yes","")&amp;IF(INDEX(Applicants!$AO$2:$AO$501,$U2)="Needed","; under 18, guardian signature not on file","")&amp;IF((COUNTIFS($B$2:$B$41,$B2,$S$2:$S$41,"&lt;"&amp;$T2,$T$2:$T$41,"&gt;"&amp;$S2,$H$2:$H$41,TRIM($H2))+COUNTIFS($B$2:$B$41,$B2,$S$2:$S$41,"&lt;"&amp;$T2,$T$2:$T$41,"&gt;"&amp;$S2,$I$2:$I$41,TRIM($H2))+COUNTIFS($B$2:$B$41,$B2,$S$2:$S$41,"&lt;"&amp;$T2,$T$2:$T$41,"&gt;"&amp;$S2,$J$2:$J$41,TRIM($H2))+COUNTIFS($B$2:$B$41,$B2,$S$2:$S$41,"&lt;"&amp;$T2,$T$2:$T$41,"&gt;"&amp;$S2,$K$2:$K$41,TRIM($H2))+COUNTIFS($B$2:$B$41,$B2,$S$2:$S$41,"&lt;"&amp;$T2,$T$2:$T$41,"&gt;"&amp;$S2,$L$2:$L$41,TRIM($H2))+COUNTIFS($B$2:$B$41,$B2,$S$2:$S$41,"&lt;"&amp;$T2,$T$2:$T$41,"&gt;"&amp;$S2,$M$2:$M$41,TRIM($H2)))&gt;1,"; double-booked","")))="","",TRIM($H2)&amp;": "&amp;MID(IF($U2=0,"; not on Applicants",IF(AND($E2&lt;&gt;"",NOT(ISNUMBER(SEARCH($E2,INDEX(Applicants!$AM$2:$AM$501,$U2))))),"; not available","")&amp;IF(AND($F2&lt;&gt;"",NOT(ISNUMBER(SEARCH($F2,INDEX(Applicants!$AL$2:$AL$501,$U2))))),"; role not chosen","")&amp;IF(AND(ISNUMBER(MATCH($F2,Lists!$I$2:$I$6,0)),TRIM(INDEX(Applicants!$AG$2:$AG$501,$U2)&amp;"")&lt;&gt;"Yes"),"; reference check not marked Yes","")&amp;IF(INDEX(Applicants!$AO$2:$AO$501,$U2)="Needed","; under 18, guardian signature not on file","")&amp;IF((COUNTIFS($B$2:$B$41,$B2,$S$2:$S$41,"&lt;"&amp;$T2,$T$2:$T$41,"&gt;"&amp;$S2,$H$2:$H$41,TRIM($H2))+COUNTIFS($B$2:$B$41,$B2,$S$2:$S$41,"&lt;"&amp;$T2,$T$2:$T$41,"&gt;"&amp;$S2,$I$2:$I$41,TRIM($H2))+COUNTIFS($B$2:$B$41,$B2,$S$2:$S$41,"&lt;"&amp;$T2,$T$2:$T$41,"&gt;"&amp;$S2,$J$2:$J$41,TRIM($H2))+COUNTIFS($B$2:$B$41,$B2,$S$2:$S$41,"&lt;"&amp;$T2,$T$2:$T$41,"&gt;"&amp;$S2,$K$2:$K$41,TRIM($H2))+COUNTIFS($B$2:$B$41,$B2,$S$2:$S$41,"&lt;"&amp;$T2,$T$2:$T$41,"&gt;"&amp;$S2,$L$2:$L$41,TRIM($H2))+COUNTIFS($B$2:$B$41,$B2,$S$2:$S$41,"&lt;"&amp;$T2,$T$2:$T$41,"&gt;"&amp;$S2,$M$2:$M$41,TRIM($H2)))&gt;1,"; double-booked","")),3,200)))</f>
        <v/>
      </c>
      <c r="AB2" s="29">
        <f>IF($V2="","",IF((IF($V2=0,"; not on Applicants",IF(AND($E2&lt;&gt;"",NOT(ISNUMBER(SEARCH($E2,INDEX(Applicants!$AM$2:$AM$501,$V2))))),"; not available","")&amp;IF(AND($F2&lt;&gt;"",NOT(ISNUMBER(SEARCH($F2,INDEX(Applicants!$AL$2:$AL$501,$V2))))),"; role not chosen","")&amp;IF(AND(ISNUMBER(MATCH($F2,Lists!$I$2:$I$6,0)),TRIM(INDEX(Applicants!$AG$2:$AG$501,$V2)&amp;"")&lt;&gt;"Yes"),"; reference check not marked Yes","")&amp;IF(INDEX(Applicants!$AO$2:$AO$501,$V2)="Needed","; under 18, guardian signature not on file","")&amp;IF((COUNTIFS($B$2:$B$41,$B2,$S$2:$S$41,"&lt;"&amp;$T2,$T$2:$T$41,"&gt;"&amp;$S2,$H$2:$H$41,TRIM($I2))+COUNTIFS($B$2:$B$41,$B2,$S$2:$S$41,"&lt;"&amp;$T2,$T$2:$T$41,"&gt;"&amp;$S2,$I$2:$I$41,TRIM($I2))+COUNTIFS($B$2:$B$41,$B2,$S$2:$S$41,"&lt;"&amp;$T2,$T$2:$T$41,"&gt;"&amp;$S2,$J$2:$J$41,TRIM($I2))+COUNTIFS($B$2:$B$41,$B2,$S$2:$S$41,"&lt;"&amp;$T2,$T$2:$T$41,"&gt;"&amp;$S2,$K$2:$K$41,TRIM($I2))+COUNTIFS($B$2:$B$41,$B2,$S$2:$S$41,"&lt;"&amp;$T2,$T$2:$T$41,"&gt;"&amp;$S2,$L$2:$L$41,TRIM($I2))+COUNTIFS($B$2:$B$41,$B2,$S$2:$S$41,"&lt;"&amp;$T2,$T$2:$T$41,"&gt;"&amp;$S2,$M$2:$M$41,TRIM($I2)))&gt;1,"; double-booked","")))="","",TRIM($I2)&amp;": "&amp;MID(IF($V2=0,"; not on Applicants",IF(AND($E2&lt;&gt;"",NOT(ISNUMBER(SEARCH($E2,INDEX(Applicants!$AM$2:$AM$501,$V2))))),"; not available","")&amp;IF(AND($F2&lt;&gt;"",NOT(ISNUMBER(SEARCH($F2,INDEX(Applicants!$AL$2:$AL$501,$V2))))),"; role not chosen","")&amp;IF(AND(ISNUMBER(MATCH($F2,Lists!$I$2:$I$6,0)),TRIM(INDEX(Applicants!$AG$2:$AG$501,$V2)&amp;"")&lt;&gt;"Yes"),"; reference check not marked Yes","")&amp;IF(INDEX(Applicants!$AO$2:$AO$501,$V2)="Needed","; under 18, guardian signature not on file","")&amp;IF((COUNTIFS($B$2:$B$41,$B2,$S$2:$S$41,"&lt;"&amp;$T2,$T$2:$T$41,"&gt;"&amp;$S2,$H$2:$H$41,TRIM($I2))+COUNTIFS($B$2:$B$41,$B2,$S$2:$S$41,"&lt;"&amp;$T2,$T$2:$T$41,"&gt;"&amp;$S2,$I$2:$I$41,TRIM($I2))+COUNTIFS($B$2:$B$41,$B2,$S$2:$S$41,"&lt;"&amp;$T2,$T$2:$T$41,"&gt;"&amp;$S2,$J$2:$J$41,TRIM($I2))+COUNTIFS($B$2:$B$41,$B2,$S$2:$S$41,"&lt;"&amp;$T2,$T$2:$T$41,"&gt;"&amp;$S2,$K$2:$K$41,TRIM($I2))+COUNTIFS($B$2:$B$41,$B2,$S$2:$S$41,"&lt;"&amp;$T2,$T$2:$T$41,"&gt;"&amp;$S2,$L$2:$L$41,TRIM($I2))+COUNTIFS($B$2:$B$41,$B2,$S$2:$S$41,"&lt;"&amp;$T2,$T$2:$T$41,"&gt;"&amp;$S2,$M$2:$M$41,TRIM($I2)))&gt;1,"; double-booked","")),3,200)))</f>
        <v/>
      </c>
      <c r="AC2" s="29">
        <f>IF($W2="","",IF((IF($W2=0,"; not on Applicants",IF(AND($E2&lt;&gt;"",NOT(ISNUMBER(SEARCH($E2,INDEX(Applicants!$AM$2:$AM$501,$W2))))),"; not available","")&amp;IF(AND($F2&lt;&gt;"",NOT(ISNUMBER(SEARCH($F2,INDEX(Applicants!$AL$2:$AL$501,$W2))))),"; role not chosen","")&amp;IF(AND(ISNUMBER(MATCH($F2,Lists!$I$2:$I$6,0)),TRIM(INDEX(Applicants!$AG$2:$AG$501,$W2)&amp;"")&lt;&gt;"Yes"),"; reference check not marked Yes","")&amp;IF(INDEX(Applicants!$AO$2:$AO$501,$W2)="Needed","; under 18, guardian signature not on file","")&amp;IF((COUNTIFS($B$2:$B$41,$B2,$S$2:$S$41,"&lt;"&amp;$T2,$T$2:$T$41,"&gt;"&amp;$S2,$H$2:$H$41,TRIM($J2))+COUNTIFS($B$2:$B$41,$B2,$S$2:$S$41,"&lt;"&amp;$T2,$T$2:$T$41,"&gt;"&amp;$S2,$I$2:$I$41,TRIM($J2))+COUNTIFS($B$2:$B$41,$B2,$S$2:$S$41,"&lt;"&amp;$T2,$T$2:$T$41,"&gt;"&amp;$S2,$J$2:$J$41,TRIM($J2))+COUNTIFS($B$2:$B$41,$B2,$S$2:$S$41,"&lt;"&amp;$T2,$T$2:$T$41,"&gt;"&amp;$S2,$K$2:$K$41,TRIM($J2))+COUNTIFS($B$2:$B$41,$B2,$S$2:$S$41,"&lt;"&amp;$T2,$T$2:$T$41,"&gt;"&amp;$S2,$L$2:$L$41,TRIM($J2))+COUNTIFS($B$2:$B$41,$B2,$S$2:$S$41,"&lt;"&amp;$T2,$T$2:$T$41,"&gt;"&amp;$S2,$M$2:$M$41,TRIM($J2)))&gt;1,"; double-booked","")))="","",TRIM($J2)&amp;": "&amp;MID(IF($W2=0,"; not on Applicants",IF(AND($E2&lt;&gt;"",NOT(ISNUMBER(SEARCH($E2,INDEX(Applicants!$AM$2:$AM$501,$W2))))),"; not available","")&amp;IF(AND($F2&lt;&gt;"",NOT(ISNUMBER(SEARCH($F2,INDEX(Applicants!$AL$2:$AL$501,$W2))))),"; role not chosen","")&amp;IF(AND(ISNUMBER(MATCH($F2,Lists!$I$2:$I$6,0)),TRIM(INDEX(Applicants!$AG$2:$AG$501,$W2)&amp;"")&lt;&gt;"Yes"),"; reference check not marked Yes","")&amp;IF(INDEX(Applicants!$AO$2:$AO$501,$W2)="Needed","; under 18, guardian signature not on file","")&amp;IF((COUNTIFS($B$2:$B$41,$B2,$S$2:$S$41,"&lt;"&amp;$T2,$T$2:$T$41,"&gt;"&amp;$S2,$H$2:$H$41,TRIM($J2))+COUNTIFS($B$2:$B$41,$B2,$S$2:$S$41,"&lt;"&amp;$T2,$T$2:$T$41,"&gt;"&amp;$S2,$I$2:$I$41,TRIM($J2))+COUNTIFS($B$2:$B$41,$B2,$S$2:$S$41,"&lt;"&amp;$T2,$T$2:$T$41,"&gt;"&amp;$S2,$J$2:$J$41,TRIM($J2))+COUNTIFS($B$2:$B$41,$B2,$S$2:$S$41,"&lt;"&amp;$T2,$T$2:$T$41,"&gt;"&amp;$S2,$K$2:$K$41,TRIM($J2))+COUNTIFS($B$2:$B$41,$B2,$S$2:$S$41,"&lt;"&amp;$T2,$T$2:$T$41,"&gt;"&amp;$S2,$L$2:$L$41,TRIM($J2))+COUNTIFS($B$2:$B$41,$B2,$S$2:$S$41,"&lt;"&amp;$T2,$T$2:$T$41,"&gt;"&amp;$S2,$M$2:$M$41,TRIM($J2)))&gt;1,"; double-booked","")),3,200)))</f>
        <v/>
      </c>
      <c r="AD2" s="29">
        <f>IF($X2="","",IF((IF($X2=0,"; not on Applicants",IF(AND($E2&lt;&gt;"",NOT(ISNUMBER(SEARCH($E2,INDEX(Applicants!$AM$2:$AM$501,$X2))))),"; not available","")&amp;IF(AND($F2&lt;&gt;"",NOT(ISNUMBER(SEARCH($F2,INDEX(Applicants!$AL$2:$AL$501,$X2))))),"; role not chosen","")&amp;IF(AND(ISNUMBER(MATCH($F2,Lists!$I$2:$I$6,0)),TRIM(INDEX(Applicants!$AG$2:$AG$501,$X2)&amp;"")&lt;&gt;"Yes"),"; reference check not marked Yes","")&amp;IF(INDEX(Applicants!$AO$2:$AO$501,$X2)="Needed","; under 18, guardian signature not on file","")&amp;IF((COUNTIFS($B$2:$B$41,$B2,$S$2:$S$41,"&lt;"&amp;$T2,$T$2:$T$41,"&gt;"&amp;$S2,$H$2:$H$41,TRIM($K2))+COUNTIFS($B$2:$B$41,$B2,$S$2:$S$41,"&lt;"&amp;$T2,$T$2:$T$41,"&gt;"&amp;$S2,$I$2:$I$41,TRIM($K2))+COUNTIFS($B$2:$B$41,$B2,$S$2:$S$41,"&lt;"&amp;$T2,$T$2:$T$41,"&gt;"&amp;$S2,$J$2:$J$41,TRIM($K2))+COUNTIFS($B$2:$B$41,$B2,$S$2:$S$41,"&lt;"&amp;$T2,$T$2:$T$41,"&gt;"&amp;$S2,$K$2:$K$41,TRIM($K2))+COUNTIFS($B$2:$B$41,$B2,$S$2:$S$41,"&lt;"&amp;$T2,$T$2:$T$41,"&gt;"&amp;$S2,$L$2:$L$41,TRIM($K2))+COUNTIFS($B$2:$B$41,$B2,$S$2:$S$41,"&lt;"&amp;$T2,$T$2:$T$41,"&gt;"&amp;$S2,$M$2:$M$41,TRIM($K2)))&gt;1,"; double-booked","")))="","",TRIM($K2)&amp;": "&amp;MID(IF($X2=0,"; not on Applicants",IF(AND($E2&lt;&gt;"",NOT(ISNUMBER(SEARCH($E2,INDEX(Applicants!$AM$2:$AM$501,$X2))))),"; not available","")&amp;IF(AND($F2&lt;&gt;"",NOT(ISNUMBER(SEARCH($F2,INDEX(Applicants!$AL$2:$AL$501,$X2))))),"; role not chosen","")&amp;IF(AND(ISNUMBER(MATCH($F2,Lists!$I$2:$I$6,0)),TRIM(INDEX(Applicants!$AG$2:$AG$501,$X2)&amp;"")&lt;&gt;"Yes"),"; reference check not marked Yes","")&amp;IF(INDEX(Applicants!$AO$2:$AO$501,$X2)="Needed","; under 18, guardian signature not on file","")&amp;IF((COUNTIFS($B$2:$B$41,$B2,$S$2:$S$41,"&lt;"&amp;$T2,$T$2:$T$41,"&gt;"&amp;$S2,$H$2:$H$41,TRIM($K2))+COUNTIFS($B$2:$B$41,$B2,$S$2:$S$41,"&lt;"&amp;$T2,$T$2:$T$41,"&gt;"&amp;$S2,$I$2:$I$41,TRIM($K2))+COUNTIFS($B$2:$B$41,$B2,$S$2:$S$41,"&lt;"&amp;$T2,$T$2:$T$41,"&gt;"&amp;$S2,$J$2:$J$41,TRIM($K2))+COUNTIFS($B$2:$B$41,$B2,$S$2:$S$41,"&lt;"&amp;$T2,$T$2:$T$41,"&gt;"&amp;$S2,$K$2:$K$41,TRIM($K2))+COUNTIFS($B$2:$B$41,$B2,$S$2:$S$41,"&lt;"&amp;$T2,$T$2:$T$41,"&gt;"&amp;$S2,$L$2:$L$41,TRIM($K2))+COUNTIFS($B$2:$B$41,$B2,$S$2:$S$41,"&lt;"&amp;$T2,$T$2:$T$41,"&gt;"&amp;$S2,$M$2:$M$41,TRIM($K2)))&gt;1,"; double-booked","")),3,200)))</f>
        <v/>
      </c>
      <c r="AE2" s="29">
        <f>IF($Y2="","",IF((IF($Y2=0,"; not on Applicants",IF(AND($E2&lt;&gt;"",NOT(ISNUMBER(SEARCH($E2,INDEX(Applicants!$AM$2:$AM$501,$Y2))))),"; not available","")&amp;IF(AND($F2&lt;&gt;"",NOT(ISNUMBER(SEARCH($F2,INDEX(Applicants!$AL$2:$AL$501,$Y2))))),"; role not chosen","")&amp;IF(AND(ISNUMBER(MATCH($F2,Lists!$I$2:$I$6,0)),TRIM(INDEX(Applicants!$AG$2:$AG$501,$Y2)&amp;"")&lt;&gt;"Yes"),"; reference check not marked Yes","")&amp;IF(INDEX(Applicants!$AO$2:$AO$501,$Y2)="Needed","; under 18, guardian signature not on file","")&amp;IF((COUNTIFS($B$2:$B$41,$B2,$S$2:$S$41,"&lt;"&amp;$T2,$T$2:$T$41,"&gt;"&amp;$S2,$H$2:$H$41,TRIM($L2))+COUNTIFS($B$2:$B$41,$B2,$S$2:$S$41,"&lt;"&amp;$T2,$T$2:$T$41,"&gt;"&amp;$S2,$I$2:$I$41,TRIM($L2))+COUNTIFS($B$2:$B$41,$B2,$S$2:$S$41,"&lt;"&amp;$T2,$T$2:$T$41,"&gt;"&amp;$S2,$J$2:$J$41,TRIM($L2))+COUNTIFS($B$2:$B$41,$B2,$S$2:$S$41,"&lt;"&amp;$T2,$T$2:$T$41,"&gt;"&amp;$S2,$K$2:$K$41,TRIM($L2))+COUNTIFS($B$2:$B$41,$B2,$S$2:$S$41,"&lt;"&amp;$T2,$T$2:$T$41,"&gt;"&amp;$S2,$L$2:$L$41,TRIM($L2))+COUNTIFS($B$2:$B$41,$B2,$S$2:$S$41,"&lt;"&amp;$T2,$T$2:$T$41,"&gt;"&amp;$S2,$M$2:$M$41,TRIM($L2)))&gt;1,"; double-booked","")))="","",TRIM($L2)&amp;": "&amp;MID(IF($Y2=0,"; not on Applicants",IF(AND($E2&lt;&gt;"",NOT(ISNUMBER(SEARCH($E2,INDEX(Applicants!$AM$2:$AM$501,$Y2))))),"; not available","")&amp;IF(AND($F2&lt;&gt;"",NOT(ISNUMBER(SEARCH($F2,INDEX(Applicants!$AL$2:$AL$501,$Y2))))),"; role not chosen","")&amp;IF(AND(ISNUMBER(MATCH($F2,Lists!$I$2:$I$6,0)),TRIM(INDEX(Applicants!$AG$2:$AG$501,$Y2)&amp;"")&lt;&gt;"Yes"),"; reference check not marked Yes","")&amp;IF(INDEX(Applicants!$AO$2:$AO$501,$Y2)="Needed","; under 18, guardian signature not on file","")&amp;IF((COUNTIFS($B$2:$B$41,$B2,$S$2:$S$41,"&lt;"&amp;$T2,$T$2:$T$41,"&gt;"&amp;$S2,$H$2:$H$41,TRIM($L2))+COUNTIFS($B$2:$B$41,$B2,$S$2:$S$41,"&lt;"&amp;$T2,$T$2:$T$41,"&gt;"&amp;$S2,$I$2:$I$41,TRIM($L2))+COUNTIFS($B$2:$B$41,$B2,$S$2:$S$41,"&lt;"&amp;$T2,$T$2:$T$41,"&gt;"&amp;$S2,$J$2:$J$41,TRIM($L2))+COUNTIFS($B$2:$B$41,$B2,$S$2:$S$41,"&lt;"&amp;$T2,$T$2:$T$41,"&gt;"&amp;$S2,$K$2:$K$41,TRIM($L2))+COUNTIFS($B$2:$B$41,$B2,$S$2:$S$41,"&lt;"&amp;$T2,$T$2:$T$41,"&gt;"&amp;$S2,$L$2:$L$41,TRIM($L2))+COUNTIFS($B$2:$B$41,$B2,$S$2:$S$41,"&lt;"&amp;$T2,$T$2:$T$41,"&gt;"&amp;$S2,$M$2:$M$41,TRIM($L2)))&gt;1,"; double-booked","")),3,200)))</f>
        <v/>
      </c>
      <c r="AF2" s="29">
        <f>IF($Z2="","",IF((IF($Z2=0,"; not on Applicants",IF(AND($E2&lt;&gt;"",NOT(ISNUMBER(SEARCH($E2,INDEX(Applicants!$AM$2:$AM$501,$Z2))))),"; not available","")&amp;IF(AND($F2&lt;&gt;"",NOT(ISNUMBER(SEARCH($F2,INDEX(Applicants!$AL$2:$AL$501,$Z2))))),"; role not chosen","")&amp;IF(AND(ISNUMBER(MATCH($F2,Lists!$I$2:$I$6,0)),TRIM(INDEX(Applicants!$AG$2:$AG$501,$Z2)&amp;"")&lt;&gt;"Yes"),"; reference check not marked Yes","")&amp;IF(INDEX(Applicants!$AO$2:$AO$501,$Z2)="Needed","; under 18, guardian signature not on file","")&amp;IF((COUNTIFS($B$2:$B$41,$B2,$S$2:$S$41,"&lt;"&amp;$T2,$T$2:$T$41,"&gt;"&amp;$S2,$H$2:$H$41,TRIM($M2))+COUNTIFS($B$2:$B$41,$B2,$S$2:$S$41,"&lt;"&amp;$T2,$T$2:$T$41,"&gt;"&amp;$S2,$I$2:$I$41,TRIM($M2))+COUNTIFS($B$2:$B$41,$B2,$S$2:$S$41,"&lt;"&amp;$T2,$T$2:$T$41,"&gt;"&amp;$S2,$J$2:$J$41,TRIM($M2))+COUNTIFS($B$2:$B$41,$B2,$S$2:$S$41,"&lt;"&amp;$T2,$T$2:$T$41,"&gt;"&amp;$S2,$K$2:$K$41,TRIM($M2))+COUNTIFS($B$2:$B$41,$B2,$S$2:$S$41,"&lt;"&amp;$T2,$T$2:$T$41,"&gt;"&amp;$S2,$L$2:$L$41,TRIM($M2))+COUNTIFS($B$2:$B$41,$B2,$S$2:$S$41,"&lt;"&amp;$T2,$T$2:$T$41,"&gt;"&amp;$S2,$M$2:$M$41,TRIM($M2)))&gt;1,"; double-booked","")))="","",TRIM($M2)&amp;": "&amp;MID(IF($Z2=0,"; not on Applicants",IF(AND($E2&lt;&gt;"",NOT(ISNUMBER(SEARCH($E2,INDEX(Applicants!$AM$2:$AM$501,$Z2))))),"; not available","")&amp;IF(AND($F2&lt;&gt;"",NOT(ISNUMBER(SEARCH($F2,INDEX(Applicants!$AL$2:$AL$501,$Z2))))),"; role not chosen","")&amp;IF(AND(ISNUMBER(MATCH($F2,Lists!$I$2:$I$6,0)),TRIM(INDEX(Applicants!$AG$2:$AG$501,$Z2)&amp;"")&lt;&gt;"Yes"),"; reference check not marked Yes","")&amp;IF(INDEX(Applicants!$AO$2:$AO$501,$Z2)="Needed","; under 18, guardian signature not on file","")&amp;IF((COUNTIFS($B$2:$B$41,$B2,$S$2:$S$41,"&lt;"&amp;$T2,$T$2:$T$41,"&gt;"&amp;$S2,$H$2:$H$41,TRIM($M2))+COUNTIFS($B$2:$B$41,$B2,$S$2:$S$41,"&lt;"&amp;$T2,$T$2:$T$41,"&gt;"&amp;$S2,$I$2:$I$41,TRIM($M2))+COUNTIFS($B$2:$B$41,$B2,$S$2:$S$41,"&lt;"&amp;$T2,$T$2:$T$41,"&gt;"&amp;$S2,$J$2:$J$41,TRIM($M2))+COUNTIFS($B$2:$B$41,$B2,$S$2:$S$41,"&lt;"&amp;$T2,$T$2:$T$41,"&gt;"&amp;$S2,$K$2:$K$41,TRIM($M2))+COUNTIFS($B$2:$B$41,$B2,$S$2:$S$41,"&lt;"&amp;$T2,$T$2:$T$41,"&gt;"&amp;$S2,$L$2:$L$41,TRIM($M2))+COUNTIFS($B$2:$B$41,$B2,$S$2:$S$41,"&lt;"&amp;$T2,$T$2:$T$41,"&gt;"&amp;$S2,$M$2:$M$41,TRIM($M2)))&gt;1,"; double-booked","")),3,200)))</f>
        <v/>
      </c>
      <c r="AG2" s="29">
        <f>IF(AA2&lt;&gt;"",AA2&amp;" | ","")&amp;IF(AB2&lt;&gt;"",AB2&amp;" | ","")&amp;IF(AC2&lt;&gt;"",AC2&amp;" | ","")&amp;IF(AD2&lt;&gt;"",AD2&amp;" | ","")&amp;IF(AE2&lt;&gt;"",AE2&amp;" | ","")&amp;IF(AF2&lt;&gt;"",AF2&amp;" | ","")</f>
        <v/>
      </c>
    </row>
    <row r="3">
      <c r="A3" s="20" t="inlineStr">
        <is>
          <t>EXAMPLE: Fun run registration desk</t>
        </is>
      </c>
      <c r="B3" s="24" t="n">
        <v>46340</v>
      </c>
      <c r="C3" s="25" t="n">
        <v>0.4166666666666667</v>
      </c>
      <c r="D3" s="25" t="n">
        <v>0.5833333333333334</v>
      </c>
      <c r="E3" s="20" t="inlineStr">
        <is>
          <t>Saturdays</t>
        </is>
      </c>
      <c r="F3" s="20" t="inlineStr">
        <is>
          <t>Front desk and greeting</t>
        </is>
      </c>
      <c r="G3" s="26" t="n">
        <v>3</v>
      </c>
      <c r="H3" s="20" t="inlineStr">
        <is>
          <t>Hugo Fictional</t>
        </is>
      </c>
      <c r="I3" s="20" t="inlineStr">
        <is>
          <t>Ben Sample</t>
        </is>
      </c>
      <c r="J3" s="20" t="inlineStr">
        <is>
          <t>Farid Pretend</t>
        </is>
      </c>
      <c r="K3" s="20" t="n"/>
      <c r="L3" s="20" t="n"/>
      <c r="M3" s="20" t="n"/>
      <c r="N3" s="27">
        <f>IF(A3="","",SUMPRODUCT((H3:M3&lt;&gt;"")*1))</f>
        <v/>
      </c>
      <c r="O3" s="27">
        <f>IF(OR(A3="",NOT(ISNUMBER(G3))),"",MAX(0,G3-N3))</f>
        <v/>
      </c>
      <c r="P3" s="27">
        <f>IF(OR(A3="",NOT(ISNUMBER(G3))),"",IF(N3=0,"Empty",IF(N3=G3,"Full",IF(N3&gt;G3,"Over by "&amp;(N3-G3),"Open"))))</f>
        <v/>
      </c>
      <c r="Q3" s="28">
        <f>IF(A3="","",IF(N3=0,"No names yet",IF(AG3="","OK",LEFT(AG3,LEN(AG3)-3))))</f>
        <v/>
      </c>
      <c r="S3" s="29">
        <f>IF(C3="","",IF(ISNUMBER(C3),ROUND(MOD(C3,1)*1440,0),IFERROR(VALUE(LEFT(C3,2))*60+VALUE(MID(C3,4,2)),"")))</f>
        <v/>
      </c>
      <c r="T3" s="29">
        <f>IF(D3="","",IF(ISNUMBER(D3),ROUND(MOD(D3,1)*1440,0),IFERROR(VALUE(LEFT(D3,2))*60+VALUE(MID(D3,4,2)),"")))</f>
        <v/>
      </c>
      <c r="U3" s="29">
        <f>IF(TRIM($H3&amp;"")="","",IFERROR(MATCH(TRIM($H3),Applicants!$AJ$2:$AJ$501,0),0))</f>
        <v/>
      </c>
      <c r="V3" s="29">
        <f>IF(TRIM($I3&amp;"")="","",IFERROR(MATCH(TRIM($I3),Applicants!$AJ$2:$AJ$501,0),0))</f>
        <v/>
      </c>
      <c r="W3" s="29">
        <f>IF(TRIM($J3&amp;"")="","",IFERROR(MATCH(TRIM($J3),Applicants!$AJ$2:$AJ$501,0),0))</f>
        <v/>
      </c>
      <c r="X3" s="29">
        <f>IF(TRIM($K3&amp;"")="","",IFERROR(MATCH(TRIM($K3),Applicants!$AJ$2:$AJ$501,0),0))</f>
        <v/>
      </c>
      <c r="Y3" s="29">
        <f>IF(TRIM($L3&amp;"")="","",IFERROR(MATCH(TRIM($L3),Applicants!$AJ$2:$AJ$501,0),0))</f>
        <v/>
      </c>
      <c r="Z3" s="29">
        <f>IF(TRIM($M3&amp;"")="","",IFERROR(MATCH(TRIM($M3),Applicants!$AJ$2:$AJ$501,0),0))</f>
        <v/>
      </c>
      <c r="AA3" s="29">
        <f>IF($U3="","",IF((IF($U3=0,"; not on Applicants",IF(AND($E3&lt;&gt;"",NOT(ISNUMBER(SEARCH($E3,INDEX(Applicants!$AM$2:$AM$501,$U3))))),"; not available","")&amp;IF(AND($F3&lt;&gt;"",NOT(ISNUMBER(SEARCH($F3,INDEX(Applicants!$AL$2:$AL$501,$U3))))),"; role not chosen","")&amp;IF(AND(ISNUMBER(MATCH($F3,Lists!$I$2:$I$6,0)),TRIM(INDEX(Applicants!$AG$2:$AG$501,$U3)&amp;"")&lt;&gt;"Yes"),"; reference check not marked Yes","")&amp;IF(INDEX(Applicants!$AO$2:$AO$501,$U3)="Needed","; under 18, guardian signature not on file","")&amp;IF((COUNTIFS($B$2:$B$41,$B3,$S$2:$S$41,"&lt;"&amp;$T3,$T$2:$T$41,"&gt;"&amp;$S3,$H$2:$H$41,TRIM($H3))+COUNTIFS($B$2:$B$41,$B3,$S$2:$S$41,"&lt;"&amp;$T3,$T$2:$T$41,"&gt;"&amp;$S3,$I$2:$I$41,TRIM($H3))+COUNTIFS($B$2:$B$41,$B3,$S$2:$S$41,"&lt;"&amp;$T3,$T$2:$T$41,"&gt;"&amp;$S3,$J$2:$J$41,TRIM($H3))+COUNTIFS($B$2:$B$41,$B3,$S$2:$S$41,"&lt;"&amp;$T3,$T$2:$T$41,"&gt;"&amp;$S3,$K$2:$K$41,TRIM($H3))+COUNTIFS($B$2:$B$41,$B3,$S$2:$S$41,"&lt;"&amp;$T3,$T$2:$T$41,"&gt;"&amp;$S3,$L$2:$L$41,TRIM($H3))+COUNTIFS($B$2:$B$41,$B3,$S$2:$S$41,"&lt;"&amp;$T3,$T$2:$T$41,"&gt;"&amp;$S3,$M$2:$M$41,TRIM($H3)))&gt;1,"; double-booked","")))="","",TRIM($H3)&amp;": "&amp;MID(IF($U3=0,"; not on Applicants",IF(AND($E3&lt;&gt;"",NOT(ISNUMBER(SEARCH($E3,INDEX(Applicants!$AM$2:$AM$501,$U3))))),"; not available","")&amp;IF(AND($F3&lt;&gt;"",NOT(ISNUMBER(SEARCH($F3,INDEX(Applicants!$AL$2:$AL$501,$U3))))),"; role not chosen","")&amp;IF(AND(ISNUMBER(MATCH($F3,Lists!$I$2:$I$6,0)),TRIM(INDEX(Applicants!$AG$2:$AG$501,$U3)&amp;"")&lt;&gt;"Yes"),"; reference check not marked Yes","")&amp;IF(INDEX(Applicants!$AO$2:$AO$501,$U3)="Needed","; under 18, guardian signature not on file","")&amp;IF((COUNTIFS($B$2:$B$41,$B3,$S$2:$S$41,"&lt;"&amp;$T3,$T$2:$T$41,"&gt;"&amp;$S3,$H$2:$H$41,TRIM($H3))+COUNTIFS($B$2:$B$41,$B3,$S$2:$S$41,"&lt;"&amp;$T3,$T$2:$T$41,"&gt;"&amp;$S3,$I$2:$I$41,TRIM($H3))+COUNTIFS($B$2:$B$41,$B3,$S$2:$S$41,"&lt;"&amp;$T3,$T$2:$T$41,"&gt;"&amp;$S3,$J$2:$J$41,TRIM($H3))+COUNTIFS($B$2:$B$41,$B3,$S$2:$S$41,"&lt;"&amp;$T3,$T$2:$T$41,"&gt;"&amp;$S3,$K$2:$K$41,TRIM($H3))+COUNTIFS($B$2:$B$41,$B3,$S$2:$S$41,"&lt;"&amp;$T3,$T$2:$T$41,"&gt;"&amp;$S3,$L$2:$L$41,TRIM($H3))+COUNTIFS($B$2:$B$41,$B3,$S$2:$S$41,"&lt;"&amp;$T3,$T$2:$T$41,"&gt;"&amp;$S3,$M$2:$M$41,TRIM($H3)))&gt;1,"; double-booked","")),3,200)))</f>
        <v/>
      </c>
      <c r="AB3" s="29">
        <f>IF($V3="","",IF((IF($V3=0,"; not on Applicants",IF(AND($E3&lt;&gt;"",NOT(ISNUMBER(SEARCH($E3,INDEX(Applicants!$AM$2:$AM$501,$V3))))),"; not available","")&amp;IF(AND($F3&lt;&gt;"",NOT(ISNUMBER(SEARCH($F3,INDEX(Applicants!$AL$2:$AL$501,$V3))))),"; role not chosen","")&amp;IF(AND(ISNUMBER(MATCH($F3,Lists!$I$2:$I$6,0)),TRIM(INDEX(Applicants!$AG$2:$AG$501,$V3)&amp;"")&lt;&gt;"Yes"),"; reference check not marked Yes","")&amp;IF(INDEX(Applicants!$AO$2:$AO$501,$V3)="Needed","; under 18, guardian signature not on file","")&amp;IF((COUNTIFS($B$2:$B$41,$B3,$S$2:$S$41,"&lt;"&amp;$T3,$T$2:$T$41,"&gt;"&amp;$S3,$H$2:$H$41,TRIM($I3))+COUNTIFS($B$2:$B$41,$B3,$S$2:$S$41,"&lt;"&amp;$T3,$T$2:$T$41,"&gt;"&amp;$S3,$I$2:$I$41,TRIM($I3))+COUNTIFS($B$2:$B$41,$B3,$S$2:$S$41,"&lt;"&amp;$T3,$T$2:$T$41,"&gt;"&amp;$S3,$J$2:$J$41,TRIM($I3))+COUNTIFS($B$2:$B$41,$B3,$S$2:$S$41,"&lt;"&amp;$T3,$T$2:$T$41,"&gt;"&amp;$S3,$K$2:$K$41,TRIM($I3))+COUNTIFS($B$2:$B$41,$B3,$S$2:$S$41,"&lt;"&amp;$T3,$T$2:$T$41,"&gt;"&amp;$S3,$L$2:$L$41,TRIM($I3))+COUNTIFS($B$2:$B$41,$B3,$S$2:$S$41,"&lt;"&amp;$T3,$T$2:$T$41,"&gt;"&amp;$S3,$M$2:$M$41,TRIM($I3)))&gt;1,"; double-booked","")))="","",TRIM($I3)&amp;": "&amp;MID(IF($V3=0,"; not on Applicants",IF(AND($E3&lt;&gt;"",NOT(ISNUMBER(SEARCH($E3,INDEX(Applicants!$AM$2:$AM$501,$V3))))),"; not available","")&amp;IF(AND($F3&lt;&gt;"",NOT(ISNUMBER(SEARCH($F3,INDEX(Applicants!$AL$2:$AL$501,$V3))))),"; role not chosen","")&amp;IF(AND(ISNUMBER(MATCH($F3,Lists!$I$2:$I$6,0)),TRIM(INDEX(Applicants!$AG$2:$AG$501,$V3)&amp;"")&lt;&gt;"Yes"),"; reference check not marked Yes","")&amp;IF(INDEX(Applicants!$AO$2:$AO$501,$V3)="Needed","; under 18, guardian signature not on file","")&amp;IF((COUNTIFS($B$2:$B$41,$B3,$S$2:$S$41,"&lt;"&amp;$T3,$T$2:$T$41,"&gt;"&amp;$S3,$H$2:$H$41,TRIM($I3))+COUNTIFS($B$2:$B$41,$B3,$S$2:$S$41,"&lt;"&amp;$T3,$T$2:$T$41,"&gt;"&amp;$S3,$I$2:$I$41,TRIM($I3))+COUNTIFS($B$2:$B$41,$B3,$S$2:$S$41,"&lt;"&amp;$T3,$T$2:$T$41,"&gt;"&amp;$S3,$J$2:$J$41,TRIM($I3))+COUNTIFS($B$2:$B$41,$B3,$S$2:$S$41,"&lt;"&amp;$T3,$T$2:$T$41,"&gt;"&amp;$S3,$K$2:$K$41,TRIM($I3))+COUNTIFS($B$2:$B$41,$B3,$S$2:$S$41,"&lt;"&amp;$T3,$T$2:$T$41,"&gt;"&amp;$S3,$L$2:$L$41,TRIM($I3))+COUNTIFS($B$2:$B$41,$B3,$S$2:$S$41,"&lt;"&amp;$T3,$T$2:$T$41,"&gt;"&amp;$S3,$M$2:$M$41,TRIM($I3)))&gt;1,"; double-booked","")),3,200)))</f>
        <v/>
      </c>
      <c r="AC3" s="29">
        <f>IF($W3="","",IF((IF($W3=0,"; not on Applicants",IF(AND($E3&lt;&gt;"",NOT(ISNUMBER(SEARCH($E3,INDEX(Applicants!$AM$2:$AM$501,$W3))))),"; not available","")&amp;IF(AND($F3&lt;&gt;"",NOT(ISNUMBER(SEARCH($F3,INDEX(Applicants!$AL$2:$AL$501,$W3))))),"; role not chosen","")&amp;IF(AND(ISNUMBER(MATCH($F3,Lists!$I$2:$I$6,0)),TRIM(INDEX(Applicants!$AG$2:$AG$501,$W3)&amp;"")&lt;&gt;"Yes"),"; reference check not marked Yes","")&amp;IF(INDEX(Applicants!$AO$2:$AO$501,$W3)="Needed","; under 18, guardian signature not on file","")&amp;IF((COUNTIFS($B$2:$B$41,$B3,$S$2:$S$41,"&lt;"&amp;$T3,$T$2:$T$41,"&gt;"&amp;$S3,$H$2:$H$41,TRIM($J3))+COUNTIFS($B$2:$B$41,$B3,$S$2:$S$41,"&lt;"&amp;$T3,$T$2:$T$41,"&gt;"&amp;$S3,$I$2:$I$41,TRIM($J3))+COUNTIFS($B$2:$B$41,$B3,$S$2:$S$41,"&lt;"&amp;$T3,$T$2:$T$41,"&gt;"&amp;$S3,$J$2:$J$41,TRIM($J3))+COUNTIFS($B$2:$B$41,$B3,$S$2:$S$41,"&lt;"&amp;$T3,$T$2:$T$41,"&gt;"&amp;$S3,$K$2:$K$41,TRIM($J3))+COUNTIFS($B$2:$B$41,$B3,$S$2:$S$41,"&lt;"&amp;$T3,$T$2:$T$41,"&gt;"&amp;$S3,$L$2:$L$41,TRIM($J3))+COUNTIFS($B$2:$B$41,$B3,$S$2:$S$41,"&lt;"&amp;$T3,$T$2:$T$41,"&gt;"&amp;$S3,$M$2:$M$41,TRIM($J3)))&gt;1,"; double-booked","")))="","",TRIM($J3)&amp;": "&amp;MID(IF($W3=0,"; not on Applicants",IF(AND($E3&lt;&gt;"",NOT(ISNUMBER(SEARCH($E3,INDEX(Applicants!$AM$2:$AM$501,$W3))))),"; not available","")&amp;IF(AND($F3&lt;&gt;"",NOT(ISNUMBER(SEARCH($F3,INDEX(Applicants!$AL$2:$AL$501,$W3))))),"; role not chosen","")&amp;IF(AND(ISNUMBER(MATCH($F3,Lists!$I$2:$I$6,0)),TRIM(INDEX(Applicants!$AG$2:$AG$501,$W3)&amp;"")&lt;&gt;"Yes"),"; reference check not marked Yes","")&amp;IF(INDEX(Applicants!$AO$2:$AO$501,$W3)="Needed","; under 18, guardian signature not on file","")&amp;IF((COUNTIFS($B$2:$B$41,$B3,$S$2:$S$41,"&lt;"&amp;$T3,$T$2:$T$41,"&gt;"&amp;$S3,$H$2:$H$41,TRIM($J3))+COUNTIFS($B$2:$B$41,$B3,$S$2:$S$41,"&lt;"&amp;$T3,$T$2:$T$41,"&gt;"&amp;$S3,$I$2:$I$41,TRIM($J3))+COUNTIFS($B$2:$B$41,$B3,$S$2:$S$41,"&lt;"&amp;$T3,$T$2:$T$41,"&gt;"&amp;$S3,$J$2:$J$41,TRIM($J3))+COUNTIFS($B$2:$B$41,$B3,$S$2:$S$41,"&lt;"&amp;$T3,$T$2:$T$41,"&gt;"&amp;$S3,$K$2:$K$41,TRIM($J3))+COUNTIFS($B$2:$B$41,$B3,$S$2:$S$41,"&lt;"&amp;$T3,$T$2:$T$41,"&gt;"&amp;$S3,$L$2:$L$41,TRIM($J3))+COUNTIFS($B$2:$B$41,$B3,$S$2:$S$41,"&lt;"&amp;$T3,$T$2:$T$41,"&gt;"&amp;$S3,$M$2:$M$41,TRIM($J3)))&gt;1,"; double-booked","")),3,200)))</f>
        <v/>
      </c>
      <c r="AD3" s="29">
        <f>IF($X3="","",IF((IF($X3=0,"; not on Applicants",IF(AND($E3&lt;&gt;"",NOT(ISNUMBER(SEARCH($E3,INDEX(Applicants!$AM$2:$AM$501,$X3))))),"; not available","")&amp;IF(AND($F3&lt;&gt;"",NOT(ISNUMBER(SEARCH($F3,INDEX(Applicants!$AL$2:$AL$501,$X3))))),"; role not chosen","")&amp;IF(AND(ISNUMBER(MATCH($F3,Lists!$I$2:$I$6,0)),TRIM(INDEX(Applicants!$AG$2:$AG$501,$X3)&amp;"")&lt;&gt;"Yes"),"; reference check not marked Yes","")&amp;IF(INDEX(Applicants!$AO$2:$AO$501,$X3)="Needed","; under 18, guardian signature not on file","")&amp;IF((COUNTIFS($B$2:$B$41,$B3,$S$2:$S$41,"&lt;"&amp;$T3,$T$2:$T$41,"&gt;"&amp;$S3,$H$2:$H$41,TRIM($K3))+COUNTIFS($B$2:$B$41,$B3,$S$2:$S$41,"&lt;"&amp;$T3,$T$2:$T$41,"&gt;"&amp;$S3,$I$2:$I$41,TRIM($K3))+COUNTIFS($B$2:$B$41,$B3,$S$2:$S$41,"&lt;"&amp;$T3,$T$2:$T$41,"&gt;"&amp;$S3,$J$2:$J$41,TRIM($K3))+COUNTIFS($B$2:$B$41,$B3,$S$2:$S$41,"&lt;"&amp;$T3,$T$2:$T$41,"&gt;"&amp;$S3,$K$2:$K$41,TRIM($K3))+COUNTIFS($B$2:$B$41,$B3,$S$2:$S$41,"&lt;"&amp;$T3,$T$2:$T$41,"&gt;"&amp;$S3,$L$2:$L$41,TRIM($K3))+COUNTIFS($B$2:$B$41,$B3,$S$2:$S$41,"&lt;"&amp;$T3,$T$2:$T$41,"&gt;"&amp;$S3,$M$2:$M$41,TRIM($K3)))&gt;1,"; double-booked","")))="","",TRIM($K3)&amp;": "&amp;MID(IF($X3=0,"; not on Applicants",IF(AND($E3&lt;&gt;"",NOT(ISNUMBER(SEARCH($E3,INDEX(Applicants!$AM$2:$AM$501,$X3))))),"; not available","")&amp;IF(AND($F3&lt;&gt;"",NOT(ISNUMBER(SEARCH($F3,INDEX(Applicants!$AL$2:$AL$501,$X3))))),"; role not chosen","")&amp;IF(AND(ISNUMBER(MATCH($F3,Lists!$I$2:$I$6,0)),TRIM(INDEX(Applicants!$AG$2:$AG$501,$X3)&amp;"")&lt;&gt;"Yes"),"; reference check not marked Yes","")&amp;IF(INDEX(Applicants!$AO$2:$AO$501,$X3)="Needed","; under 18, guardian signature not on file","")&amp;IF((COUNTIFS($B$2:$B$41,$B3,$S$2:$S$41,"&lt;"&amp;$T3,$T$2:$T$41,"&gt;"&amp;$S3,$H$2:$H$41,TRIM($K3))+COUNTIFS($B$2:$B$41,$B3,$S$2:$S$41,"&lt;"&amp;$T3,$T$2:$T$41,"&gt;"&amp;$S3,$I$2:$I$41,TRIM($K3))+COUNTIFS($B$2:$B$41,$B3,$S$2:$S$41,"&lt;"&amp;$T3,$T$2:$T$41,"&gt;"&amp;$S3,$J$2:$J$41,TRIM($K3))+COUNTIFS($B$2:$B$41,$B3,$S$2:$S$41,"&lt;"&amp;$T3,$T$2:$T$41,"&gt;"&amp;$S3,$K$2:$K$41,TRIM($K3))+COUNTIFS($B$2:$B$41,$B3,$S$2:$S$41,"&lt;"&amp;$T3,$T$2:$T$41,"&gt;"&amp;$S3,$L$2:$L$41,TRIM($K3))+COUNTIFS($B$2:$B$41,$B3,$S$2:$S$41,"&lt;"&amp;$T3,$T$2:$T$41,"&gt;"&amp;$S3,$M$2:$M$41,TRIM($K3)))&gt;1,"; double-booked","")),3,200)))</f>
        <v/>
      </c>
      <c r="AE3" s="29">
        <f>IF($Y3="","",IF((IF($Y3=0,"; not on Applicants",IF(AND($E3&lt;&gt;"",NOT(ISNUMBER(SEARCH($E3,INDEX(Applicants!$AM$2:$AM$501,$Y3))))),"; not available","")&amp;IF(AND($F3&lt;&gt;"",NOT(ISNUMBER(SEARCH($F3,INDEX(Applicants!$AL$2:$AL$501,$Y3))))),"; role not chosen","")&amp;IF(AND(ISNUMBER(MATCH($F3,Lists!$I$2:$I$6,0)),TRIM(INDEX(Applicants!$AG$2:$AG$501,$Y3)&amp;"")&lt;&gt;"Yes"),"; reference check not marked Yes","")&amp;IF(INDEX(Applicants!$AO$2:$AO$501,$Y3)="Needed","; under 18, guardian signature not on file","")&amp;IF((COUNTIFS($B$2:$B$41,$B3,$S$2:$S$41,"&lt;"&amp;$T3,$T$2:$T$41,"&gt;"&amp;$S3,$H$2:$H$41,TRIM($L3))+COUNTIFS($B$2:$B$41,$B3,$S$2:$S$41,"&lt;"&amp;$T3,$T$2:$T$41,"&gt;"&amp;$S3,$I$2:$I$41,TRIM($L3))+COUNTIFS($B$2:$B$41,$B3,$S$2:$S$41,"&lt;"&amp;$T3,$T$2:$T$41,"&gt;"&amp;$S3,$J$2:$J$41,TRIM($L3))+COUNTIFS($B$2:$B$41,$B3,$S$2:$S$41,"&lt;"&amp;$T3,$T$2:$T$41,"&gt;"&amp;$S3,$K$2:$K$41,TRIM($L3))+COUNTIFS($B$2:$B$41,$B3,$S$2:$S$41,"&lt;"&amp;$T3,$T$2:$T$41,"&gt;"&amp;$S3,$L$2:$L$41,TRIM($L3))+COUNTIFS($B$2:$B$41,$B3,$S$2:$S$41,"&lt;"&amp;$T3,$T$2:$T$41,"&gt;"&amp;$S3,$M$2:$M$41,TRIM($L3)))&gt;1,"; double-booked","")))="","",TRIM($L3)&amp;": "&amp;MID(IF($Y3=0,"; not on Applicants",IF(AND($E3&lt;&gt;"",NOT(ISNUMBER(SEARCH($E3,INDEX(Applicants!$AM$2:$AM$501,$Y3))))),"; not available","")&amp;IF(AND($F3&lt;&gt;"",NOT(ISNUMBER(SEARCH($F3,INDEX(Applicants!$AL$2:$AL$501,$Y3))))),"; role not chosen","")&amp;IF(AND(ISNUMBER(MATCH($F3,Lists!$I$2:$I$6,0)),TRIM(INDEX(Applicants!$AG$2:$AG$501,$Y3)&amp;"")&lt;&gt;"Yes"),"; reference check not marked Yes","")&amp;IF(INDEX(Applicants!$AO$2:$AO$501,$Y3)="Needed","; under 18, guardian signature not on file","")&amp;IF((COUNTIFS($B$2:$B$41,$B3,$S$2:$S$41,"&lt;"&amp;$T3,$T$2:$T$41,"&gt;"&amp;$S3,$H$2:$H$41,TRIM($L3))+COUNTIFS($B$2:$B$41,$B3,$S$2:$S$41,"&lt;"&amp;$T3,$T$2:$T$41,"&gt;"&amp;$S3,$I$2:$I$41,TRIM($L3))+COUNTIFS($B$2:$B$41,$B3,$S$2:$S$41,"&lt;"&amp;$T3,$T$2:$T$41,"&gt;"&amp;$S3,$J$2:$J$41,TRIM($L3))+COUNTIFS($B$2:$B$41,$B3,$S$2:$S$41,"&lt;"&amp;$T3,$T$2:$T$41,"&gt;"&amp;$S3,$K$2:$K$41,TRIM($L3))+COUNTIFS($B$2:$B$41,$B3,$S$2:$S$41,"&lt;"&amp;$T3,$T$2:$T$41,"&gt;"&amp;$S3,$L$2:$L$41,TRIM($L3))+COUNTIFS($B$2:$B$41,$B3,$S$2:$S$41,"&lt;"&amp;$T3,$T$2:$T$41,"&gt;"&amp;$S3,$M$2:$M$41,TRIM($L3)))&gt;1,"; double-booked","")),3,200)))</f>
        <v/>
      </c>
      <c r="AF3" s="29">
        <f>IF($Z3="","",IF((IF($Z3=0,"; not on Applicants",IF(AND($E3&lt;&gt;"",NOT(ISNUMBER(SEARCH($E3,INDEX(Applicants!$AM$2:$AM$501,$Z3))))),"; not available","")&amp;IF(AND($F3&lt;&gt;"",NOT(ISNUMBER(SEARCH($F3,INDEX(Applicants!$AL$2:$AL$501,$Z3))))),"; role not chosen","")&amp;IF(AND(ISNUMBER(MATCH($F3,Lists!$I$2:$I$6,0)),TRIM(INDEX(Applicants!$AG$2:$AG$501,$Z3)&amp;"")&lt;&gt;"Yes"),"; reference check not marked Yes","")&amp;IF(INDEX(Applicants!$AO$2:$AO$501,$Z3)="Needed","; under 18, guardian signature not on file","")&amp;IF((COUNTIFS($B$2:$B$41,$B3,$S$2:$S$41,"&lt;"&amp;$T3,$T$2:$T$41,"&gt;"&amp;$S3,$H$2:$H$41,TRIM($M3))+COUNTIFS($B$2:$B$41,$B3,$S$2:$S$41,"&lt;"&amp;$T3,$T$2:$T$41,"&gt;"&amp;$S3,$I$2:$I$41,TRIM($M3))+COUNTIFS($B$2:$B$41,$B3,$S$2:$S$41,"&lt;"&amp;$T3,$T$2:$T$41,"&gt;"&amp;$S3,$J$2:$J$41,TRIM($M3))+COUNTIFS($B$2:$B$41,$B3,$S$2:$S$41,"&lt;"&amp;$T3,$T$2:$T$41,"&gt;"&amp;$S3,$K$2:$K$41,TRIM($M3))+COUNTIFS($B$2:$B$41,$B3,$S$2:$S$41,"&lt;"&amp;$T3,$T$2:$T$41,"&gt;"&amp;$S3,$L$2:$L$41,TRIM($M3))+COUNTIFS($B$2:$B$41,$B3,$S$2:$S$41,"&lt;"&amp;$T3,$T$2:$T$41,"&gt;"&amp;$S3,$M$2:$M$41,TRIM($M3)))&gt;1,"; double-booked","")))="","",TRIM($M3)&amp;": "&amp;MID(IF($Z3=0,"; not on Applicants",IF(AND($E3&lt;&gt;"",NOT(ISNUMBER(SEARCH($E3,INDEX(Applicants!$AM$2:$AM$501,$Z3))))),"; not available","")&amp;IF(AND($F3&lt;&gt;"",NOT(ISNUMBER(SEARCH($F3,INDEX(Applicants!$AL$2:$AL$501,$Z3))))),"; role not chosen","")&amp;IF(AND(ISNUMBER(MATCH($F3,Lists!$I$2:$I$6,0)),TRIM(INDEX(Applicants!$AG$2:$AG$501,$Z3)&amp;"")&lt;&gt;"Yes"),"; reference check not marked Yes","")&amp;IF(INDEX(Applicants!$AO$2:$AO$501,$Z3)="Needed","; under 18, guardian signature not on file","")&amp;IF((COUNTIFS($B$2:$B$41,$B3,$S$2:$S$41,"&lt;"&amp;$T3,$T$2:$T$41,"&gt;"&amp;$S3,$H$2:$H$41,TRIM($M3))+COUNTIFS($B$2:$B$41,$B3,$S$2:$S$41,"&lt;"&amp;$T3,$T$2:$T$41,"&gt;"&amp;$S3,$I$2:$I$41,TRIM($M3))+COUNTIFS($B$2:$B$41,$B3,$S$2:$S$41,"&lt;"&amp;$T3,$T$2:$T$41,"&gt;"&amp;$S3,$J$2:$J$41,TRIM($M3))+COUNTIFS($B$2:$B$41,$B3,$S$2:$S$41,"&lt;"&amp;$T3,$T$2:$T$41,"&gt;"&amp;$S3,$K$2:$K$41,TRIM($M3))+COUNTIFS($B$2:$B$41,$B3,$S$2:$S$41,"&lt;"&amp;$T3,$T$2:$T$41,"&gt;"&amp;$S3,$L$2:$L$41,TRIM($M3))+COUNTIFS($B$2:$B$41,$B3,$S$2:$S$41,"&lt;"&amp;$T3,$T$2:$T$41,"&gt;"&amp;$S3,$M$2:$M$41,TRIM($M3)))&gt;1,"; double-booked","")),3,200)))</f>
        <v/>
      </c>
      <c r="AG3" s="29">
        <f>IF(AA3&lt;&gt;"",AA3&amp;" | ","")&amp;IF(AB3&lt;&gt;"",AB3&amp;" | ","")&amp;IF(AC3&lt;&gt;"",AC3&amp;" | ","")&amp;IF(AD3&lt;&gt;"",AD3&amp;" | ","")&amp;IF(AE3&lt;&gt;"",AE3&amp;" | ","")&amp;IF(AF3&lt;&gt;"",AF3&amp;" | ","")</f>
        <v/>
      </c>
    </row>
    <row r="4">
      <c r="A4" s="20" t="inlineStr">
        <is>
          <t>EXAMPLE: Weekday kids club</t>
        </is>
      </c>
      <c r="B4" s="24" t="n">
        <v>46343</v>
      </c>
      <c r="C4" s="25" t="n">
        <v>0.625</v>
      </c>
      <c r="D4" s="25" t="n">
        <v>0.7083333333333334</v>
      </c>
      <c r="E4" s="20" t="inlineStr">
        <is>
          <t>Weekday afternoons</t>
        </is>
      </c>
      <c r="F4" s="20" t="inlineStr">
        <is>
          <t>Working with children or young people</t>
        </is>
      </c>
      <c r="G4" s="26" t="n">
        <v>2</v>
      </c>
      <c r="H4" s="20" t="inlineStr">
        <is>
          <t>Dev Demo</t>
        </is>
      </c>
      <c r="I4" s="20" t="n"/>
      <c r="J4" s="20" t="n"/>
      <c r="K4" s="20" t="n"/>
      <c r="L4" s="20" t="n"/>
      <c r="M4" s="20" t="n"/>
      <c r="N4" s="27">
        <f>IF(A4="","",SUMPRODUCT((H4:M4&lt;&gt;"")*1))</f>
        <v/>
      </c>
      <c r="O4" s="27">
        <f>IF(OR(A4="",NOT(ISNUMBER(G4))),"",MAX(0,G4-N4))</f>
        <v/>
      </c>
      <c r="P4" s="27">
        <f>IF(OR(A4="",NOT(ISNUMBER(G4))),"",IF(N4=0,"Empty",IF(N4=G4,"Full",IF(N4&gt;G4,"Over by "&amp;(N4-G4),"Open"))))</f>
        <v/>
      </c>
      <c r="Q4" s="28">
        <f>IF(A4="","",IF(N4=0,"No names yet",IF(AG4="","OK",LEFT(AG4,LEN(AG4)-3))))</f>
        <v/>
      </c>
      <c r="S4" s="29">
        <f>IF(C4="","",IF(ISNUMBER(C4),ROUND(MOD(C4,1)*1440,0),IFERROR(VALUE(LEFT(C4,2))*60+VALUE(MID(C4,4,2)),"")))</f>
        <v/>
      </c>
      <c r="T4" s="29">
        <f>IF(D4="","",IF(ISNUMBER(D4),ROUND(MOD(D4,1)*1440,0),IFERROR(VALUE(LEFT(D4,2))*60+VALUE(MID(D4,4,2)),"")))</f>
        <v/>
      </c>
      <c r="U4" s="29">
        <f>IF(TRIM($H4&amp;"")="","",IFERROR(MATCH(TRIM($H4),Applicants!$AJ$2:$AJ$501,0),0))</f>
        <v/>
      </c>
      <c r="V4" s="29">
        <f>IF(TRIM($I4&amp;"")="","",IFERROR(MATCH(TRIM($I4),Applicants!$AJ$2:$AJ$501,0),0))</f>
        <v/>
      </c>
      <c r="W4" s="29">
        <f>IF(TRIM($J4&amp;"")="","",IFERROR(MATCH(TRIM($J4),Applicants!$AJ$2:$AJ$501,0),0))</f>
        <v/>
      </c>
      <c r="X4" s="29">
        <f>IF(TRIM($K4&amp;"")="","",IFERROR(MATCH(TRIM($K4),Applicants!$AJ$2:$AJ$501,0),0))</f>
        <v/>
      </c>
      <c r="Y4" s="29">
        <f>IF(TRIM($L4&amp;"")="","",IFERROR(MATCH(TRIM($L4),Applicants!$AJ$2:$AJ$501,0),0))</f>
        <v/>
      </c>
      <c r="Z4" s="29">
        <f>IF(TRIM($M4&amp;"")="","",IFERROR(MATCH(TRIM($M4),Applicants!$AJ$2:$AJ$501,0),0))</f>
        <v/>
      </c>
      <c r="AA4" s="29">
        <f>IF($U4="","",IF((IF($U4=0,"; not on Applicants",IF(AND($E4&lt;&gt;"",NOT(ISNUMBER(SEARCH($E4,INDEX(Applicants!$AM$2:$AM$501,$U4))))),"; not available","")&amp;IF(AND($F4&lt;&gt;"",NOT(ISNUMBER(SEARCH($F4,INDEX(Applicants!$AL$2:$AL$501,$U4))))),"; role not chosen","")&amp;IF(AND(ISNUMBER(MATCH($F4,Lists!$I$2:$I$6,0)),TRIM(INDEX(Applicants!$AG$2:$AG$501,$U4)&amp;"")&lt;&gt;"Yes"),"; reference check not marked Yes","")&amp;IF(INDEX(Applicants!$AO$2:$AO$501,$U4)="Needed","; under 18, guardian signature not on file","")&amp;IF((COUNTIFS($B$2:$B$41,$B4,$S$2:$S$41,"&lt;"&amp;$T4,$T$2:$T$41,"&gt;"&amp;$S4,$H$2:$H$41,TRIM($H4))+COUNTIFS($B$2:$B$41,$B4,$S$2:$S$41,"&lt;"&amp;$T4,$T$2:$T$41,"&gt;"&amp;$S4,$I$2:$I$41,TRIM($H4))+COUNTIFS($B$2:$B$41,$B4,$S$2:$S$41,"&lt;"&amp;$T4,$T$2:$T$41,"&gt;"&amp;$S4,$J$2:$J$41,TRIM($H4))+COUNTIFS($B$2:$B$41,$B4,$S$2:$S$41,"&lt;"&amp;$T4,$T$2:$T$41,"&gt;"&amp;$S4,$K$2:$K$41,TRIM($H4))+COUNTIFS($B$2:$B$41,$B4,$S$2:$S$41,"&lt;"&amp;$T4,$T$2:$T$41,"&gt;"&amp;$S4,$L$2:$L$41,TRIM($H4))+COUNTIFS($B$2:$B$41,$B4,$S$2:$S$41,"&lt;"&amp;$T4,$T$2:$T$41,"&gt;"&amp;$S4,$M$2:$M$41,TRIM($H4)))&gt;1,"; double-booked","")))="","",TRIM($H4)&amp;": "&amp;MID(IF($U4=0,"; not on Applicants",IF(AND($E4&lt;&gt;"",NOT(ISNUMBER(SEARCH($E4,INDEX(Applicants!$AM$2:$AM$501,$U4))))),"; not available","")&amp;IF(AND($F4&lt;&gt;"",NOT(ISNUMBER(SEARCH($F4,INDEX(Applicants!$AL$2:$AL$501,$U4))))),"; role not chosen","")&amp;IF(AND(ISNUMBER(MATCH($F4,Lists!$I$2:$I$6,0)),TRIM(INDEX(Applicants!$AG$2:$AG$501,$U4)&amp;"")&lt;&gt;"Yes"),"; reference check not marked Yes","")&amp;IF(INDEX(Applicants!$AO$2:$AO$501,$U4)="Needed","; under 18, guardian signature not on file","")&amp;IF((COUNTIFS($B$2:$B$41,$B4,$S$2:$S$41,"&lt;"&amp;$T4,$T$2:$T$41,"&gt;"&amp;$S4,$H$2:$H$41,TRIM($H4))+COUNTIFS($B$2:$B$41,$B4,$S$2:$S$41,"&lt;"&amp;$T4,$T$2:$T$41,"&gt;"&amp;$S4,$I$2:$I$41,TRIM($H4))+COUNTIFS($B$2:$B$41,$B4,$S$2:$S$41,"&lt;"&amp;$T4,$T$2:$T$41,"&gt;"&amp;$S4,$J$2:$J$41,TRIM($H4))+COUNTIFS($B$2:$B$41,$B4,$S$2:$S$41,"&lt;"&amp;$T4,$T$2:$T$41,"&gt;"&amp;$S4,$K$2:$K$41,TRIM($H4))+COUNTIFS($B$2:$B$41,$B4,$S$2:$S$41,"&lt;"&amp;$T4,$T$2:$T$41,"&gt;"&amp;$S4,$L$2:$L$41,TRIM($H4))+COUNTIFS($B$2:$B$41,$B4,$S$2:$S$41,"&lt;"&amp;$T4,$T$2:$T$41,"&gt;"&amp;$S4,$M$2:$M$41,TRIM($H4)))&gt;1,"; double-booked","")),3,200)))</f>
        <v/>
      </c>
      <c r="AB4" s="29">
        <f>IF($V4="","",IF((IF($V4=0,"; not on Applicants",IF(AND($E4&lt;&gt;"",NOT(ISNUMBER(SEARCH($E4,INDEX(Applicants!$AM$2:$AM$501,$V4))))),"; not available","")&amp;IF(AND($F4&lt;&gt;"",NOT(ISNUMBER(SEARCH($F4,INDEX(Applicants!$AL$2:$AL$501,$V4))))),"; role not chosen","")&amp;IF(AND(ISNUMBER(MATCH($F4,Lists!$I$2:$I$6,0)),TRIM(INDEX(Applicants!$AG$2:$AG$501,$V4)&amp;"")&lt;&gt;"Yes"),"; reference check not marked Yes","")&amp;IF(INDEX(Applicants!$AO$2:$AO$501,$V4)="Needed","; under 18, guardian signature not on file","")&amp;IF((COUNTIFS($B$2:$B$41,$B4,$S$2:$S$41,"&lt;"&amp;$T4,$T$2:$T$41,"&gt;"&amp;$S4,$H$2:$H$41,TRIM($I4))+COUNTIFS($B$2:$B$41,$B4,$S$2:$S$41,"&lt;"&amp;$T4,$T$2:$T$41,"&gt;"&amp;$S4,$I$2:$I$41,TRIM($I4))+COUNTIFS($B$2:$B$41,$B4,$S$2:$S$41,"&lt;"&amp;$T4,$T$2:$T$41,"&gt;"&amp;$S4,$J$2:$J$41,TRIM($I4))+COUNTIFS($B$2:$B$41,$B4,$S$2:$S$41,"&lt;"&amp;$T4,$T$2:$T$41,"&gt;"&amp;$S4,$K$2:$K$41,TRIM($I4))+COUNTIFS($B$2:$B$41,$B4,$S$2:$S$41,"&lt;"&amp;$T4,$T$2:$T$41,"&gt;"&amp;$S4,$L$2:$L$41,TRIM($I4))+COUNTIFS($B$2:$B$41,$B4,$S$2:$S$41,"&lt;"&amp;$T4,$T$2:$T$41,"&gt;"&amp;$S4,$M$2:$M$41,TRIM($I4)))&gt;1,"; double-booked","")))="","",TRIM($I4)&amp;": "&amp;MID(IF($V4=0,"; not on Applicants",IF(AND($E4&lt;&gt;"",NOT(ISNUMBER(SEARCH($E4,INDEX(Applicants!$AM$2:$AM$501,$V4))))),"; not available","")&amp;IF(AND($F4&lt;&gt;"",NOT(ISNUMBER(SEARCH($F4,INDEX(Applicants!$AL$2:$AL$501,$V4))))),"; role not chosen","")&amp;IF(AND(ISNUMBER(MATCH($F4,Lists!$I$2:$I$6,0)),TRIM(INDEX(Applicants!$AG$2:$AG$501,$V4)&amp;"")&lt;&gt;"Yes"),"; reference check not marked Yes","")&amp;IF(INDEX(Applicants!$AO$2:$AO$501,$V4)="Needed","; under 18, guardian signature not on file","")&amp;IF((COUNTIFS($B$2:$B$41,$B4,$S$2:$S$41,"&lt;"&amp;$T4,$T$2:$T$41,"&gt;"&amp;$S4,$H$2:$H$41,TRIM($I4))+COUNTIFS($B$2:$B$41,$B4,$S$2:$S$41,"&lt;"&amp;$T4,$T$2:$T$41,"&gt;"&amp;$S4,$I$2:$I$41,TRIM($I4))+COUNTIFS($B$2:$B$41,$B4,$S$2:$S$41,"&lt;"&amp;$T4,$T$2:$T$41,"&gt;"&amp;$S4,$J$2:$J$41,TRIM($I4))+COUNTIFS($B$2:$B$41,$B4,$S$2:$S$41,"&lt;"&amp;$T4,$T$2:$T$41,"&gt;"&amp;$S4,$K$2:$K$41,TRIM($I4))+COUNTIFS($B$2:$B$41,$B4,$S$2:$S$41,"&lt;"&amp;$T4,$T$2:$T$41,"&gt;"&amp;$S4,$L$2:$L$41,TRIM($I4))+COUNTIFS($B$2:$B$41,$B4,$S$2:$S$41,"&lt;"&amp;$T4,$T$2:$T$41,"&gt;"&amp;$S4,$M$2:$M$41,TRIM($I4)))&gt;1,"; double-booked","")),3,200)))</f>
        <v/>
      </c>
      <c r="AC4" s="29">
        <f>IF($W4="","",IF((IF($W4=0,"; not on Applicants",IF(AND($E4&lt;&gt;"",NOT(ISNUMBER(SEARCH($E4,INDEX(Applicants!$AM$2:$AM$501,$W4))))),"; not available","")&amp;IF(AND($F4&lt;&gt;"",NOT(ISNUMBER(SEARCH($F4,INDEX(Applicants!$AL$2:$AL$501,$W4))))),"; role not chosen","")&amp;IF(AND(ISNUMBER(MATCH($F4,Lists!$I$2:$I$6,0)),TRIM(INDEX(Applicants!$AG$2:$AG$501,$W4)&amp;"")&lt;&gt;"Yes"),"; reference check not marked Yes","")&amp;IF(INDEX(Applicants!$AO$2:$AO$501,$W4)="Needed","; under 18, guardian signature not on file","")&amp;IF((COUNTIFS($B$2:$B$41,$B4,$S$2:$S$41,"&lt;"&amp;$T4,$T$2:$T$41,"&gt;"&amp;$S4,$H$2:$H$41,TRIM($J4))+COUNTIFS($B$2:$B$41,$B4,$S$2:$S$41,"&lt;"&amp;$T4,$T$2:$T$41,"&gt;"&amp;$S4,$I$2:$I$41,TRIM($J4))+COUNTIFS($B$2:$B$41,$B4,$S$2:$S$41,"&lt;"&amp;$T4,$T$2:$T$41,"&gt;"&amp;$S4,$J$2:$J$41,TRIM($J4))+COUNTIFS($B$2:$B$41,$B4,$S$2:$S$41,"&lt;"&amp;$T4,$T$2:$T$41,"&gt;"&amp;$S4,$K$2:$K$41,TRIM($J4))+COUNTIFS($B$2:$B$41,$B4,$S$2:$S$41,"&lt;"&amp;$T4,$T$2:$T$41,"&gt;"&amp;$S4,$L$2:$L$41,TRIM($J4))+COUNTIFS($B$2:$B$41,$B4,$S$2:$S$41,"&lt;"&amp;$T4,$T$2:$T$41,"&gt;"&amp;$S4,$M$2:$M$41,TRIM($J4)))&gt;1,"; double-booked","")))="","",TRIM($J4)&amp;": "&amp;MID(IF($W4=0,"; not on Applicants",IF(AND($E4&lt;&gt;"",NOT(ISNUMBER(SEARCH($E4,INDEX(Applicants!$AM$2:$AM$501,$W4))))),"; not available","")&amp;IF(AND($F4&lt;&gt;"",NOT(ISNUMBER(SEARCH($F4,INDEX(Applicants!$AL$2:$AL$501,$W4))))),"; role not chosen","")&amp;IF(AND(ISNUMBER(MATCH($F4,Lists!$I$2:$I$6,0)),TRIM(INDEX(Applicants!$AG$2:$AG$501,$W4)&amp;"")&lt;&gt;"Yes"),"; reference check not marked Yes","")&amp;IF(INDEX(Applicants!$AO$2:$AO$501,$W4)="Needed","; under 18, guardian signature not on file","")&amp;IF((COUNTIFS($B$2:$B$41,$B4,$S$2:$S$41,"&lt;"&amp;$T4,$T$2:$T$41,"&gt;"&amp;$S4,$H$2:$H$41,TRIM($J4))+COUNTIFS($B$2:$B$41,$B4,$S$2:$S$41,"&lt;"&amp;$T4,$T$2:$T$41,"&gt;"&amp;$S4,$I$2:$I$41,TRIM($J4))+COUNTIFS($B$2:$B$41,$B4,$S$2:$S$41,"&lt;"&amp;$T4,$T$2:$T$41,"&gt;"&amp;$S4,$J$2:$J$41,TRIM($J4))+COUNTIFS($B$2:$B$41,$B4,$S$2:$S$41,"&lt;"&amp;$T4,$T$2:$T$41,"&gt;"&amp;$S4,$K$2:$K$41,TRIM($J4))+COUNTIFS($B$2:$B$41,$B4,$S$2:$S$41,"&lt;"&amp;$T4,$T$2:$T$41,"&gt;"&amp;$S4,$L$2:$L$41,TRIM($J4))+COUNTIFS($B$2:$B$41,$B4,$S$2:$S$41,"&lt;"&amp;$T4,$T$2:$T$41,"&gt;"&amp;$S4,$M$2:$M$41,TRIM($J4)))&gt;1,"; double-booked","")),3,200)))</f>
        <v/>
      </c>
      <c r="AD4" s="29">
        <f>IF($X4="","",IF((IF($X4=0,"; not on Applicants",IF(AND($E4&lt;&gt;"",NOT(ISNUMBER(SEARCH($E4,INDEX(Applicants!$AM$2:$AM$501,$X4))))),"; not available","")&amp;IF(AND($F4&lt;&gt;"",NOT(ISNUMBER(SEARCH($F4,INDEX(Applicants!$AL$2:$AL$501,$X4))))),"; role not chosen","")&amp;IF(AND(ISNUMBER(MATCH($F4,Lists!$I$2:$I$6,0)),TRIM(INDEX(Applicants!$AG$2:$AG$501,$X4)&amp;"")&lt;&gt;"Yes"),"; reference check not marked Yes","")&amp;IF(INDEX(Applicants!$AO$2:$AO$501,$X4)="Needed","; under 18, guardian signature not on file","")&amp;IF((COUNTIFS($B$2:$B$41,$B4,$S$2:$S$41,"&lt;"&amp;$T4,$T$2:$T$41,"&gt;"&amp;$S4,$H$2:$H$41,TRIM($K4))+COUNTIFS($B$2:$B$41,$B4,$S$2:$S$41,"&lt;"&amp;$T4,$T$2:$T$41,"&gt;"&amp;$S4,$I$2:$I$41,TRIM($K4))+COUNTIFS($B$2:$B$41,$B4,$S$2:$S$41,"&lt;"&amp;$T4,$T$2:$T$41,"&gt;"&amp;$S4,$J$2:$J$41,TRIM($K4))+COUNTIFS($B$2:$B$41,$B4,$S$2:$S$41,"&lt;"&amp;$T4,$T$2:$T$41,"&gt;"&amp;$S4,$K$2:$K$41,TRIM($K4))+COUNTIFS($B$2:$B$41,$B4,$S$2:$S$41,"&lt;"&amp;$T4,$T$2:$T$41,"&gt;"&amp;$S4,$L$2:$L$41,TRIM($K4))+COUNTIFS($B$2:$B$41,$B4,$S$2:$S$41,"&lt;"&amp;$T4,$T$2:$T$41,"&gt;"&amp;$S4,$M$2:$M$41,TRIM($K4)))&gt;1,"; double-booked","")))="","",TRIM($K4)&amp;": "&amp;MID(IF($X4=0,"; not on Applicants",IF(AND($E4&lt;&gt;"",NOT(ISNUMBER(SEARCH($E4,INDEX(Applicants!$AM$2:$AM$501,$X4))))),"; not available","")&amp;IF(AND($F4&lt;&gt;"",NOT(ISNUMBER(SEARCH($F4,INDEX(Applicants!$AL$2:$AL$501,$X4))))),"; role not chosen","")&amp;IF(AND(ISNUMBER(MATCH($F4,Lists!$I$2:$I$6,0)),TRIM(INDEX(Applicants!$AG$2:$AG$501,$X4)&amp;"")&lt;&gt;"Yes"),"; reference check not marked Yes","")&amp;IF(INDEX(Applicants!$AO$2:$AO$501,$X4)="Needed","; under 18, guardian signature not on file","")&amp;IF((COUNTIFS($B$2:$B$41,$B4,$S$2:$S$41,"&lt;"&amp;$T4,$T$2:$T$41,"&gt;"&amp;$S4,$H$2:$H$41,TRIM($K4))+COUNTIFS($B$2:$B$41,$B4,$S$2:$S$41,"&lt;"&amp;$T4,$T$2:$T$41,"&gt;"&amp;$S4,$I$2:$I$41,TRIM($K4))+COUNTIFS($B$2:$B$41,$B4,$S$2:$S$41,"&lt;"&amp;$T4,$T$2:$T$41,"&gt;"&amp;$S4,$J$2:$J$41,TRIM($K4))+COUNTIFS($B$2:$B$41,$B4,$S$2:$S$41,"&lt;"&amp;$T4,$T$2:$T$41,"&gt;"&amp;$S4,$K$2:$K$41,TRIM($K4))+COUNTIFS($B$2:$B$41,$B4,$S$2:$S$41,"&lt;"&amp;$T4,$T$2:$T$41,"&gt;"&amp;$S4,$L$2:$L$41,TRIM($K4))+COUNTIFS($B$2:$B$41,$B4,$S$2:$S$41,"&lt;"&amp;$T4,$T$2:$T$41,"&gt;"&amp;$S4,$M$2:$M$41,TRIM($K4)))&gt;1,"; double-booked","")),3,200)))</f>
        <v/>
      </c>
      <c r="AE4" s="29">
        <f>IF($Y4="","",IF((IF($Y4=0,"; not on Applicants",IF(AND($E4&lt;&gt;"",NOT(ISNUMBER(SEARCH($E4,INDEX(Applicants!$AM$2:$AM$501,$Y4))))),"; not available","")&amp;IF(AND($F4&lt;&gt;"",NOT(ISNUMBER(SEARCH($F4,INDEX(Applicants!$AL$2:$AL$501,$Y4))))),"; role not chosen","")&amp;IF(AND(ISNUMBER(MATCH($F4,Lists!$I$2:$I$6,0)),TRIM(INDEX(Applicants!$AG$2:$AG$501,$Y4)&amp;"")&lt;&gt;"Yes"),"; reference check not marked Yes","")&amp;IF(INDEX(Applicants!$AO$2:$AO$501,$Y4)="Needed","; under 18, guardian signature not on file","")&amp;IF((COUNTIFS($B$2:$B$41,$B4,$S$2:$S$41,"&lt;"&amp;$T4,$T$2:$T$41,"&gt;"&amp;$S4,$H$2:$H$41,TRIM($L4))+COUNTIFS($B$2:$B$41,$B4,$S$2:$S$41,"&lt;"&amp;$T4,$T$2:$T$41,"&gt;"&amp;$S4,$I$2:$I$41,TRIM($L4))+COUNTIFS($B$2:$B$41,$B4,$S$2:$S$41,"&lt;"&amp;$T4,$T$2:$T$41,"&gt;"&amp;$S4,$J$2:$J$41,TRIM($L4))+COUNTIFS($B$2:$B$41,$B4,$S$2:$S$41,"&lt;"&amp;$T4,$T$2:$T$41,"&gt;"&amp;$S4,$K$2:$K$41,TRIM($L4))+COUNTIFS($B$2:$B$41,$B4,$S$2:$S$41,"&lt;"&amp;$T4,$T$2:$T$41,"&gt;"&amp;$S4,$L$2:$L$41,TRIM($L4))+COUNTIFS($B$2:$B$41,$B4,$S$2:$S$41,"&lt;"&amp;$T4,$T$2:$T$41,"&gt;"&amp;$S4,$M$2:$M$41,TRIM($L4)))&gt;1,"; double-booked","")))="","",TRIM($L4)&amp;": "&amp;MID(IF($Y4=0,"; not on Applicants",IF(AND($E4&lt;&gt;"",NOT(ISNUMBER(SEARCH($E4,INDEX(Applicants!$AM$2:$AM$501,$Y4))))),"; not available","")&amp;IF(AND($F4&lt;&gt;"",NOT(ISNUMBER(SEARCH($F4,INDEX(Applicants!$AL$2:$AL$501,$Y4))))),"; role not chosen","")&amp;IF(AND(ISNUMBER(MATCH($F4,Lists!$I$2:$I$6,0)),TRIM(INDEX(Applicants!$AG$2:$AG$501,$Y4)&amp;"")&lt;&gt;"Yes"),"; reference check not marked Yes","")&amp;IF(INDEX(Applicants!$AO$2:$AO$501,$Y4)="Needed","; under 18, guardian signature not on file","")&amp;IF((COUNTIFS($B$2:$B$41,$B4,$S$2:$S$41,"&lt;"&amp;$T4,$T$2:$T$41,"&gt;"&amp;$S4,$H$2:$H$41,TRIM($L4))+COUNTIFS($B$2:$B$41,$B4,$S$2:$S$41,"&lt;"&amp;$T4,$T$2:$T$41,"&gt;"&amp;$S4,$I$2:$I$41,TRIM($L4))+COUNTIFS($B$2:$B$41,$B4,$S$2:$S$41,"&lt;"&amp;$T4,$T$2:$T$41,"&gt;"&amp;$S4,$J$2:$J$41,TRIM($L4))+COUNTIFS($B$2:$B$41,$B4,$S$2:$S$41,"&lt;"&amp;$T4,$T$2:$T$41,"&gt;"&amp;$S4,$K$2:$K$41,TRIM($L4))+COUNTIFS($B$2:$B$41,$B4,$S$2:$S$41,"&lt;"&amp;$T4,$T$2:$T$41,"&gt;"&amp;$S4,$L$2:$L$41,TRIM($L4))+COUNTIFS($B$2:$B$41,$B4,$S$2:$S$41,"&lt;"&amp;$T4,$T$2:$T$41,"&gt;"&amp;$S4,$M$2:$M$41,TRIM($L4)))&gt;1,"; double-booked","")),3,200)))</f>
        <v/>
      </c>
      <c r="AF4" s="29">
        <f>IF($Z4="","",IF((IF($Z4=0,"; not on Applicants",IF(AND($E4&lt;&gt;"",NOT(ISNUMBER(SEARCH($E4,INDEX(Applicants!$AM$2:$AM$501,$Z4))))),"; not available","")&amp;IF(AND($F4&lt;&gt;"",NOT(ISNUMBER(SEARCH($F4,INDEX(Applicants!$AL$2:$AL$501,$Z4))))),"; role not chosen","")&amp;IF(AND(ISNUMBER(MATCH($F4,Lists!$I$2:$I$6,0)),TRIM(INDEX(Applicants!$AG$2:$AG$501,$Z4)&amp;"")&lt;&gt;"Yes"),"; reference check not marked Yes","")&amp;IF(INDEX(Applicants!$AO$2:$AO$501,$Z4)="Needed","; under 18, guardian signature not on file","")&amp;IF((COUNTIFS($B$2:$B$41,$B4,$S$2:$S$41,"&lt;"&amp;$T4,$T$2:$T$41,"&gt;"&amp;$S4,$H$2:$H$41,TRIM($M4))+COUNTIFS($B$2:$B$41,$B4,$S$2:$S$41,"&lt;"&amp;$T4,$T$2:$T$41,"&gt;"&amp;$S4,$I$2:$I$41,TRIM($M4))+COUNTIFS($B$2:$B$41,$B4,$S$2:$S$41,"&lt;"&amp;$T4,$T$2:$T$41,"&gt;"&amp;$S4,$J$2:$J$41,TRIM($M4))+COUNTIFS($B$2:$B$41,$B4,$S$2:$S$41,"&lt;"&amp;$T4,$T$2:$T$41,"&gt;"&amp;$S4,$K$2:$K$41,TRIM($M4))+COUNTIFS($B$2:$B$41,$B4,$S$2:$S$41,"&lt;"&amp;$T4,$T$2:$T$41,"&gt;"&amp;$S4,$L$2:$L$41,TRIM($M4))+COUNTIFS($B$2:$B$41,$B4,$S$2:$S$41,"&lt;"&amp;$T4,$T$2:$T$41,"&gt;"&amp;$S4,$M$2:$M$41,TRIM($M4)))&gt;1,"; double-booked","")))="","",TRIM($M4)&amp;": "&amp;MID(IF($Z4=0,"; not on Applicants",IF(AND($E4&lt;&gt;"",NOT(ISNUMBER(SEARCH($E4,INDEX(Applicants!$AM$2:$AM$501,$Z4))))),"; not available","")&amp;IF(AND($F4&lt;&gt;"",NOT(ISNUMBER(SEARCH($F4,INDEX(Applicants!$AL$2:$AL$501,$Z4))))),"; role not chosen","")&amp;IF(AND(ISNUMBER(MATCH($F4,Lists!$I$2:$I$6,0)),TRIM(INDEX(Applicants!$AG$2:$AG$501,$Z4)&amp;"")&lt;&gt;"Yes"),"; reference check not marked Yes","")&amp;IF(INDEX(Applicants!$AO$2:$AO$501,$Z4)="Needed","; under 18, guardian signature not on file","")&amp;IF((COUNTIFS($B$2:$B$41,$B4,$S$2:$S$41,"&lt;"&amp;$T4,$T$2:$T$41,"&gt;"&amp;$S4,$H$2:$H$41,TRIM($M4))+COUNTIFS($B$2:$B$41,$B4,$S$2:$S$41,"&lt;"&amp;$T4,$T$2:$T$41,"&gt;"&amp;$S4,$I$2:$I$41,TRIM($M4))+COUNTIFS($B$2:$B$41,$B4,$S$2:$S$41,"&lt;"&amp;$T4,$T$2:$T$41,"&gt;"&amp;$S4,$J$2:$J$41,TRIM($M4))+COUNTIFS($B$2:$B$41,$B4,$S$2:$S$41,"&lt;"&amp;$T4,$T$2:$T$41,"&gt;"&amp;$S4,$K$2:$K$41,TRIM($M4))+COUNTIFS($B$2:$B$41,$B4,$S$2:$S$41,"&lt;"&amp;$T4,$T$2:$T$41,"&gt;"&amp;$S4,$L$2:$L$41,TRIM($M4))+COUNTIFS($B$2:$B$41,$B4,$S$2:$S$41,"&lt;"&amp;$T4,$T$2:$T$41,"&gt;"&amp;$S4,$M$2:$M$41,TRIM($M4)))&gt;1,"; double-booked","")),3,200)))</f>
        <v/>
      </c>
      <c r="AG4" s="29">
        <f>IF(AA4&lt;&gt;"",AA4&amp;" | ","")&amp;IF(AB4&lt;&gt;"",AB4&amp;" | ","")&amp;IF(AC4&lt;&gt;"",AC4&amp;" | ","")&amp;IF(AD4&lt;&gt;"",AD4&amp;" | ","")&amp;IF(AE4&lt;&gt;"",AE4&amp;" | ","")&amp;IF(AF4&lt;&gt;"",AF4&amp;" | ","")</f>
        <v/>
      </c>
    </row>
    <row r="5">
      <c r="A5" s="20" t="inlineStr">
        <is>
          <t>EXAMPLE: Visit older neighbours</t>
        </is>
      </c>
      <c r="B5" s="24" t="n">
        <v>46344</v>
      </c>
      <c r="C5" s="25" t="n">
        <v>0.6666666666666666</v>
      </c>
      <c r="D5" s="25" t="n">
        <v>0.75</v>
      </c>
      <c r="E5" s="20" t="inlineStr">
        <is>
          <t>Weekday afternoons</t>
        </is>
      </c>
      <c r="F5" s="20" t="inlineStr">
        <is>
          <t>Working with older or vulnerable adults</t>
        </is>
      </c>
      <c r="G5" s="26" t="n">
        <v>2</v>
      </c>
      <c r="H5" s="20" t="inlineStr">
        <is>
          <t>Grace Notreal</t>
        </is>
      </c>
      <c r="I5" s="20" t="n"/>
      <c r="J5" s="20" t="n"/>
      <c r="K5" s="20" t="n"/>
      <c r="L5" s="20" t="n"/>
      <c r="M5" s="20" t="n"/>
      <c r="N5" s="27">
        <f>IF(A5="","",SUMPRODUCT((H5:M5&lt;&gt;"")*1))</f>
        <v/>
      </c>
      <c r="O5" s="27">
        <f>IF(OR(A5="",NOT(ISNUMBER(G5))),"",MAX(0,G5-N5))</f>
        <v/>
      </c>
      <c r="P5" s="27">
        <f>IF(OR(A5="",NOT(ISNUMBER(G5))),"",IF(N5=0,"Empty",IF(N5=G5,"Full",IF(N5&gt;G5,"Over by "&amp;(N5-G5),"Open"))))</f>
        <v/>
      </c>
      <c r="Q5" s="28">
        <f>IF(A5="","",IF(N5=0,"No names yet",IF(AG5="","OK",LEFT(AG5,LEN(AG5)-3))))</f>
        <v/>
      </c>
      <c r="S5" s="29">
        <f>IF(C5="","",IF(ISNUMBER(C5),ROUND(MOD(C5,1)*1440,0),IFERROR(VALUE(LEFT(C5,2))*60+VALUE(MID(C5,4,2)),"")))</f>
        <v/>
      </c>
      <c r="T5" s="29">
        <f>IF(D5="","",IF(ISNUMBER(D5),ROUND(MOD(D5,1)*1440,0),IFERROR(VALUE(LEFT(D5,2))*60+VALUE(MID(D5,4,2)),"")))</f>
        <v/>
      </c>
      <c r="U5" s="29">
        <f>IF(TRIM($H5&amp;"")="","",IFERROR(MATCH(TRIM($H5),Applicants!$AJ$2:$AJ$501,0),0))</f>
        <v/>
      </c>
      <c r="V5" s="29">
        <f>IF(TRIM($I5&amp;"")="","",IFERROR(MATCH(TRIM($I5),Applicants!$AJ$2:$AJ$501,0),0))</f>
        <v/>
      </c>
      <c r="W5" s="29">
        <f>IF(TRIM($J5&amp;"")="","",IFERROR(MATCH(TRIM($J5),Applicants!$AJ$2:$AJ$501,0),0))</f>
        <v/>
      </c>
      <c r="X5" s="29">
        <f>IF(TRIM($K5&amp;"")="","",IFERROR(MATCH(TRIM($K5),Applicants!$AJ$2:$AJ$501,0),0))</f>
        <v/>
      </c>
      <c r="Y5" s="29">
        <f>IF(TRIM($L5&amp;"")="","",IFERROR(MATCH(TRIM($L5),Applicants!$AJ$2:$AJ$501,0),0))</f>
        <v/>
      </c>
      <c r="Z5" s="29">
        <f>IF(TRIM($M5&amp;"")="","",IFERROR(MATCH(TRIM($M5),Applicants!$AJ$2:$AJ$501,0),0))</f>
        <v/>
      </c>
      <c r="AA5" s="29">
        <f>IF($U5="","",IF((IF($U5=0,"; not on Applicants",IF(AND($E5&lt;&gt;"",NOT(ISNUMBER(SEARCH($E5,INDEX(Applicants!$AM$2:$AM$501,$U5))))),"; not available","")&amp;IF(AND($F5&lt;&gt;"",NOT(ISNUMBER(SEARCH($F5,INDEX(Applicants!$AL$2:$AL$501,$U5))))),"; role not chosen","")&amp;IF(AND(ISNUMBER(MATCH($F5,Lists!$I$2:$I$6,0)),TRIM(INDEX(Applicants!$AG$2:$AG$501,$U5)&amp;"")&lt;&gt;"Yes"),"; reference check not marked Yes","")&amp;IF(INDEX(Applicants!$AO$2:$AO$501,$U5)="Needed","; under 18, guardian signature not on file","")&amp;IF((COUNTIFS($B$2:$B$41,$B5,$S$2:$S$41,"&lt;"&amp;$T5,$T$2:$T$41,"&gt;"&amp;$S5,$H$2:$H$41,TRIM($H5))+COUNTIFS($B$2:$B$41,$B5,$S$2:$S$41,"&lt;"&amp;$T5,$T$2:$T$41,"&gt;"&amp;$S5,$I$2:$I$41,TRIM($H5))+COUNTIFS($B$2:$B$41,$B5,$S$2:$S$41,"&lt;"&amp;$T5,$T$2:$T$41,"&gt;"&amp;$S5,$J$2:$J$41,TRIM($H5))+COUNTIFS($B$2:$B$41,$B5,$S$2:$S$41,"&lt;"&amp;$T5,$T$2:$T$41,"&gt;"&amp;$S5,$K$2:$K$41,TRIM($H5))+COUNTIFS($B$2:$B$41,$B5,$S$2:$S$41,"&lt;"&amp;$T5,$T$2:$T$41,"&gt;"&amp;$S5,$L$2:$L$41,TRIM($H5))+COUNTIFS($B$2:$B$41,$B5,$S$2:$S$41,"&lt;"&amp;$T5,$T$2:$T$41,"&gt;"&amp;$S5,$M$2:$M$41,TRIM($H5)))&gt;1,"; double-booked","")))="","",TRIM($H5)&amp;": "&amp;MID(IF($U5=0,"; not on Applicants",IF(AND($E5&lt;&gt;"",NOT(ISNUMBER(SEARCH($E5,INDEX(Applicants!$AM$2:$AM$501,$U5))))),"; not available","")&amp;IF(AND($F5&lt;&gt;"",NOT(ISNUMBER(SEARCH($F5,INDEX(Applicants!$AL$2:$AL$501,$U5))))),"; role not chosen","")&amp;IF(AND(ISNUMBER(MATCH($F5,Lists!$I$2:$I$6,0)),TRIM(INDEX(Applicants!$AG$2:$AG$501,$U5)&amp;"")&lt;&gt;"Yes"),"; reference check not marked Yes","")&amp;IF(INDEX(Applicants!$AO$2:$AO$501,$U5)="Needed","; under 18, guardian signature not on file","")&amp;IF((COUNTIFS($B$2:$B$41,$B5,$S$2:$S$41,"&lt;"&amp;$T5,$T$2:$T$41,"&gt;"&amp;$S5,$H$2:$H$41,TRIM($H5))+COUNTIFS($B$2:$B$41,$B5,$S$2:$S$41,"&lt;"&amp;$T5,$T$2:$T$41,"&gt;"&amp;$S5,$I$2:$I$41,TRIM($H5))+COUNTIFS($B$2:$B$41,$B5,$S$2:$S$41,"&lt;"&amp;$T5,$T$2:$T$41,"&gt;"&amp;$S5,$J$2:$J$41,TRIM($H5))+COUNTIFS($B$2:$B$41,$B5,$S$2:$S$41,"&lt;"&amp;$T5,$T$2:$T$41,"&gt;"&amp;$S5,$K$2:$K$41,TRIM($H5))+COUNTIFS($B$2:$B$41,$B5,$S$2:$S$41,"&lt;"&amp;$T5,$T$2:$T$41,"&gt;"&amp;$S5,$L$2:$L$41,TRIM($H5))+COUNTIFS($B$2:$B$41,$B5,$S$2:$S$41,"&lt;"&amp;$T5,$T$2:$T$41,"&gt;"&amp;$S5,$M$2:$M$41,TRIM($H5)))&gt;1,"; double-booked","")),3,200)))</f>
        <v/>
      </c>
      <c r="AB5" s="29">
        <f>IF($V5="","",IF((IF($V5=0,"; not on Applicants",IF(AND($E5&lt;&gt;"",NOT(ISNUMBER(SEARCH($E5,INDEX(Applicants!$AM$2:$AM$501,$V5))))),"; not available","")&amp;IF(AND($F5&lt;&gt;"",NOT(ISNUMBER(SEARCH($F5,INDEX(Applicants!$AL$2:$AL$501,$V5))))),"; role not chosen","")&amp;IF(AND(ISNUMBER(MATCH($F5,Lists!$I$2:$I$6,0)),TRIM(INDEX(Applicants!$AG$2:$AG$501,$V5)&amp;"")&lt;&gt;"Yes"),"; reference check not marked Yes","")&amp;IF(INDEX(Applicants!$AO$2:$AO$501,$V5)="Needed","; under 18, guardian signature not on file","")&amp;IF((COUNTIFS($B$2:$B$41,$B5,$S$2:$S$41,"&lt;"&amp;$T5,$T$2:$T$41,"&gt;"&amp;$S5,$H$2:$H$41,TRIM($I5))+COUNTIFS($B$2:$B$41,$B5,$S$2:$S$41,"&lt;"&amp;$T5,$T$2:$T$41,"&gt;"&amp;$S5,$I$2:$I$41,TRIM($I5))+COUNTIFS($B$2:$B$41,$B5,$S$2:$S$41,"&lt;"&amp;$T5,$T$2:$T$41,"&gt;"&amp;$S5,$J$2:$J$41,TRIM($I5))+COUNTIFS($B$2:$B$41,$B5,$S$2:$S$41,"&lt;"&amp;$T5,$T$2:$T$41,"&gt;"&amp;$S5,$K$2:$K$41,TRIM($I5))+COUNTIFS($B$2:$B$41,$B5,$S$2:$S$41,"&lt;"&amp;$T5,$T$2:$T$41,"&gt;"&amp;$S5,$L$2:$L$41,TRIM($I5))+COUNTIFS($B$2:$B$41,$B5,$S$2:$S$41,"&lt;"&amp;$T5,$T$2:$T$41,"&gt;"&amp;$S5,$M$2:$M$41,TRIM($I5)))&gt;1,"; double-booked","")))="","",TRIM($I5)&amp;": "&amp;MID(IF($V5=0,"; not on Applicants",IF(AND($E5&lt;&gt;"",NOT(ISNUMBER(SEARCH($E5,INDEX(Applicants!$AM$2:$AM$501,$V5))))),"; not available","")&amp;IF(AND($F5&lt;&gt;"",NOT(ISNUMBER(SEARCH($F5,INDEX(Applicants!$AL$2:$AL$501,$V5))))),"; role not chosen","")&amp;IF(AND(ISNUMBER(MATCH($F5,Lists!$I$2:$I$6,0)),TRIM(INDEX(Applicants!$AG$2:$AG$501,$V5)&amp;"")&lt;&gt;"Yes"),"; reference check not marked Yes","")&amp;IF(INDEX(Applicants!$AO$2:$AO$501,$V5)="Needed","; under 18, guardian signature not on file","")&amp;IF((COUNTIFS($B$2:$B$41,$B5,$S$2:$S$41,"&lt;"&amp;$T5,$T$2:$T$41,"&gt;"&amp;$S5,$H$2:$H$41,TRIM($I5))+COUNTIFS($B$2:$B$41,$B5,$S$2:$S$41,"&lt;"&amp;$T5,$T$2:$T$41,"&gt;"&amp;$S5,$I$2:$I$41,TRIM($I5))+COUNTIFS($B$2:$B$41,$B5,$S$2:$S$41,"&lt;"&amp;$T5,$T$2:$T$41,"&gt;"&amp;$S5,$J$2:$J$41,TRIM($I5))+COUNTIFS($B$2:$B$41,$B5,$S$2:$S$41,"&lt;"&amp;$T5,$T$2:$T$41,"&gt;"&amp;$S5,$K$2:$K$41,TRIM($I5))+COUNTIFS($B$2:$B$41,$B5,$S$2:$S$41,"&lt;"&amp;$T5,$T$2:$T$41,"&gt;"&amp;$S5,$L$2:$L$41,TRIM($I5))+COUNTIFS($B$2:$B$41,$B5,$S$2:$S$41,"&lt;"&amp;$T5,$T$2:$T$41,"&gt;"&amp;$S5,$M$2:$M$41,TRIM($I5)))&gt;1,"; double-booked","")),3,200)))</f>
        <v/>
      </c>
      <c r="AC5" s="29">
        <f>IF($W5="","",IF((IF($W5=0,"; not on Applicants",IF(AND($E5&lt;&gt;"",NOT(ISNUMBER(SEARCH($E5,INDEX(Applicants!$AM$2:$AM$501,$W5))))),"; not available","")&amp;IF(AND($F5&lt;&gt;"",NOT(ISNUMBER(SEARCH($F5,INDEX(Applicants!$AL$2:$AL$501,$W5))))),"; role not chosen","")&amp;IF(AND(ISNUMBER(MATCH($F5,Lists!$I$2:$I$6,0)),TRIM(INDEX(Applicants!$AG$2:$AG$501,$W5)&amp;"")&lt;&gt;"Yes"),"; reference check not marked Yes","")&amp;IF(INDEX(Applicants!$AO$2:$AO$501,$W5)="Needed","; under 18, guardian signature not on file","")&amp;IF((COUNTIFS($B$2:$B$41,$B5,$S$2:$S$41,"&lt;"&amp;$T5,$T$2:$T$41,"&gt;"&amp;$S5,$H$2:$H$41,TRIM($J5))+COUNTIFS($B$2:$B$41,$B5,$S$2:$S$41,"&lt;"&amp;$T5,$T$2:$T$41,"&gt;"&amp;$S5,$I$2:$I$41,TRIM($J5))+COUNTIFS($B$2:$B$41,$B5,$S$2:$S$41,"&lt;"&amp;$T5,$T$2:$T$41,"&gt;"&amp;$S5,$J$2:$J$41,TRIM($J5))+COUNTIFS($B$2:$B$41,$B5,$S$2:$S$41,"&lt;"&amp;$T5,$T$2:$T$41,"&gt;"&amp;$S5,$K$2:$K$41,TRIM($J5))+COUNTIFS($B$2:$B$41,$B5,$S$2:$S$41,"&lt;"&amp;$T5,$T$2:$T$41,"&gt;"&amp;$S5,$L$2:$L$41,TRIM($J5))+COUNTIFS($B$2:$B$41,$B5,$S$2:$S$41,"&lt;"&amp;$T5,$T$2:$T$41,"&gt;"&amp;$S5,$M$2:$M$41,TRIM($J5)))&gt;1,"; double-booked","")))="","",TRIM($J5)&amp;": "&amp;MID(IF($W5=0,"; not on Applicants",IF(AND($E5&lt;&gt;"",NOT(ISNUMBER(SEARCH($E5,INDEX(Applicants!$AM$2:$AM$501,$W5))))),"; not available","")&amp;IF(AND($F5&lt;&gt;"",NOT(ISNUMBER(SEARCH($F5,INDEX(Applicants!$AL$2:$AL$501,$W5))))),"; role not chosen","")&amp;IF(AND(ISNUMBER(MATCH($F5,Lists!$I$2:$I$6,0)),TRIM(INDEX(Applicants!$AG$2:$AG$501,$W5)&amp;"")&lt;&gt;"Yes"),"; reference check not marked Yes","")&amp;IF(INDEX(Applicants!$AO$2:$AO$501,$W5)="Needed","; under 18, guardian signature not on file","")&amp;IF((COUNTIFS($B$2:$B$41,$B5,$S$2:$S$41,"&lt;"&amp;$T5,$T$2:$T$41,"&gt;"&amp;$S5,$H$2:$H$41,TRIM($J5))+COUNTIFS($B$2:$B$41,$B5,$S$2:$S$41,"&lt;"&amp;$T5,$T$2:$T$41,"&gt;"&amp;$S5,$I$2:$I$41,TRIM($J5))+COUNTIFS($B$2:$B$41,$B5,$S$2:$S$41,"&lt;"&amp;$T5,$T$2:$T$41,"&gt;"&amp;$S5,$J$2:$J$41,TRIM($J5))+COUNTIFS($B$2:$B$41,$B5,$S$2:$S$41,"&lt;"&amp;$T5,$T$2:$T$41,"&gt;"&amp;$S5,$K$2:$K$41,TRIM($J5))+COUNTIFS($B$2:$B$41,$B5,$S$2:$S$41,"&lt;"&amp;$T5,$T$2:$T$41,"&gt;"&amp;$S5,$L$2:$L$41,TRIM($J5))+COUNTIFS($B$2:$B$41,$B5,$S$2:$S$41,"&lt;"&amp;$T5,$T$2:$T$41,"&gt;"&amp;$S5,$M$2:$M$41,TRIM($J5)))&gt;1,"; double-booked","")),3,200)))</f>
        <v/>
      </c>
      <c r="AD5" s="29">
        <f>IF($X5="","",IF((IF($X5=0,"; not on Applicants",IF(AND($E5&lt;&gt;"",NOT(ISNUMBER(SEARCH($E5,INDEX(Applicants!$AM$2:$AM$501,$X5))))),"; not available","")&amp;IF(AND($F5&lt;&gt;"",NOT(ISNUMBER(SEARCH($F5,INDEX(Applicants!$AL$2:$AL$501,$X5))))),"; role not chosen","")&amp;IF(AND(ISNUMBER(MATCH($F5,Lists!$I$2:$I$6,0)),TRIM(INDEX(Applicants!$AG$2:$AG$501,$X5)&amp;"")&lt;&gt;"Yes"),"; reference check not marked Yes","")&amp;IF(INDEX(Applicants!$AO$2:$AO$501,$X5)="Needed","; under 18, guardian signature not on file","")&amp;IF((COUNTIFS($B$2:$B$41,$B5,$S$2:$S$41,"&lt;"&amp;$T5,$T$2:$T$41,"&gt;"&amp;$S5,$H$2:$H$41,TRIM($K5))+COUNTIFS($B$2:$B$41,$B5,$S$2:$S$41,"&lt;"&amp;$T5,$T$2:$T$41,"&gt;"&amp;$S5,$I$2:$I$41,TRIM($K5))+COUNTIFS($B$2:$B$41,$B5,$S$2:$S$41,"&lt;"&amp;$T5,$T$2:$T$41,"&gt;"&amp;$S5,$J$2:$J$41,TRIM($K5))+COUNTIFS($B$2:$B$41,$B5,$S$2:$S$41,"&lt;"&amp;$T5,$T$2:$T$41,"&gt;"&amp;$S5,$K$2:$K$41,TRIM($K5))+COUNTIFS($B$2:$B$41,$B5,$S$2:$S$41,"&lt;"&amp;$T5,$T$2:$T$41,"&gt;"&amp;$S5,$L$2:$L$41,TRIM($K5))+COUNTIFS($B$2:$B$41,$B5,$S$2:$S$41,"&lt;"&amp;$T5,$T$2:$T$41,"&gt;"&amp;$S5,$M$2:$M$41,TRIM($K5)))&gt;1,"; double-booked","")))="","",TRIM($K5)&amp;": "&amp;MID(IF($X5=0,"; not on Applicants",IF(AND($E5&lt;&gt;"",NOT(ISNUMBER(SEARCH($E5,INDEX(Applicants!$AM$2:$AM$501,$X5))))),"; not available","")&amp;IF(AND($F5&lt;&gt;"",NOT(ISNUMBER(SEARCH($F5,INDEX(Applicants!$AL$2:$AL$501,$X5))))),"; role not chosen","")&amp;IF(AND(ISNUMBER(MATCH($F5,Lists!$I$2:$I$6,0)),TRIM(INDEX(Applicants!$AG$2:$AG$501,$X5)&amp;"")&lt;&gt;"Yes"),"; reference check not marked Yes","")&amp;IF(INDEX(Applicants!$AO$2:$AO$501,$X5)="Needed","; under 18, guardian signature not on file","")&amp;IF((COUNTIFS($B$2:$B$41,$B5,$S$2:$S$41,"&lt;"&amp;$T5,$T$2:$T$41,"&gt;"&amp;$S5,$H$2:$H$41,TRIM($K5))+COUNTIFS($B$2:$B$41,$B5,$S$2:$S$41,"&lt;"&amp;$T5,$T$2:$T$41,"&gt;"&amp;$S5,$I$2:$I$41,TRIM($K5))+COUNTIFS($B$2:$B$41,$B5,$S$2:$S$41,"&lt;"&amp;$T5,$T$2:$T$41,"&gt;"&amp;$S5,$J$2:$J$41,TRIM($K5))+COUNTIFS($B$2:$B$41,$B5,$S$2:$S$41,"&lt;"&amp;$T5,$T$2:$T$41,"&gt;"&amp;$S5,$K$2:$K$41,TRIM($K5))+COUNTIFS($B$2:$B$41,$B5,$S$2:$S$41,"&lt;"&amp;$T5,$T$2:$T$41,"&gt;"&amp;$S5,$L$2:$L$41,TRIM($K5))+COUNTIFS($B$2:$B$41,$B5,$S$2:$S$41,"&lt;"&amp;$T5,$T$2:$T$41,"&gt;"&amp;$S5,$M$2:$M$41,TRIM($K5)))&gt;1,"; double-booked","")),3,200)))</f>
        <v/>
      </c>
      <c r="AE5" s="29">
        <f>IF($Y5="","",IF((IF($Y5=0,"; not on Applicants",IF(AND($E5&lt;&gt;"",NOT(ISNUMBER(SEARCH($E5,INDEX(Applicants!$AM$2:$AM$501,$Y5))))),"; not available","")&amp;IF(AND($F5&lt;&gt;"",NOT(ISNUMBER(SEARCH($F5,INDEX(Applicants!$AL$2:$AL$501,$Y5))))),"; role not chosen","")&amp;IF(AND(ISNUMBER(MATCH($F5,Lists!$I$2:$I$6,0)),TRIM(INDEX(Applicants!$AG$2:$AG$501,$Y5)&amp;"")&lt;&gt;"Yes"),"; reference check not marked Yes","")&amp;IF(INDEX(Applicants!$AO$2:$AO$501,$Y5)="Needed","; under 18, guardian signature not on file","")&amp;IF((COUNTIFS($B$2:$B$41,$B5,$S$2:$S$41,"&lt;"&amp;$T5,$T$2:$T$41,"&gt;"&amp;$S5,$H$2:$H$41,TRIM($L5))+COUNTIFS($B$2:$B$41,$B5,$S$2:$S$41,"&lt;"&amp;$T5,$T$2:$T$41,"&gt;"&amp;$S5,$I$2:$I$41,TRIM($L5))+COUNTIFS($B$2:$B$41,$B5,$S$2:$S$41,"&lt;"&amp;$T5,$T$2:$T$41,"&gt;"&amp;$S5,$J$2:$J$41,TRIM($L5))+COUNTIFS($B$2:$B$41,$B5,$S$2:$S$41,"&lt;"&amp;$T5,$T$2:$T$41,"&gt;"&amp;$S5,$K$2:$K$41,TRIM($L5))+COUNTIFS($B$2:$B$41,$B5,$S$2:$S$41,"&lt;"&amp;$T5,$T$2:$T$41,"&gt;"&amp;$S5,$L$2:$L$41,TRIM($L5))+COUNTIFS($B$2:$B$41,$B5,$S$2:$S$41,"&lt;"&amp;$T5,$T$2:$T$41,"&gt;"&amp;$S5,$M$2:$M$41,TRIM($L5)))&gt;1,"; double-booked","")))="","",TRIM($L5)&amp;": "&amp;MID(IF($Y5=0,"; not on Applicants",IF(AND($E5&lt;&gt;"",NOT(ISNUMBER(SEARCH($E5,INDEX(Applicants!$AM$2:$AM$501,$Y5))))),"; not available","")&amp;IF(AND($F5&lt;&gt;"",NOT(ISNUMBER(SEARCH($F5,INDEX(Applicants!$AL$2:$AL$501,$Y5))))),"; role not chosen","")&amp;IF(AND(ISNUMBER(MATCH($F5,Lists!$I$2:$I$6,0)),TRIM(INDEX(Applicants!$AG$2:$AG$501,$Y5)&amp;"")&lt;&gt;"Yes"),"; reference check not marked Yes","")&amp;IF(INDEX(Applicants!$AO$2:$AO$501,$Y5)="Needed","; under 18, guardian signature not on file","")&amp;IF((COUNTIFS($B$2:$B$41,$B5,$S$2:$S$41,"&lt;"&amp;$T5,$T$2:$T$41,"&gt;"&amp;$S5,$H$2:$H$41,TRIM($L5))+COUNTIFS($B$2:$B$41,$B5,$S$2:$S$41,"&lt;"&amp;$T5,$T$2:$T$41,"&gt;"&amp;$S5,$I$2:$I$41,TRIM($L5))+COUNTIFS($B$2:$B$41,$B5,$S$2:$S$41,"&lt;"&amp;$T5,$T$2:$T$41,"&gt;"&amp;$S5,$J$2:$J$41,TRIM($L5))+COUNTIFS($B$2:$B$41,$B5,$S$2:$S$41,"&lt;"&amp;$T5,$T$2:$T$41,"&gt;"&amp;$S5,$K$2:$K$41,TRIM($L5))+COUNTIFS($B$2:$B$41,$B5,$S$2:$S$41,"&lt;"&amp;$T5,$T$2:$T$41,"&gt;"&amp;$S5,$L$2:$L$41,TRIM($L5))+COUNTIFS($B$2:$B$41,$B5,$S$2:$S$41,"&lt;"&amp;$T5,$T$2:$T$41,"&gt;"&amp;$S5,$M$2:$M$41,TRIM($L5)))&gt;1,"; double-booked","")),3,200)))</f>
        <v/>
      </c>
      <c r="AF5" s="29">
        <f>IF($Z5="","",IF((IF($Z5=0,"; not on Applicants",IF(AND($E5&lt;&gt;"",NOT(ISNUMBER(SEARCH($E5,INDEX(Applicants!$AM$2:$AM$501,$Z5))))),"; not available","")&amp;IF(AND($F5&lt;&gt;"",NOT(ISNUMBER(SEARCH($F5,INDEX(Applicants!$AL$2:$AL$501,$Z5))))),"; role not chosen","")&amp;IF(AND(ISNUMBER(MATCH($F5,Lists!$I$2:$I$6,0)),TRIM(INDEX(Applicants!$AG$2:$AG$501,$Z5)&amp;"")&lt;&gt;"Yes"),"; reference check not marked Yes","")&amp;IF(INDEX(Applicants!$AO$2:$AO$501,$Z5)="Needed","; under 18, guardian signature not on file","")&amp;IF((COUNTIFS($B$2:$B$41,$B5,$S$2:$S$41,"&lt;"&amp;$T5,$T$2:$T$41,"&gt;"&amp;$S5,$H$2:$H$41,TRIM($M5))+COUNTIFS($B$2:$B$41,$B5,$S$2:$S$41,"&lt;"&amp;$T5,$T$2:$T$41,"&gt;"&amp;$S5,$I$2:$I$41,TRIM($M5))+COUNTIFS($B$2:$B$41,$B5,$S$2:$S$41,"&lt;"&amp;$T5,$T$2:$T$41,"&gt;"&amp;$S5,$J$2:$J$41,TRIM($M5))+COUNTIFS($B$2:$B$41,$B5,$S$2:$S$41,"&lt;"&amp;$T5,$T$2:$T$41,"&gt;"&amp;$S5,$K$2:$K$41,TRIM($M5))+COUNTIFS($B$2:$B$41,$B5,$S$2:$S$41,"&lt;"&amp;$T5,$T$2:$T$41,"&gt;"&amp;$S5,$L$2:$L$41,TRIM($M5))+COUNTIFS($B$2:$B$41,$B5,$S$2:$S$41,"&lt;"&amp;$T5,$T$2:$T$41,"&gt;"&amp;$S5,$M$2:$M$41,TRIM($M5)))&gt;1,"; double-booked","")))="","",TRIM($M5)&amp;": "&amp;MID(IF($Z5=0,"; not on Applicants",IF(AND($E5&lt;&gt;"",NOT(ISNUMBER(SEARCH($E5,INDEX(Applicants!$AM$2:$AM$501,$Z5))))),"; not available","")&amp;IF(AND($F5&lt;&gt;"",NOT(ISNUMBER(SEARCH($F5,INDEX(Applicants!$AL$2:$AL$501,$Z5))))),"; role not chosen","")&amp;IF(AND(ISNUMBER(MATCH($F5,Lists!$I$2:$I$6,0)),TRIM(INDEX(Applicants!$AG$2:$AG$501,$Z5)&amp;"")&lt;&gt;"Yes"),"; reference check not marked Yes","")&amp;IF(INDEX(Applicants!$AO$2:$AO$501,$Z5)="Needed","; under 18, guardian signature not on file","")&amp;IF((COUNTIFS($B$2:$B$41,$B5,$S$2:$S$41,"&lt;"&amp;$T5,$T$2:$T$41,"&gt;"&amp;$S5,$H$2:$H$41,TRIM($M5))+COUNTIFS($B$2:$B$41,$B5,$S$2:$S$41,"&lt;"&amp;$T5,$T$2:$T$41,"&gt;"&amp;$S5,$I$2:$I$41,TRIM($M5))+COUNTIFS($B$2:$B$41,$B5,$S$2:$S$41,"&lt;"&amp;$T5,$T$2:$T$41,"&gt;"&amp;$S5,$J$2:$J$41,TRIM($M5))+COUNTIFS($B$2:$B$41,$B5,$S$2:$S$41,"&lt;"&amp;$T5,$T$2:$T$41,"&gt;"&amp;$S5,$K$2:$K$41,TRIM($M5))+COUNTIFS($B$2:$B$41,$B5,$S$2:$S$41,"&lt;"&amp;$T5,$T$2:$T$41,"&gt;"&amp;$S5,$L$2:$L$41,TRIM($M5))+COUNTIFS($B$2:$B$41,$B5,$S$2:$S$41,"&lt;"&amp;$T5,$T$2:$T$41,"&gt;"&amp;$S5,$M$2:$M$41,TRIM($M5)))&gt;1,"; double-booked","")),3,200)))</f>
        <v/>
      </c>
      <c r="AG5" s="29">
        <f>IF(AA5&lt;&gt;"",AA5&amp;" | ","")&amp;IF(AB5&lt;&gt;"",AB5&amp;" | ","")&amp;IF(AC5&lt;&gt;"",AC5&amp;" | ","")&amp;IF(AD5&lt;&gt;"",AD5&amp;" | ","")&amp;IF(AE5&lt;&gt;"",AE5&amp;" | ","")&amp;IF(AF5&lt;&gt;"",AF5&amp;" | ","")</f>
        <v/>
      </c>
    </row>
    <row r="6">
      <c r="A6" s="20" t="inlineStr">
        <is>
          <t>EXAMPLE: Food bank deliveries</t>
        </is>
      </c>
      <c r="B6" s="24" t="n">
        <v>46345</v>
      </c>
      <c r="C6" s="25" t="n">
        <v>0.375</v>
      </c>
      <c r="D6" s="25" t="n">
        <v>0.5</v>
      </c>
      <c r="E6" s="20" t="inlineStr">
        <is>
          <t>Weekday mornings</t>
        </is>
      </c>
      <c r="F6" s="20" t="inlineStr">
        <is>
          <t>Driving and deliveries</t>
        </is>
      </c>
      <c r="G6" s="26" t="n">
        <v>2</v>
      </c>
      <c r="H6" s="20" t="inlineStr">
        <is>
          <t>Elena Madeup</t>
        </is>
      </c>
      <c r="I6" s="20" t="inlineStr">
        <is>
          <t>Hugo Fictional</t>
        </is>
      </c>
      <c r="J6" s="20" t="n"/>
      <c r="K6" s="20" t="n"/>
      <c r="L6" s="20" t="n"/>
      <c r="M6" s="20" t="n"/>
      <c r="N6" s="27">
        <f>IF(A6="","",SUMPRODUCT((H6:M6&lt;&gt;"")*1))</f>
        <v/>
      </c>
      <c r="O6" s="27">
        <f>IF(OR(A6="",NOT(ISNUMBER(G6))),"",MAX(0,G6-N6))</f>
        <v/>
      </c>
      <c r="P6" s="27">
        <f>IF(OR(A6="",NOT(ISNUMBER(G6))),"",IF(N6=0,"Empty",IF(N6=G6,"Full",IF(N6&gt;G6,"Over by "&amp;(N6-G6),"Open"))))</f>
        <v/>
      </c>
      <c r="Q6" s="28">
        <f>IF(A6="","",IF(N6=0,"No names yet",IF(AG6="","OK",LEFT(AG6,LEN(AG6)-3))))</f>
        <v/>
      </c>
      <c r="S6" s="29">
        <f>IF(C6="","",IF(ISNUMBER(C6),ROUND(MOD(C6,1)*1440,0),IFERROR(VALUE(LEFT(C6,2))*60+VALUE(MID(C6,4,2)),"")))</f>
        <v/>
      </c>
      <c r="T6" s="29">
        <f>IF(D6="","",IF(ISNUMBER(D6),ROUND(MOD(D6,1)*1440,0),IFERROR(VALUE(LEFT(D6,2))*60+VALUE(MID(D6,4,2)),"")))</f>
        <v/>
      </c>
      <c r="U6" s="29">
        <f>IF(TRIM($H6&amp;"")="","",IFERROR(MATCH(TRIM($H6),Applicants!$AJ$2:$AJ$501,0),0))</f>
        <v/>
      </c>
      <c r="V6" s="29">
        <f>IF(TRIM($I6&amp;"")="","",IFERROR(MATCH(TRIM($I6),Applicants!$AJ$2:$AJ$501,0),0))</f>
        <v/>
      </c>
      <c r="W6" s="29">
        <f>IF(TRIM($J6&amp;"")="","",IFERROR(MATCH(TRIM($J6),Applicants!$AJ$2:$AJ$501,0),0))</f>
        <v/>
      </c>
      <c r="X6" s="29">
        <f>IF(TRIM($K6&amp;"")="","",IFERROR(MATCH(TRIM($K6),Applicants!$AJ$2:$AJ$501,0),0))</f>
        <v/>
      </c>
      <c r="Y6" s="29">
        <f>IF(TRIM($L6&amp;"")="","",IFERROR(MATCH(TRIM($L6),Applicants!$AJ$2:$AJ$501,0),0))</f>
        <v/>
      </c>
      <c r="Z6" s="29">
        <f>IF(TRIM($M6&amp;"")="","",IFERROR(MATCH(TRIM($M6),Applicants!$AJ$2:$AJ$501,0),0))</f>
        <v/>
      </c>
      <c r="AA6" s="29">
        <f>IF($U6="","",IF((IF($U6=0,"; not on Applicants",IF(AND($E6&lt;&gt;"",NOT(ISNUMBER(SEARCH($E6,INDEX(Applicants!$AM$2:$AM$501,$U6))))),"; not available","")&amp;IF(AND($F6&lt;&gt;"",NOT(ISNUMBER(SEARCH($F6,INDEX(Applicants!$AL$2:$AL$501,$U6))))),"; role not chosen","")&amp;IF(AND(ISNUMBER(MATCH($F6,Lists!$I$2:$I$6,0)),TRIM(INDEX(Applicants!$AG$2:$AG$501,$U6)&amp;"")&lt;&gt;"Yes"),"; reference check not marked Yes","")&amp;IF(INDEX(Applicants!$AO$2:$AO$501,$U6)="Needed","; under 18, guardian signature not on file","")&amp;IF((COUNTIFS($B$2:$B$41,$B6,$S$2:$S$41,"&lt;"&amp;$T6,$T$2:$T$41,"&gt;"&amp;$S6,$H$2:$H$41,TRIM($H6))+COUNTIFS($B$2:$B$41,$B6,$S$2:$S$41,"&lt;"&amp;$T6,$T$2:$T$41,"&gt;"&amp;$S6,$I$2:$I$41,TRIM($H6))+COUNTIFS($B$2:$B$41,$B6,$S$2:$S$41,"&lt;"&amp;$T6,$T$2:$T$41,"&gt;"&amp;$S6,$J$2:$J$41,TRIM($H6))+COUNTIFS($B$2:$B$41,$B6,$S$2:$S$41,"&lt;"&amp;$T6,$T$2:$T$41,"&gt;"&amp;$S6,$K$2:$K$41,TRIM($H6))+COUNTIFS($B$2:$B$41,$B6,$S$2:$S$41,"&lt;"&amp;$T6,$T$2:$T$41,"&gt;"&amp;$S6,$L$2:$L$41,TRIM($H6))+COUNTIFS($B$2:$B$41,$B6,$S$2:$S$41,"&lt;"&amp;$T6,$T$2:$T$41,"&gt;"&amp;$S6,$M$2:$M$41,TRIM($H6)))&gt;1,"; double-booked","")))="","",TRIM($H6)&amp;": "&amp;MID(IF($U6=0,"; not on Applicants",IF(AND($E6&lt;&gt;"",NOT(ISNUMBER(SEARCH($E6,INDEX(Applicants!$AM$2:$AM$501,$U6))))),"; not available","")&amp;IF(AND($F6&lt;&gt;"",NOT(ISNUMBER(SEARCH($F6,INDEX(Applicants!$AL$2:$AL$501,$U6))))),"; role not chosen","")&amp;IF(AND(ISNUMBER(MATCH($F6,Lists!$I$2:$I$6,0)),TRIM(INDEX(Applicants!$AG$2:$AG$501,$U6)&amp;"")&lt;&gt;"Yes"),"; reference check not marked Yes","")&amp;IF(INDEX(Applicants!$AO$2:$AO$501,$U6)="Needed","; under 18, guardian signature not on file","")&amp;IF((COUNTIFS($B$2:$B$41,$B6,$S$2:$S$41,"&lt;"&amp;$T6,$T$2:$T$41,"&gt;"&amp;$S6,$H$2:$H$41,TRIM($H6))+COUNTIFS($B$2:$B$41,$B6,$S$2:$S$41,"&lt;"&amp;$T6,$T$2:$T$41,"&gt;"&amp;$S6,$I$2:$I$41,TRIM($H6))+COUNTIFS($B$2:$B$41,$B6,$S$2:$S$41,"&lt;"&amp;$T6,$T$2:$T$41,"&gt;"&amp;$S6,$J$2:$J$41,TRIM($H6))+COUNTIFS($B$2:$B$41,$B6,$S$2:$S$41,"&lt;"&amp;$T6,$T$2:$T$41,"&gt;"&amp;$S6,$K$2:$K$41,TRIM($H6))+COUNTIFS($B$2:$B$41,$B6,$S$2:$S$41,"&lt;"&amp;$T6,$T$2:$T$41,"&gt;"&amp;$S6,$L$2:$L$41,TRIM($H6))+COUNTIFS($B$2:$B$41,$B6,$S$2:$S$41,"&lt;"&amp;$T6,$T$2:$T$41,"&gt;"&amp;$S6,$M$2:$M$41,TRIM($H6)))&gt;1,"; double-booked","")),3,200)))</f>
        <v/>
      </c>
      <c r="AB6" s="29">
        <f>IF($V6="","",IF((IF($V6=0,"; not on Applicants",IF(AND($E6&lt;&gt;"",NOT(ISNUMBER(SEARCH($E6,INDEX(Applicants!$AM$2:$AM$501,$V6))))),"; not available","")&amp;IF(AND($F6&lt;&gt;"",NOT(ISNUMBER(SEARCH($F6,INDEX(Applicants!$AL$2:$AL$501,$V6))))),"; role not chosen","")&amp;IF(AND(ISNUMBER(MATCH($F6,Lists!$I$2:$I$6,0)),TRIM(INDEX(Applicants!$AG$2:$AG$501,$V6)&amp;"")&lt;&gt;"Yes"),"; reference check not marked Yes","")&amp;IF(INDEX(Applicants!$AO$2:$AO$501,$V6)="Needed","; under 18, guardian signature not on file","")&amp;IF((COUNTIFS($B$2:$B$41,$B6,$S$2:$S$41,"&lt;"&amp;$T6,$T$2:$T$41,"&gt;"&amp;$S6,$H$2:$H$41,TRIM($I6))+COUNTIFS($B$2:$B$41,$B6,$S$2:$S$41,"&lt;"&amp;$T6,$T$2:$T$41,"&gt;"&amp;$S6,$I$2:$I$41,TRIM($I6))+COUNTIFS($B$2:$B$41,$B6,$S$2:$S$41,"&lt;"&amp;$T6,$T$2:$T$41,"&gt;"&amp;$S6,$J$2:$J$41,TRIM($I6))+COUNTIFS($B$2:$B$41,$B6,$S$2:$S$41,"&lt;"&amp;$T6,$T$2:$T$41,"&gt;"&amp;$S6,$K$2:$K$41,TRIM($I6))+COUNTIFS($B$2:$B$41,$B6,$S$2:$S$41,"&lt;"&amp;$T6,$T$2:$T$41,"&gt;"&amp;$S6,$L$2:$L$41,TRIM($I6))+COUNTIFS($B$2:$B$41,$B6,$S$2:$S$41,"&lt;"&amp;$T6,$T$2:$T$41,"&gt;"&amp;$S6,$M$2:$M$41,TRIM($I6)))&gt;1,"; double-booked","")))="","",TRIM($I6)&amp;": "&amp;MID(IF($V6=0,"; not on Applicants",IF(AND($E6&lt;&gt;"",NOT(ISNUMBER(SEARCH($E6,INDEX(Applicants!$AM$2:$AM$501,$V6))))),"; not available","")&amp;IF(AND($F6&lt;&gt;"",NOT(ISNUMBER(SEARCH($F6,INDEX(Applicants!$AL$2:$AL$501,$V6))))),"; role not chosen","")&amp;IF(AND(ISNUMBER(MATCH($F6,Lists!$I$2:$I$6,0)),TRIM(INDEX(Applicants!$AG$2:$AG$501,$V6)&amp;"")&lt;&gt;"Yes"),"; reference check not marked Yes","")&amp;IF(INDEX(Applicants!$AO$2:$AO$501,$V6)="Needed","; under 18, guardian signature not on file","")&amp;IF((COUNTIFS($B$2:$B$41,$B6,$S$2:$S$41,"&lt;"&amp;$T6,$T$2:$T$41,"&gt;"&amp;$S6,$H$2:$H$41,TRIM($I6))+COUNTIFS($B$2:$B$41,$B6,$S$2:$S$41,"&lt;"&amp;$T6,$T$2:$T$41,"&gt;"&amp;$S6,$I$2:$I$41,TRIM($I6))+COUNTIFS($B$2:$B$41,$B6,$S$2:$S$41,"&lt;"&amp;$T6,$T$2:$T$41,"&gt;"&amp;$S6,$J$2:$J$41,TRIM($I6))+COUNTIFS($B$2:$B$41,$B6,$S$2:$S$41,"&lt;"&amp;$T6,$T$2:$T$41,"&gt;"&amp;$S6,$K$2:$K$41,TRIM($I6))+COUNTIFS($B$2:$B$41,$B6,$S$2:$S$41,"&lt;"&amp;$T6,$T$2:$T$41,"&gt;"&amp;$S6,$L$2:$L$41,TRIM($I6))+COUNTIFS($B$2:$B$41,$B6,$S$2:$S$41,"&lt;"&amp;$T6,$T$2:$T$41,"&gt;"&amp;$S6,$M$2:$M$41,TRIM($I6)))&gt;1,"; double-booked","")),3,200)))</f>
        <v/>
      </c>
      <c r="AC6" s="29">
        <f>IF($W6="","",IF((IF($W6=0,"; not on Applicants",IF(AND($E6&lt;&gt;"",NOT(ISNUMBER(SEARCH($E6,INDEX(Applicants!$AM$2:$AM$501,$W6))))),"; not available","")&amp;IF(AND($F6&lt;&gt;"",NOT(ISNUMBER(SEARCH($F6,INDEX(Applicants!$AL$2:$AL$501,$W6))))),"; role not chosen","")&amp;IF(AND(ISNUMBER(MATCH($F6,Lists!$I$2:$I$6,0)),TRIM(INDEX(Applicants!$AG$2:$AG$501,$W6)&amp;"")&lt;&gt;"Yes"),"; reference check not marked Yes","")&amp;IF(INDEX(Applicants!$AO$2:$AO$501,$W6)="Needed","; under 18, guardian signature not on file","")&amp;IF((COUNTIFS($B$2:$B$41,$B6,$S$2:$S$41,"&lt;"&amp;$T6,$T$2:$T$41,"&gt;"&amp;$S6,$H$2:$H$41,TRIM($J6))+COUNTIFS($B$2:$B$41,$B6,$S$2:$S$41,"&lt;"&amp;$T6,$T$2:$T$41,"&gt;"&amp;$S6,$I$2:$I$41,TRIM($J6))+COUNTIFS($B$2:$B$41,$B6,$S$2:$S$41,"&lt;"&amp;$T6,$T$2:$T$41,"&gt;"&amp;$S6,$J$2:$J$41,TRIM($J6))+COUNTIFS($B$2:$B$41,$B6,$S$2:$S$41,"&lt;"&amp;$T6,$T$2:$T$41,"&gt;"&amp;$S6,$K$2:$K$41,TRIM($J6))+COUNTIFS($B$2:$B$41,$B6,$S$2:$S$41,"&lt;"&amp;$T6,$T$2:$T$41,"&gt;"&amp;$S6,$L$2:$L$41,TRIM($J6))+COUNTIFS($B$2:$B$41,$B6,$S$2:$S$41,"&lt;"&amp;$T6,$T$2:$T$41,"&gt;"&amp;$S6,$M$2:$M$41,TRIM($J6)))&gt;1,"; double-booked","")))="","",TRIM($J6)&amp;": "&amp;MID(IF($W6=0,"; not on Applicants",IF(AND($E6&lt;&gt;"",NOT(ISNUMBER(SEARCH($E6,INDEX(Applicants!$AM$2:$AM$501,$W6))))),"; not available","")&amp;IF(AND($F6&lt;&gt;"",NOT(ISNUMBER(SEARCH($F6,INDEX(Applicants!$AL$2:$AL$501,$W6))))),"; role not chosen","")&amp;IF(AND(ISNUMBER(MATCH($F6,Lists!$I$2:$I$6,0)),TRIM(INDEX(Applicants!$AG$2:$AG$501,$W6)&amp;"")&lt;&gt;"Yes"),"; reference check not marked Yes","")&amp;IF(INDEX(Applicants!$AO$2:$AO$501,$W6)="Needed","; under 18, guardian signature not on file","")&amp;IF((COUNTIFS($B$2:$B$41,$B6,$S$2:$S$41,"&lt;"&amp;$T6,$T$2:$T$41,"&gt;"&amp;$S6,$H$2:$H$41,TRIM($J6))+COUNTIFS($B$2:$B$41,$B6,$S$2:$S$41,"&lt;"&amp;$T6,$T$2:$T$41,"&gt;"&amp;$S6,$I$2:$I$41,TRIM($J6))+COUNTIFS($B$2:$B$41,$B6,$S$2:$S$41,"&lt;"&amp;$T6,$T$2:$T$41,"&gt;"&amp;$S6,$J$2:$J$41,TRIM($J6))+COUNTIFS($B$2:$B$41,$B6,$S$2:$S$41,"&lt;"&amp;$T6,$T$2:$T$41,"&gt;"&amp;$S6,$K$2:$K$41,TRIM($J6))+COUNTIFS($B$2:$B$41,$B6,$S$2:$S$41,"&lt;"&amp;$T6,$T$2:$T$41,"&gt;"&amp;$S6,$L$2:$L$41,TRIM($J6))+COUNTIFS($B$2:$B$41,$B6,$S$2:$S$41,"&lt;"&amp;$T6,$T$2:$T$41,"&gt;"&amp;$S6,$M$2:$M$41,TRIM($J6)))&gt;1,"; double-booked","")),3,200)))</f>
        <v/>
      </c>
      <c r="AD6" s="29">
        <f>IF($X6="","",IF((IF($X6=0,"; not on Applicants",IF(AND($E6&lt;&gt;"",NOT(ISNUMBER(SEARCH($E6,INDEX(Applicants!$AM$2:$AM$501,$X6))))),"; not available","")&amp;IF(AND($F6&lt;&gt;"",NOT(ISNUMBER(SEARCH($F6,INDEX(Applicants!$AL$2:$AL$501,$X6))))),"; role not chosen","")&amp;IF(AND(ISNUMBER(MATCH($F6,Lists!$I$2:$I$6,0)),TRIM(INDEX(Applicants!$AG$2:$AG$501,$X6)&amp;"")&lt;&gt;"Yes"),"; reference check not marked Yes","")&amp;IF(INDEX(Applicants!$AO$2:$AO$501,$X6)="Needed","; under 18, guardian signature not on file","")&amp;IF((COUNTIFS($B$2:$B$41,$B6,$S$2:$S$41,"&lt;"&amp;$T6,$T$2:$T$41,"&gt;"&amp;$S6,$H$2:$H$41,TRIM($K6))+COUNTIFS($B$2:$B$41,$B6,$S$2:$S$41,"&lt;"&amp;$T6,$T$2:$T$41,"&gt;"&amp;$S6,$I$2:$I$41,TRIM($K6))+COUNTIFS($B$2:$B$41,$B6,$S$2:$S$41,"&lt;"&amp;$T6,$T$2:$T$41,"&gt;"&amp;$S6,$J$2:$J$41,TRIM($K6))+COUNTIFS($B$2:$B$41,$B6,$S$2:$S$41,"&lt;"&amp;$T6,$T$2:$T$41,"&gt;"&amp;$S6,$K$2:$K$41,TRIM($K6))+COUNTIFS($B$2:$B$41,$B6,$S$2:$S$41,"&lt;"&amp;$T6,$T$2:$T$41,"&gt;"&amp;$S6,$L$2:$L$41,TRIM($K6))+COUNTIFS($B$2:$B$41,$B6,$S$2:$S$41,"&lt;"&amp;$T6,$T$2:$T$41,"&gt;"&amp;$S6,$M$2:$M$41,TRIM($K6)))&gt;1,"; double-booked","")))="","",TRIM($K6)&amp;": "&amp;MID(IF($X6=0,"; not on Applicants",IF(AND($E6&lt;&gt;"",NOT(ISNUMBER(SEARCH($E6,INDEX(Applicants!$AM$2:$AM$501,$X6))))),"; not available","")&amp;IF(AND($F6&lt;&gt;"",NOT(ISNUMBER(SEARCH($F6,INDEX(Applicants!$AL$2:$AL$501,$X6))))),"; role not chosen","")&amp;IF(AND(ISNUMBER(MATCH($F6,Lists!$I$2:$I$6,0)),TRIM(INDEX(Applicants!$AG$2:$AG$501,$X6)&amp;"")&lt;&gt;"Yes"),"; reference check not marked Yes","")&amp;IF(INDEX(Applicants!$AO$2:$AO$501,$X6)="Needed","; under 18, guardian signature not on file","")&amp;IF((COUNTIFS($B$2:$B$41,$B6,$S$2:$S$41,"&lt;"&amp;$T6,$T$2:$T$41,"&gt;"&amp;$S6,$H$2:$H$41,TRIM($K6))+COUNTIFS($B$2:$B$41,$B6,$S$2:$S$41,"&lt;"&amp;$T6,$T$2:$T$41,"&gt;"&amp;$S6,$I$2:$I$41,TRIM($K6))+COUNTIFS($B$2:$B$41,$B6,$S$2:$S$41,"&lt;"&amp;$T6,$T$2:$T$41,"&gt;"&amp;$S6,$J$2:$J$41,TRIM($K6))+COUNTIFS($B$2:$B$41,$B6,$S$2:$S$41,"&lt;"&amp;$T6,$T$2:$T$41,"&gt;"&amp;$S6,$K$2:$K$41,TRIM($K6))+COUNTIFS($B$2:$B$41,$B6,$S$2:$S$41,"&lt;"&amp;$T6,$T$2:$T$41,"&gt;"&amp;$S6,$L$2:$L$41,TRIM($K6))+COUNTIFS($B$2:$B$41,$B6,$S$2:$S$41,"&lt;"&amp;$T6,$T$2:$T$41,"&gt;"&amp;$S6,$M$2:$M$41,TRIM($K6)))&gt;1,"; double-booked","")),3,200)))</f>
        <v/>
      </c>
      <c r="AE6" s="29">
        <f>IF($Y6="","",IF((IF($Y6=0,"; not on Applicants",IF(AND($E6&lt;&gt;"",NOT(ISNUMBER(SEARCH($E6,INDEX(Applicants!$AM$2:$AM$501,$Y6))))),"; not available","")&amp;IF(AND($F6&lt;&gt;"",NOT(ISNUMBER(SEARCH($F6,INDEX(Applicants!$AL$2:$AL$501,$Y6))))),"; role not chosen","")&amp;IF(AND(ISNUMBER(MATCH($F6,Lists!$I$2:$I$6,0)),TRIM(INDEX(Applicants!$AG$2:$AG$501,$Y6)&amp;"")&lt;&gt;"Yes"),"; reference check not marked Yes","")&amp;IF(INDEX(Applicants!$AO$2:$AO$501,$Y6)="Needed","; under 18, guardian signature not on file","")&amp;IF((COUNTIFS($B$2:$B$41,$B6,$S$2:$S$41,"&lt;"&amp;$T6,$T$2:$T$41,"&gt;"&amp;$S6,$H$2:$H$41,TRIM($L6))+COUNTIFS($B$2:$B$41,$B6,$S$2:$S$41,"&lt;"&amp;$T6,$T$2:$T$41,"&gt;"&amp;$S6,$I$2:$I$41,TRIM($L6))+COUNTIFS($B$2:$B$41,$B6,$S$2:$S$41,"&lt;"&amp;$T6,$T$2:$T$41,"&gt;"&amp;$S6,$J$2:$J$41,TRIM($L6))+COUNTIFS($B$2:$B$41,$B6,$S$2:$S$41,"&lt;"&amp;$T6,$T$2:$T$41,"&gt;"&amp;$S6,$K$2:$K$41,TRIM($L6))+COUNTIFS($B$2:$B$41,$B6,$S$2:$S$41,"&lt;"&amp;$T6,$T$2:$T$41,"&gt;"&amp;$S6,$L$2:$L$41,TRIM($L6))+COUNTIFS($B$2:$B$41,$B6,$S$2:$S$41,"&lt;"&amp;$T6,$T$2:$T$41,"&gt;"&amp;$S6,$M$2:$M$41,TRIM($L6)))&gt;1,"; double-booked","")))="","",TRIM($L6)&amp;": "&amp;MID(IF($Y6=0,"; not on Applicants",IF(AND($E6&lt;&gt;"",NOT(ISNUMBER(SEARCH($E6,INDEX(Applicants!$AM$2:$AM$501,$Y6))))),"; not available","")&amp;IF(AND($F6&lt;&gt;"",NOT(ISNUMBER(SEARCH($F6,INDEX(Applicants!$AL$2:$AL$501,$Y6))))),"; role not chosen","")&amp;IF(AND(ISNUMBER(MATCH($F6,Lists!$I$2:$I$6,0)),TRIM(INDEX(Applicants!$AG$2:$AG$501,$Y6)&amp;"")&lt;&gt;"Yes"),"; reference check not marked Yes","")&amp;IF(INDEX(Applicants!$AO$2:$AO$501,$Y6)="Needed","; under 18, guardian signature not on file","")&amp;IF((COUNTIFS($B$2:$B$41,$B6,$S$2:$S$41,"&lt;"&amp;$T6,$T$2:$T$41,"&gt;"&amp;$S6,$H$2:$H$41,TRIM($L6))+COUNTIFS($B$2:$B$41,$B6,$S$2:$S$41,"&lt;"&amp;$T6,$T$2:$T$41,"&gt;"&amp;$S6,$I$2:$I$41,TRIM($L6))+COUNTIFS($B$2:$B$41,$B6,$S$2:$S$41,"&lt;"&amp;$T6,$T$2:$T$41,"&gt;"&amp;$S6,$J$2:$J$41,TRIM($L6))+COUNTIFS($B$2:$B$41,$B6,$S$2:$S$41,"&lt;"&amp;$T6,$T$2:$T$41,"&gt;"&amp;$S6,$K$2:$K$41,TRIM($L6))+COUNTIFS($B$2:$B$41,$B6,$S$2:$S$41,"&lt;"&amp;$T6,$T$2:$T$41,"&gt;"&amp;$S6,$L$2:$L$41,TRIM($L6))+COUNTIFS($B$2:$B$41,$B6,$S$2:$S$41,"&lt;"&amp;$T6,$T$2:$T$41,"&gt;"&amp;$S6,$M$2:$M$41,TRIM($L6)))&gt;1,"; double-booked","")),3,200)))</f>
        <v/>
      </c>
      <c r="AF6" s="29">
        <f>IF($Z6="","",IF((IF($Z6=0,"; not on Applicants",IF(AND($E6&lt;&gt;"",NOT(ISNUMBER(SEARCH($E6,INDEX(Applicants!$AM$2:$AM$501,$Z6))))),"; not available","")&amp;IF(AND($F6&lt;&gt;"",NOT(ISNUMBER(SEARCH($F6,INDEX(Applicants!$AL$2:$AL$501,$Z6))))),"; role not chosen","")&amp;IF(AND(ISNUMBER(MATCH($F6,Lists!$I$2:$I$6,0)),TRIM(INDEX(Applicants!$AG$2:$AG$501,$Z6)&amp;"")&lt;&gt;"Yes"),"; reference check not marked Yes","")&amp;IF(INDEX(Applicants!$AO$2:$AO$501,$Z6)="Needed","; under 18, guardian signature not on file","")&amp;IF((COUNTIFS($B$2:$B$41,$B6,$S$2:$S$41,"&lt;"&amp;$T6,$T$2:$T$41,"&gt;"&amp;$S6,$H$2:$H$41,TRIM($M6))+COUNTIFS($B$2:$B$41,$B6,$S$2:$S$41,"&lt;"&amp;$T6,$T$2:$T$41,"&gt;"&amp;$S6,$I$2:$I$41,TRIM($M6))+COUNTIFS($B$2:$B$41,$B6,$S$2:$S$41,"&lt;"&amp;$T6,$T$2:$T$41,"&gt;"&amp;$S6,$J$2:$J$41,TRIM($M6))+COUNTIFS($B$2:$B$41,$B6,$S$2:$S$41,"&lt;"&amp;$T6,$T$2:$T$41,"&gt;"&amp;$S6,$K$2:$K$41,TRIM($M6))+COUNTIFS($B$2:$B$41,$B6,$S$2:$S$41,"&lt;"&amp;$T6,$T$2:$T$41,"&gt;"&amp;$S6,$L$2:$L$41,TRIM($M6))+COUNTIFS($B$2:$B$41,$B6,$S$2:$S$41,"&lt;"&amp;$T6,$T$2:$T$41,"&gt;"&amp;$S6,$M$2:$M$41,TRIM($M6)))&gt;1,"; double-booked","")))="","",TRIM($M6)&amp;": "&amp;MID(IF($Z6=0,"; not on Applicants",IF(AND($E6&lt;&gt;"",NOT(ISNUMBER(SEARCH($E6,INDEX(Applicants!$AM$2:$AM$501,$Z6))))),"; not available","")&amp;IF(AND($F6&lt;&gt;"",NOT(ISNUMBER(SEARCH($F6,INDEX(Applicants!$AL$2:$AL$501,$Z6))))),"; role not chosen","")&amp;IF(AND(ISNUMBER(MATCH($F6,Lists!$I$2:$I$6,0)),TRIM(INDEX(Applicants!$AG$2:$AG$501,$Z6)&amp;"")&lt;&gt;"Yes"),"; reference check not marked Yes","")&amp;IF(INDEX(Applicants!$AO$2:$AO$501,$Z6)="Needed","; under 18, guardian signature not on file","")&amp;IF((COUNTIFS($B$2:$B$41,$B6,$S$2:$S$41,"&lt;"&amp;$T6,$T$2:$T$41,"&gt;"&amp;$S6,$H$2:$H$41,TRIM($M6))+COUNTIFS($B$2:$B$41,$B6,$S$2:$S$41,"&lt;"&amp;$T6,$T$2:$T$41,"&gt;"&amp;$S6,$I$2:$I$41,TRIM($M6))+COUNTIFS($B$2:$B$41,$B6,$S$2:$S$41,"&lt;"&amp;$T6,$T$2:$T$41,"&gt;"&amp;$S6,$J$2:$J$41,TRIM($M6))+COUNTIFS($B$2:$B$41,$B6,$S$2:$S$41,"&lt;"&amp;$T6,$T$2:$T$41,"&gt;"&amp;$S6,$K$2:$K$41,TRIM($M6))+COUNTIFS($B$2:$B$41,$B6,$S$2:$S$41,"&lt;"&amp;$T6,$T$2:$T$41,"&gt;"&amp;$S6,$L$2:$L$41,TRIM($M6))+COUNTIFS($B$2:$B$41,$B6,$S$2:$S$41,"&lt;"&amp;$T6,$T$2:$T$41,"&gt;"&amp;$S6,$M$2:$M$41,TRIM($M6)))&gt;1,"; double-booked","")),3,200)))</f>
        <v/>
      </c>
      <c r="AG6" s="29">
        <f>IF(AA6&lt;&gt;"",AA6&amp;" | ","")&amp;IF(AB6&lt;&gt;"",AB6&amp;" | ","")&amp;IF(AC6&lt;&gt;"",AC6&amp;" | ","")&amp;IF(AD6&lt;&gt;"",AD6&amp;" | ","")&amp;IF(AE6&lt;&gt;"",AE6&amp;" | ","")&amp;IF(AF6&lt;&gt;"",AF6&amp;" | ","")</f>
        <v/>
      </c>
    </row>
    <row r="7">
      <c r="A7" s="20" t="inlineStr">
        <is>
          <t>EXAMPLE: Gala fundraising table</t>
        </is>
      </c>
      <c r="B7" s="24" t="n">
        <v>46347</v>
      </c>
      <c r="C7" s="25" t="n">
        <v>0.75</v>
      </c>
      <c r="D7" s="25" t="n">
        <v>0.875</v>
      </c>
      <c r="E7" s="20" t="inlineStr">
        <is>
          <t>Saturdays</t>
        </is>
      </c>
      <c r="F7" s="20" t="inlineStr">
        <is>
          <t>Fundraising</t>
        </is>
      </c>
      <c r="G7" s="26" t="n">
        <v>4</v>
      </c>
      <c r="H7" s="20" t="inlineStr">
        <is>
          <t>Ava Example</t>
        </is>
      </c>
      <c r="I7" s="20" t="inlineStr">
        <is>
          <t>Ivy Testperson</t>
        </is>
      </c>
      <c r="J7" s="20" t="n"/>
      <c r="K7" s="20" t="n"/>
      <c r="L7" s="20" t="n"/>
      <c r="M7" s="20" t="n"/>
      <c r="N7" s="27">
        <f>IF(A7="","",SUMPRODUCT((H7:M7&lt;&gt;"")*1))</f>
        <v/>
      </c>
      <c r="O7" s="27">
        <f>IF(OR(A7="",NOT(ISNUMBER(G7))),"",MAX(0,G7-N7))</f>
        <v/>
      </c>
      <c r="P7" s="27">
        <f>IF(OR(A7="",NOT(ISNUMBER(G7))),"",IF(N7=0,"Empty",IF(N7=G7,"Full",IF(N7&gt;G7,"Over by "&amp;(N7-G7),"Open"))))</f>
        <v/>
      </c>
      <c r="Q7" s="28">
        <f>IF(A7="","",IF(N7=0,"No names yet",IF(AG7="","OK",LEFT(AG7,LEN(AG7)-3))))</f>
        <v/>
      </c>
      <c r="S7" s="29">
        <f>IF(C7="","",IF(ISNUMBER(C7),ROUND(MOD(C7,1)*1440,0),IFERROR(VALUE(LEFT(C7,2))*60+VALUE(MID(C7,4,2)),"")))</f>
        <v/>
      </c>
      <c r="T7" s="29">
        <f>IF(D7="","",IF(ISNUMBER(D7),ROUND(MOD(D7,1)*1440,0),IFERROR(VALUE(LEFT(D7,2))*60+VALUE(MID(D7,4,2)),"")))</f>
        <v/>
      </c>
      <c r="U7" s="29">
        <f>IF(TRIM($H7&amp;"")="","",IFERROR(MATCH(TRIM($H7),Applicants!$AJ$2:$AJ$501,0),0))</f>
        <v/>
      </c>
      <c r="V7" s="29">
        <f>IF(TRIM($I7&amp;"")="","",IFERROR(MATCH(TRIM($I7),Applicants!$AJ$2:$AJ$501,0),0))</f>
        <v/>
      </c>
      <c r="W7" s="29">
        <f>IF(TRIM($J7&amp;"")="","",IFERROR(MATCH(TRIM($J7),Applicants!$AJ$2:$AJ$501,0),0))</f>
        <v/>
      </c>
      <c r="X7" s="29">
        <f>IF(TRIM($K7&amp;"")="","",IFERROR(MATCH(TRIM($K7),Applicants!$AJ$2:$AJ$501,0),0))</f>
        <v/>
      </c>
      <c r="Y7" s="29">
        <f>IF(TRIM($L7&amp;"")="","",IFERROR(MATCH(TRIM($L7),Applicants!$AJ$2:$AJ$501,0),0))</f>
        <v/>
      </c>
      <c r="Z7" s="29">
        <f>IF(TRIM($M7&amp;"")="","",IFERROR(MATCH(TRIM($M7),Applicants!$AJ$2:$AJ$501,0),0))</f>
        <v/>
      </c>
      <c r="AA7" s="29">
        <f>IF($U7="","",IF((IF($U7=0,"; not on Applicants",IF(AND($E7&lt;&gt;"",NOT(ISNUMBER(SEARCH($E7,INDEX(Applicants!$AM$2:$AM$501,$U7))))),"; not available","")&amp;IF(AND($F7&lt;&gt;"",NOT(ISNUMBER(SEARCH($F7,INDEX(Applicants!$AL$2:$AL$501,$U7))))),"; role not chosen","")&amp;IF(AND(ISNUMBER(MATCH($F7,Lists!$I$2:$I$6,0)),TRIM(INDEX(Applicants!$AG$2:$AG$501,$U7)&amp;"")&lt;&gt;"Yes"),"; reference check not marked Yes","")&amp;IF(INDEX(Applicants!$AO$2:$AO$501,$U7)="Needed","; under 18, guardian signature not on file","")&amp;IF((COUNTIFS($B$2:$B$41,$B7,$S$2:$S$41,"&lt;"&amp;$T7,$T$2:$T$41,"&gt;"&amp;$S7,$H$2:$H$41,TRIM($H7))+COUNTIFS($B$2:$B$41,$B7,$S$2:$S$41,"&lt;"&amp;$T7,$T$2:$T$41,"&gt;"&amp;$S7,$I$2:$I$41,TRIM($H7))+COUNTIFS($B$2:$B$41,$B7,$S$2:$S$41,"&lt;"&amp;$T7,$T$2:$T$41,"&gt;"&amp;$S7,$J$2:$J$41,TRIM($H7))+COUNTIFS($B$2:$B$41,$B7,$S$2:$S$41,"&lt;"&amp;$T7,$T$2:$T$41,"&gt;"&amp;$S7,$K$2:$K$41,TRIM($H7))+COUNTIFS($B$2:$B$41,$B7,$S$2:$S$41,"&lt;"&amp;$T7,$T$2:$T$41,"&gt;"&amp;$S7,$L$2:$L$41,TRIM($H7))+COUNTIFS($B$2:$B$41,$B7,$S$2:$S$41,"&lt;"&amp;$T7,$T$2:$T$41,"&gt;"&amp;$S7,$M$2:$M$41,TRIM($H7)))&gt;1,"; double-booked","")))="","",TRIM($H7)&amp;": "&amp;MID(IF($U7=0,"; not on Applicants",IF(AND($E7&lt;&gt;"",NOT(ISNUMBER(SEARCH($E7,INDEX(Applicants!$AM$2:$AM$501,$U7))))),"; not available","")&amp;IF(AND($F7&lt;&gt;"",NOT(ISNUMBER(SEARCH($F7,INDEX(Applicants!$AL$2:$AL$501,$U7))))),"; role not chosen","")&amp;IF(AND(ISNUMBER(MATCH($F7,Lists!$I$2:$I$6,0)),TRIM(INDEX(Applicants!$AG$2:$AG$501,$U7)&amp;"")&lt;&gt;"Yes"),"; reference check not marked Yes","")&amp;IF(INDEX(Applicants!$AO$2:$AO$501,$U7)="Needed","; under 18, guardian signature not on file","")&amp;IF((COUNTIFS($B$2:$B$41,$B7,$S$2:$S$41,"&lt;"&amp;$T7,$T$2:$T$41,"&gt;"&amp;$S7,$H$2:$H$41,TRIM($H7))+COUNTIFS($B$2:$B$41,$B7,$S$2:$S$41,"&lt;"&amp;$T7,$T$2:$T$41,"&gt;"&amp;$S7,$I$2:$I$41,TRIM($H7))+COUNTIFS($B$2:$B$41,$B7,$S$2:$S$41,"&lt;"&amp;$T7,$T$2:$T$41,"&gt;"&amp;$S7,$J$2:$J$41,TRIM($H7))+COUNTIFS($B$2:$B$41,$B7,$S$2:$S$41,"&lt;"&amp;$T7,$T$2:$T$41,"&gt;"&amp;$S7,$K$2:$K$41,TRIM($H7))+COUNTIFS($B$2:$B$41,$B7,$S$2:$S$41,"&lt;"&amp;$T7,$T$2:$T$41,"&gt;"&amp;$S7,$L$2:$L$41,TRIM($H7))+COUNTIFS($B$2:$B$41,$B7,$S$2:$S$41,"&lt;"&amp;$T7,$T$2:$T$41,"&gt;"&amp;$S7,$M$2:$M$41,TRIM($H7)))&gt;1,"; double-booked","")),3,200)))</f>
        <v/>
      </c>
      <c r="AB7" s="29">
        <f>IF($V7="","",IF((IF($V7=0,"; not on Applicants",IF(AND($E7&lt;&gt;"",NOT(ISNUMBER(SEARCH($E7,INDEX(Applicants!$AM$2:$AM$501,$V7))))),"; not available","")&amp;IF(AND($F7&lt;&gt;"",NOT(ISNUMBER(SEARCH($F7,INDEX(Applicants!$AL$2:$AL$501,$V7))))),"; role not chosen","")&amp;IF(AND(ISNUMBER(MATCH($F7,Lists!$I$2:$I$6,0)),TRIM(INDEX(Applicants!$AG$2:$AG$501,$V7)&amp;"")&lt;&gt;"Yes"),"; reference check not marked Yes","")&amp;IF(INDEX(Applicants!$AO$2:$AO$501,$V7)="Needed","; under 18, guardian signature not on file","")&amp;IF((COUNTIFS($B$2:$B$41,$B7,$S$2:$S$41,"&lt;"&amp;$T7,$T$2:$T$41,"&gt;"&amp;$S7,$H$2:$H$41,TRIM($I7))+COUNTIFS($B$2:$B$41,$B7,$S$2:$S$41,"&lt;"&amp;$T7,$T$2:$T$41,"&gt;"&amp;$S7,$I$2:$I$41,TRIM($I7))+COUNTIFS($B$2:$B$41,$B7,$S$2:$S$41,"&lt;"&amp;$T7,$T$2:$T$41,"&gt;"&amp;$S7,$J$2:$J$41,TRIM($I7))+COUNTIFS($B$2:$B$41,$B7,$S$2:$S$41,"&lt;"&amp;$T7,$T$2:$T$41,"&gt;"&amp;$S7,$K$2:$K$41,TRIM($I7))+COUNTIFS($B$2:$B$41,$B7,$S$2:$S$41,"&lt;"&amp;$T7,$T$2:$T$41,"&gt;"&amp;$S7,$L$2:$L$41,TRIM($I7))+COUNTIFS($B$2:$B$41,$B7,$S$2:$S$41,"&lt;"&amp;$T7,$T$2:$T$41,"&gt;"&amp;$S7,$M$2:$M$41,TRIM($I7)))&gt;1,"; double-booked","")))="","",TRIM($I7)&amp;": "&amp;MID(IF($V7=0,"; not on Applicants",IF(AND($E7&lt;&gt;"",NOT(ISNUMBER(SEARCH($E7,INDEX(Applicants!$AM$2:$AM$501,$V7))))),"; not available","")&amp;IF(AND($F7&lt;&gt;"",NOT(ISNUMBER(SEARCH($F7,INDEX(Applicants!$AL$2:$AL$501,$V7))))),"; role not chosen","")&amp;IF(AND(ISNUMBER(MATCH($F7,Lists!$I$2:$I$6,0)),TRIM(INDEX(Applicants!$AG$2:$AG$501,$V7)&amp;"")&lt;&gt;"Yes"),"; reference check not marked Yes","")&amp;IF(INDEX(Applicants!$AO$2:$AO$501,$V7)="Needed","; under 18, guardian signature not on file","")&amp;IF((COUNTIFS($B$2:$B$41,$B7,$S$2:$S$41,"&lt;"&amp;$T7,$T$2:$T$41,"&gt;"&amp;$S7,$H$2:$H$41,TRIM($I7))+COUNTIFS($B$2:$B$41,$B7,$S$2:$S$41,"&lt;"&amp;$T7,$T$2:$T$41,"&gt;"&amp;$S7,$I$2:$I$41,TRIM($I7))+COUNTIFS($B$2:$B$41,$B7,$S$2:$S$41,"&lt;"&amp;$T7,$T$2:$T$41,"&gt;"&amp;$S7,$J$2:$J$41,TRIM($I7))+COUNTIFS($B$2:$B$41,$B7,$S$2:$S$41,"&lt;"&amp;$T7,$T$2:$T$41,"&gt;"&amp;$S7,$K$2:$K$41,TRIM($I7))+COUNTIFS($B$2:$B$41,$B7,$S$2:$S$41,"&lt;"&amp;$T7,$T$2:$T$41,"&gt;"&amp;$S7,$L$2:$L$41,TRIM($I7))+COUNTIFS($B$2:$B$41,$B7,$S$2:$S$41,"&lt;"&amp;$T7,$T$2:$T$41,"&gt;"&amp;$S7,$M$2:$M$41,TRIM($I7)))&gt;1,"; double-booked","")),3,200)))</f>
        <v/>
      </c>
      <c r="AC7" s="29">
        <f>IF($W7="","",IF((IF($W7=0,"; not on Applicants",IF(AND($E7&lt;&gt;"",NOT(ISNUMBER(SEARCH($E7,INDEX(Applicants!$AM$2:$AM$501,$W7))))),"; not available","")&amp;IF(AND($F7&lt;&gt;"",NOT(ISNUMBER(SEARCH($F7,INDEX(Applicants!$AL$2:$AL$501,$W7))))),"; role not chosen","")&amp;IF(AND(ISNUMBER(MATCH($F7,Lists!$I$2:$I$6,0)),TRIM(INDEX(Applicants!$AG$2:$AG$501,$W7)&amp;"")&lt;&gt;"Yes"),"; reference check not marked Yes","")&amp;IF(INDEX(Applicants!$AO$2:$AO$501,$W7)="Needed","; under 18, guardian signature not on file","")&amp;IF((COUNTIFS($B$2:$B$41,$B7,$S$2:$S$41,"&lt;"&amp;$T7,$T$2:$T$41,"&gt;"&amp;$S7,$H$2:$H$41,TRIM($J7))+COUNTIFS($B$2:$B$41,$B7,$S$2:$S$41,"&lt;"&amp;$T7,$T$2:$T$41,"&gt;"&amp;$S7,$I$2:$I$41,TRIM($J7))+COUNTIFS($B$2:$B$41,$B7,$S$2:$S$41,"&lt;"&amp;$T7,$T$2:$T$41,"&gt;"&amp;$S7,$J$2:$J$41,TRIM($J7))+COUNTIFS($B$2:$B$41,$B7,$S$2:$S$41,"&lt;"&amp;$T7,$T$2:$T$41,"&gt;"&amp;$S7,$K$2:$K$41,TRIM($J7))+COUNTIFS($B$2:$B$41,$B7,$S$2:$S$41,"&lt;"&amp;$T7,$T$2:$T$41,"&gt;"&amp;$S7,$L$2:$L$41,TRIM($J7))+COUNTIFS($B$2:$B$41,$B7,$S$2:$S$41,"&lt;"&amp;$T7,$T$2:$T$41,"&gt;"&amp;$S7,$M$2:$M$41,TRIM($J7)))&gt;1,"; double-booked","")))="","",TRIM($J7)&amp;": "&amp;MID(IF($W7=0,"; not on Applicants",IF(AND($E7&lt;&gt;"",NOT(ISNUMBER(SEARCH($E7,INDEX(Applicants!$AM$2:$AM$501,$W7))))),"; not available","")&amp;IF(AND($F7&lt;&gt;"",NOT(ISNUMBER(SEARCH($F7,INDEX(Applicants!$AL$2:$AL$501,$W7))))),"; role not chosen","")&amp;IF(AND(ISNUMBER(MATCH($F7,Lists!$I$2:$I$6,0)),TRIM(INDEX(Applicants!$AG$2:$AG$501,$W7)&amp;"")&lt;&gt;"Yes"),"; reference check not marked Yes","")&amp;IF(INDEX(Applicants!$AO$2:$AO$501,$W7)="Needed","; under 18, guardian signature not on file","")&amp;IF((COUNTIFS($B$2:$B$41,$B7,$S$2:$S$41,"&lt;"&amp;$T7,$T$2:$T$41,"&gt;"&amp;$S7,$H$2:$H$41,TRIM($J7))+COUNTIFS($B$2:$B$41,$B7,$S$2:$S$41,"&lt;"&amp;$T7,$T$2:$T$41,"&gt;"&amp;$S7,$I$2:$I$41,TRIM($J7))+COUNTIFS($B$2:$B$41,$B7,$S$2:$S$41,"&lt;"&amp;$T7,$T$2:$T$41,"&gt;"&amp;$S7,$J$2:$J$41,TRIM($J7))+COUNTIFS($B$2:$B$41,$B7,$S$2:$S$41,"&lt;"&amp;$T7,$T$2:$T$41,"&gt;"&amp;$S7,$K$2:$K$41,TRIM($J7))+COUNTIFS($B$2:$B$41,$B7,$S$2:$S$41,"&lt;"&amp;$T7,$T$2:$T$41,"&gt;"&amp;$S7,$L$2:$L$41,TRIM($J7))+COUNTIFS($B$2:$B$41,$B7,$S$2:$S$41,"&lt;"&amp;$T7,$T$2:$T$41,"&gt;"&amp;$S7,$M$2:$M$41,TRIM($J7)))&gt;1,"; double-booked","")),3,200)))</f>
        <v/>
      </c>
      <c r="AD7" s="29">
        <f>IF($X7="","",IF((IF($X7=0,"; not on Applicants",IF(AND($E7&lt;&gt;"",NOT(ISNUMBER(SEARCH($E7,INDEX(Applicants!$AM$2:$AM$501,$X7))))),"; not available","")&amp;IF(AND($F7&lt;&gt;"",NOT(ISNUMBER(SEARCH($F7,INDEX(Applicants!$AL$2:$AL$501,$X7))))),"; role not chosen","")&amp;IF(AND(ISNUMBER(MATCH($F7,Lists!$I$2:$I$6,0)),TRIM(INDEX(Applicants!$AG$2:$AG$501,$X7)&amp;"")&lt;&gt;"Yes"),"; reference check not marked Yes","")&amp;IF(INDEX(Applicants!$AO$2:$AO$501,$X7)="Needed","; under 18, guardian signature not on file","")&amp;IF((COUNTIFS($B$2:$B$41,$B7,$S$2:$S$41,"&lt;"&amp;$T7,$T$2:$T$41,"&gt;"&amp;$S7,$H$2:$H$41,TRIM($K7))+COUNTIFS($B$2:$B$41,$B7,$S$2:$S$41,"&lt;"&amp;$T7,$T$2:$T$41,"&gt;"&amp;$S7,$I$2:$I$41,TRIM($K7))+COUNTIFS($B$2:$B$41,$B7,$S$2:$S$41,"&lt;"&amp;$T7,$T$2:$T$41,"&gt;"&amp;$S7,$J$2:$J$41,TRIM($K7))+COUNTIFS($B$2:$B$41,$B7,$S$2:$S$41,"&lt;"&amp;$T7,$T$2:$T$41,"&gt;"&amp;$S7,$K$2:$K$41,TRIM($K7))+COUNTIFS($B$2:$B$41,$B7,$S$2:$S$41,"&lt;"&amp;$T7,$T$2:$T$41,"&gt;"&amp;$S7,$L$2:$L$41,TRIM($K7))+COUNTIFS($B$2:$B$41,$B7,$S$2:$S$41,"&lt;"&amp;$T7,$T$2:$T$41,"&gt;"&amp;$S7,$M$2:$M$41,TRIM($K7)))&gt;1,"; double-booked","")))="","",TRIM($K7)&amp;": "&amp;MID(IF($X7=0,"; not on Applicants",IF(AND($E7&lt;&gt;"",NOT(ISNUMBER(SEARCH($E7,INDEX(Applicants!$AM$2:$AM$501,$X7))))),"; not available","")&amp;IF(AND($F7&lt;&gt;"",NOT(ISNUMBER(SEARCH($F7,INDEX(Applicants!$AL$2:$AL$501,$X7))))),"; role not chosen","")&amp;IF(AND(ISNUMBER(MATCH($F7,Lists!$I$2:$I$6,0)),TRIM(INDEX(Applicants!$AG$2:$AG$501,$X7)&amp;"")&lt;&gt;"Yes"),"; reference check not marked Yes","")&amp;IF(INDEX(Applicants!$AO$2:$AO$501,$X7)="Needed","; under 18, guardian signature not on file","")&amp;IF((COUNTIFS($B$2:$B$41,$B7,$S$2:$S$41,"&lt;"&amp;$T7,$T$2:$T$41,"&gt;"&amp;$S7,$H$2:$H$41,TRIM($K7))+COUNTIFS($B$2:$B$41,$B7,$S$2:$S$41,"&lt;"&amp;$T7,$T$2:$T$41,"&gt;"&amp;$S7,$I$2:$I$41,TRIM($K7))+COUNTIFS($B$2:$B$41,$B7,$S$2:$S$41,"&lt;"&amp;$T7,$T$2:$T$41,"&gt;"&amp;$S7,$J$2:$J$41,TRIM($K7))+COUNTIFS($B$2:$B$41,$B7,$S$2:$S$41,"&lt;"&amp;$T7,$T$2:$T$41,"&gt;"&amp;$S7,$K$2:$K$41,TRIM($K7))+COUNTIFS($B$2:$B$41,$B7,$S$2:$S$41,"&lt;"&amp;$T7,$T$2:$T$41,"&gt;"&amp;$S7,$L$2:$L$41,TRIM($K7))+COUNTIFS($B$2:$B$41,$B7,$S$2:$S$41,"&lt;"&amp;$T7,$T$2:$T$41,"&gt;"&amp;$S7,$M$2:$M$41,TRIM($K7)))&gt;1,"; double-booked","")),3,200)))</f>
        <v/>
      </c>
      <c r="AE7" s="29">
        <f>IF($Y7="","",IF((IF($Y7=0,"; not on Applicants",IF(AND($E7&lt;&gt;"",NOT(ISNUMBER(SEARCH($E7,INDEX(Applicants!$AM$2:$AM$501,$Y7))))),"; not available","")&amp;IF(AND($F7&lt;&gt;"",NOT(ISNUMBER(SEARCH($F7,INDEX(Applicants!$AL$2:$AL$501,$Y7))))),"; role not chosen","")&amp;IF(AND(ISNUMBER(MATCH($F7,Lists!$I$2:$I$6,0)),TRIM(INDEX(Applicants!$AG$2:$AG$501,$Y7)&amp;"")&lt;&gt;"Yes"),"; reference check not marked Yes","")&amp;IF(INDEX(Applicants!$AO$2:$AO$501,$Y7)="Needed","; under 18, guardian signature not on file","")&amp;IF((COUNTIFS($B$2:$B$41,$B7,$S$2:$S$41,"&lt;"&amp;$T7,$T$2:$T$41,"&gt;"&amp;$S7,$H$2:$H$41,TRIM($L7))+COUNTIFS($B$2:$B$41,$B7,$S$2:$S$41,"&lt;"&amp;$T7,$T$2:$T$41,"&gt;"&amp;$S7,$I$2:$I$41,TRIM($L7))+COUNTIFS($B$2:$B$41,$B7,$S$2:$S$41,"&lt;"&amp;$T7,$T$2:$T$41,"&gt;"&amp;$S7,$J$2:$J$41,TRIM($L7))+COUNTIFS($B$2:$B$41,$B7,$S$2:$S$41,"&lt;"&amp;$T7,$T$2:$T$41,"&gt;"&amp;$S7,$K$2:$K$41,TRIM($L7))+COUNTIFS($B$2:$B$41,$B7,$S$2:$S$41,"&lt;"&amp;$T7,$T$2:$T$41,"&gt;"&amp;$S7,$L$2:$L$41,TRIM($L7))+COUNTIFS($B$2:$B$41,$B7,$S$2:$S$41,"&lt;"&amp;$T7,$T$2:$T$41,"&gt;"&amp;$S7,$M$2:$M$41,TRIM($L7)))&gt;1,"; double-booked","")))="","",TRIM($L7)&amp;": "&amp;MID(IF($Y7=0,"; not on Applicants",IF(AND($E7&lt;&gt;"",NOT(ISNUMBER(SEARCH($E7,INDEX(Applicants!$AM$2:$AM$501,$Y7))))),"; not available","")&amp;IF(AND($F7&lt;&gt;"",NOT(ISNUMBER(SEARCH($F7,INDEX(Applicants!$AL$2:$AL$501,$Y7))))),"; role not chosen","")&amp;IF(AND(ISNUMBER(MATCH($F7,Lists!$I$2:$I$6,0)),TRIM(INDEX(Applicants!$AG$2:$AG$501,$Y7)&amp;"")&lt;&gt;"Yes"),"; reference check not marked Yes","")&amp;IF(INDEX(Applicants!$AO$2:$AO$501,$Y7)="Needed","; under 18, guardian signature not on file","")&amp;IF((COUNTIFS($B$2:$B$41,$B7,$S$2:$S$41,"&lt;"&amp;$T7,$T$2:$T$41,"&gt;"&amp;$S7,$H$2:$H$41,TRIM($L7))+COUNTIFS($B$2:$B$41,$B7,$S$2:$S$41,"&lt;"&amp;$T7,$T$2:$T$41,"&gt;"&amp;$S7,$I$2:$I$41,TRIM($L7))+COUNTIFS($B$2:$B$41,$B7,$S$2:$S$41,"&lt;"&amp;$T7,$T$2:$T$41,"&gt;"&amp;$S7,$J$2:$J$41,TRIM($L7))+COUNTIFS($B$2:$B$41,$B7,$S$2:$S$41,"&lt;"&amp;$T7,$T$2:$T$41,"&gt;"&amp;$S7,$K$2:$K$41,TRIM($L7))+COUNTIFS($B$2:$B$41,$B7,$S$2:$S$41,"&lt;"&amp;$T7,$T$2:$T$41,"&gt;"&amp;$S7,$L$2:$L$41,TRIM($L7))+COUNTIFS($B$2:$B$41,$B7,$S$2:$S$41,"&lt;"&amp;$T7,$T$2:$T$41,"&gt;"&amp;$S7,$M$2:$M$41,TRIM($L7)))&gt;1,"; double-booked","")),3,200)))</f>
        <v/>
      </c>
      <c r="AF7" s="29">
        <f>IF($Z7="","",IF((IF($Z7=0,"; not on Applicants",IF(AND($E7&lt;&gt;"",NOT(ISNUMBER(SEARCH($E7,INDEX(Applicants!$AM$2:$AM$501,$Z7))))),"; not available","")&amp;IF(AND($F7&lt;&gt;"",NOT(ISNUMBER(SEARCH($F7,INDEX(Applicants!$AL$2:$AL$501,$Z7))))),"; role not chosen","")&amp;IF(AND(ISNUMBER(MATCH($F7,Lists!$I$2:$I$6,0)),TRIM(INDEX(Applicants!$AG$2:$AG$501,$Z7)&amp;"")&lt;&gt;"Yes"),"; reference check not marked Yes","")&amp;IF(INDEX(Applicants!$AO$2:$AO$501,$Z7)="Needed","; under 18, guardian signature not on file","")&amp;IF((COUNTIFS($B$2:$B$41,$B7,$S$2:$S$41,"&lt;"&amp;$T7,$T$2:$T$41,"&gt;"&amp;$S7,$H$2:$H$41,TRIM($M7))+COUNTIFS($B$2:$B$41,$B7,$S$2:$S$41,"&lt;"&amp;$T7,$T$2:$T$41,"&gt;"&amp;$S7,$I$2:$I$41,TRIM($M7))+COUNTIFS($B$2:$B$41,$B7,$S$2:$S$41,"&lt;"&amp;$T7,$T$2:$T$41,"&gt;"&amp;$S7,$J$2:$J$41,TRIM($M7))+COUNTIFS($B$2:$B$41,$B7,$S$2:$S$41,"&lt;"&amp;$T7,$T$2:$T$41,"&gt;"&amp;$S7,$K$2:$K$41,TRIM($M7))+COUNTIFS($B$2:$B$41,$B7,$S$2:$S$41,"&lt;"&amp;$T7,$T$2:$T$41,"&gt;"&amp;$S7,$L$2:$L$41,TRIM($M7))+COUNTIFS($B$2:$B$41,$B7,$S$2:$S$41,"&lt;"&amp;$T7,$T$2:$T$41,"&gt;"&amp;$S7,$M$2:$M$41,TRIM($M7)))&gt;1,"; double-booked","")))="","",TRIM($M7)&amp;": "&amp;MID(IF($Z7=0,"; not on Applicants",IF(AND($E7&lt;&gt;"",NOT(ISNUMBER(SEARCH($E7,INDEX(Applicants!$AM$2:$AM$501,$Z7))))),"; not available","")&amp;IF(AND($F7&lt;&gt;"",NOT(ISNUMBER(SEARCH($F7,INDEX(Applicants!$AL$2:$AL$501,$Z7))))),"; role not chosen","")&amp;IF(AND(ISNUMBER(MATCH($F7,Lists!$I$2:$I$6,0)),TRIM(INDEX(Applicants!$AG$2:$AG$501,$Z7)&amp;"")&lt;&gt;"Yes"),"; reference check not marked Yes","")&amp;IF(INDEX(Applicants!$AO$2:$AO$501,$Z7)="Needed","; under 18, guardian signature not on file","")&amp;IF((COUNTIFS($B$2:$B$41,$B7,$S$2:$S$41,"&lt;"&amp;$T7,$T$2:$T$41,"&gt;"&amp;$S7,$H$2:$H$41,TRIM($M7))+COUNTIFS($B$2:$B$41,$B7,$S$2:$S$41,"&lt;"&amp;$T7,$T$2:$T$41,"&gt;"&amp;$S7,$I$2:$I$41,TRIM($M7))+COUNTIFS($B$2:$B$41,$B7,$S$2:$S$41,"&lt;"&amp;$T7,$T$2:$T$41,"&gt;"&amp;$S7,$J$2:$J$41,TRIM($M7))+COUNTIFS($B$2:$B$41,$B7,$S$2:$S$41,"&lt;"&amp;$T7,$T$2:$T$41,"&gt;"&amp;$S7,$K$2:$K$41,TRIM($M7))+COUNTIFS($B$2:$B$41,$B7,$S$2:$S$41,"&lt;"&amp;$T7,$T$2:$T$41,"&gt;"&amp;$S7,$L$2:$L$41,TRIM($M7))+COUNTIFS($B$2:$B$41,$B7,$S$2:$S$41,"&lt;"&amp;$T7,$T$2:$T$41,"&gt;"&amp;$S7,$M$2:$M$41,TRIM($M7)))&gt;1,"; double-booked","")),3,200)))</f>
        <v/>
      </c>
      <c r="AG7" s="29">
        <f>IF(AA7&lt;&gt;"",AA7&amp;" | ","")&amp;IF(AB7&lt;&gt;"",AB7&amp;" | ","")&amp;IF(AC7&lt;&gt;"",AC7&amp;" | ","")&amp;IF(AD7&lt;&gt;"",AD7&amp;" | ","")&amp;IF(AE7&lt;&gt;"",AE7&amp;" | ","")&amp;IF(AF7&lt;&gt;"",AF7&amp;" | ","")</f>
        <v/>
      </c>
    </row>
    <row r="8">
      <c r="A8" s="23" t="n"/>
      <c r="B8" s="30" t="n"/>
      <c r="C8" s="31" t="n"/>
      <c r="D8" s="31" t="n"/>
      <c r="E8" s="23" t="n"/>
      <c r="F8" s="23" t="n"/>
      <c r="G8" s="32" t="n"/>
      <c r="H8" s="23" t="n"/>
      <c r="I8" s="23" t="n"/>
      <c r="J8" s="23" t="n"/>
      <c r="K8" s="23" t="n"/>
      <c r="L8" s="23" t="n"/>
      <c r="M8" s="23" t="n"/>
      <c r="N8" s="27">
        <f>IF(A8="","",SUMPRODUCT((H8:M8&lt;&gt;"")*1))</f>
        <v/>
      </c>
      <c r="O8" s="27">
        <f>IF(OR(A8="",NOT(ISNUMBER(G8))),"",MAX(0,G8-N8))</f>
        <v/>
      </c>
      <c r="P8" s="27">
        <f>IF(OR(A8="",NOT(ISNUMBER(G8))),"",IF(N8=0,"Empty",IF(N8=G8,"Full",IF(N8&gt;G8,"Over by "&amp;(N8-G8),"Open"))))</f>
        <v/>
      </c>
      <c r="Q8" s="28">
        <f>IF(A8="","",IF(N8=0,"No names yet",IF(AG8="","OK",LEFT(AG8,LEN(AG8)-3))))</f>
        <v/>
      </c>
      <c r="S8" s="29">
        <f>IF(C8="","",IF(ISNUMBER(C8),ROUND(MOD(C8,1)*1440,0),IFERROR(VALUE(LEFT(C8,2))*60+VALUE(MID(C8,4,2)),"")))</f>
        <v/>
      </c>
      <c r="T8" s="29">
        <f>IF(D8="","",IF(ISNUMBER(D8),ROUND(MOD(D8,1)*1440,0),IFERROR(VALUE(LEFT(D8,2))*60+VALUE(MID(D8,4,2)),"")))</f>
        <v/>
      </c>
      <c r="U8" s="29">
        <f>IF(TRIM($H8&amp;"")="","",IFERROR(MATCH(TRIM($H8),Applicants!$AJ$2:$AJ$501,0),0))</f>
        <v/>
      </c>
      <c r="V8" s="29">
        <f>IF(TRIM($I8&amp;"")="","",IFERROR(MATCH(TRIM($I8),Applicants!$AJ$2:$AJ$501,0),0))</f>
        <v/>
      </c>
      <c r="W8" s="29">
        <f>IF(TRIM($J8&amp;"")="","",IFERROR(MATCH(TRIM($J8),Applicants!$AJ$2:$AJ$501,0),0))</f>
        <v/>
      </c>
      <c r="X8" s="29">
        <f>IF(TRIM($K8&amp;"")="","",IFERROR(MATCH(TRIM($K8),Applicants!$AJ$2:$AJ$501,0),0))</f>
        <v/>
      </c>
      <c r="Y8" s="29">
        <f>IF(TRIM($L8&amp;"")="","",IFERROR(MATCH(TRIM($L8),Applicants!$AJ$2:$AJ$501,0),0))</f>
        <v/>
      </c>
      <c r="Z8" s="29">
        <f>IF(TRIM($M8&amp;"")="","",IFERROR(MATCH(TRIM($M8),Applicants!$AJ$2:$AJ$501,0),0))</f>
        <v/>
      </c>
      <c r="AA8" s="29">
        <f>IF($U8="","",IF((IF($U8=0,"; not on Applicants",IF(AND($E8&lt;&gt;"",NOT(ISNUMBER(SEARCH($E8,INDEX(Applicants!$AM$2:$AM$501,$U8))))),"; not available","")&amp;IF(AND($F8&lt;&gt;"",NOT(ISNUMBER(SEARCH($F8,INDEX(Applicants!$AL$2:$AL$501,$U8))))),"; role not chosen","")&amp;IF(AND(ISNUMBER(MATCH($F8,Lists!$I$2:$I$6,0)),TRIM(INDEX(Applicants!$AG$2:$AG$501,$U8)&amp;"")&lt;&gt;"Yes"),"; reference check not marked Yes","")&amp;IF(INDEX(Applicants!$AO$2:$AO$501,$U8)="Needed","; under 18, guardian signature not on file","")&amp;IF((COUNTIFS($B$2:$B$41,$B8,$S$2:$S$41,"&lt;"&amp;$T8,$T$2:$T$41,"&gt;"&amp;$S8,$H$2:$H$41,TRIM($H8))+COUNTIFS($B$2:$B$41,$B8,$S$2:$S$41,"&lt;"&amp;$T8,$T$2:$T$41,"&gt;"&amp;$S8,$I$2:$I$41,TRIM($H8))+COUNTIFS($B$2:$B$41,$B8,$S$2:$S$41,"&lt;"&amp;$T8,$T$2:$T$41,"&gt;"&amp;$S8,$J$2:$J$41,TRIM($H8))+COUNTIFS($B$2:$B$41,$B8,$S$2:$S$41,"&lt;"&amp;$T8,$T$2:$T$41,"&gt;"&amp;$S8,$K$2:$K$41,TRIM($H8))+COUNTIFS($B$2:$B$41,$B8,$S$2:$S$41,"&lt;"&amp;$T8,$T$2:$T$41,"&gt;"&amp;$S8,$L$2:$L$41,TRIM($H8))+COUNTIFS($B$2:$B$41,$B8,$S$2:$S$41,"&lt;"&amp;$T8,$T$2:$T$41,"&gt;"&amp;$S8,$M$2:$M$41,TRIM($H8)))&gt;1,"; double-booked","")))="","",TRIM($H8)&amp;": "&amp;MID(IF($U8=0,"; not on Applicants",IF(AND($E8&lt;&gt;"",NOT(ISNUMBER(SEARCH($E8,INDEX(Applicants!$AM$2:$AM$501,$U8))))),"; not available","")&amp;IF(AND($F8&lt;&gt;"",NOT(ISNUMBER(SEARCH($F8,INDEX(Applicants!$AL$2:$AL$501,$U8))))),"; role not chosen","")&amp;IF(AND(ISNUMBER(MATCH($F8,Lists!$I$2:$I$6,0)),TRIM(INDEX(Applicants!$AG$2:$AG$501,$U8)&amp;"")&lt;&gt;"Yes"),"; reference check not marked Yes","")&amp;IF(INDEX(Applicants!$AO$2:$AO$501,$U8)="Needed","; under 18, guardian signature not on file","")&amp;IF((COUNTIFS($B$2:$B$41,$B8,$S$2:$S$41,"&lt;"&amp;$T8,$T$2:$T$41,"&gt;"&amp;$S8,$H$2:$H$41,TRIM($H8))+COUNTIFS($B$2:$B$41,$B8,$S$2:$S$41,"&lt;"&amp;$T8,$T$2:$T$41,"&gt;"&amp;$S8,$I$2:$I$41,TRIM($H8))+COUNTIFS($B$2:$B$41,$B8,$S$2:$S$41,"&lt;"&amp;$T8,$T$2:$T$41,"&gt;"&amp;$S8,$J$2:$J$41,TRIM($H8))+COUNTIFS($B$2:$B$41,$B8,$S$2:$S$41,"&lt;"&amp;$T8,$T$2:$T$41,"&gt;"&amp;$S8,$K$2:$K$41,TRIM($H8))+COUNTIFS($B$2:$B$41,$B8,$S$2:$S$41,"&lt;"&amp;$T8,$T$2:$T$41,"&gt;"&amp;$S8,$L$2:$L$41,TRIM($H8))+COUNTIFS($B$2:$B$41,$B8,$S$2:$S$41,"&lt;"&amp;$T8,$T$2:$T$41,"&gt;"&amp;$S8,$M$2:$M$41,TRIM($H8)))&gt;1,"; double-booked","")),3,200)))</f>
        <v/>
      </c>
      <c r="AB8" s="29">
        <f>IF($V8="","",IF((IF($V8=0,"; not on Applicants",IF(AND($E8&lt;&gt;"",NOT(ISNUMBER(SEARCH($E8,INDEX(Applicants!$AM$2:$AM$501,$V8))))),"; not available","")&amp;IF(AND($F8&lt;&gt;"",NOT(ISNUMBER(SEARCH($F8,INDEX(Applicants!$AL$2:$AL$501,$V8))))),"; role not chosen","")&amp;IF(AND(ISNUMBER(MATCH($F8,Lists!$I$2:$I$6,0)),TRIM(INDEX(Applicants!$AG$2:$AG$501,$V8)&amp;"")&lt;&gt;"Yes"),"; reference check not marked Yes","")&amp;IF(INDEX(Applicants!$AO$2:$AO$501,$V8)="Needed","; under 18, guardian signature not on file","")&amp;IF((COUNTIFS($B$2:$B$41,$B8,$S$2:$S$41,"&lt;"&amp;$T8,$T$2:$T$41,"&gt;"&amp;$S8,$H$2:$H$41,TRIM($I8))+COUNTIFS($B$2:$B$41,$B8,$S$2:$S$41,"&lt;"&amp;$T8,$T$2:$T$41,"&gt;"&amp;$S8,$I$2:$I$41,TRIM($I8))+COUNTIFS($B$2:$B$41,$B8,$S$2:$S$41,"&lt;"&amp;$T8,$T$2:$T$41,"&gt;"&amp;$S8,$J$2:$J$41,TRIM($I8))+COUNTIFS($B$2:$B$41,$B8,$S$2:$S$41,"&lt;"&amp;$T8,$T$2:$T$41,"&gt;"&amp;$S8,$K$2:$K$41,TRIM($I8))+COUNTIFS($B$2:$B$41,$B8,$S$2:$S$41,"&lt;"&amp;$T8,$T$2:$T$41,"&gt;"&amp;$S8,$L$2:$L$41,TRIM($I8))+COUNTIFS($B$2:$B$41,$B8,$S$2:$S$41,"&lt;"&amp;$T8,$T$2:$T$41,"&gt;"&amp;$S8,$M$2:$M$41,TRIM($I8)))&gt;1,"; double-booked","")))="","",TRIM($I8)&amp;": "&amp;MID(IF($V8=0,"; not on Applicants",IF(AND($E8&lt;&gt;"",NOT(ISNUMBER(SEARCH($E8,INDEX(Applicants!$AM$2:$AM$501,$V8))))),"; not available","")&amp;IF(AND($F8&lt;&gt;"",NOT(ISNUMBER(SEARCH($F8,INDEX(Applicants!$AL$2:$AL$501,$V8))))),"; role not chosen","")&amp;IF(AND(ISNUMBER(MATCH($F8,Lists!$I$2:$I$6,0)),TRIM(INDEX(Applicants!$AG$2:$AG$501,$V8)&amp;"")&lt;&gt;"Yes"),"; reference check not marked Yes","")&amp;IF(INDEX(Applicants!$AO$2:$AO$501,$V8)="Needed","; under 18, guardian signature not on file","")&amp;IF((COUNTIFS($B$2:$B$41,$B8,$S$2:$S$41,"&lt;"&amp;$T8,$T$2:$T$41,"&gt;"&amp;$S8,$H$2:$H$41,TRIM($I8))+COUNTIFS($B$2:$B$41,$B8,$S$2:$S$41,"&lt;"&amp;$T8,$T$2:$T$41,"&gt;"&amp;$S8,$I$2:$I$41,TRIM($I8))+COUNTIFS($B$2:$B$41,$B8,$S$2:$S$41,"&lt;"&amp;$T8,$T$2:$T$41,"&gt;"&amp;$S8,$J$2:$J$41,TRIM($I8))+COUNTIFS($B$2:$B$41,$B8,$S$2:$S$41,"&lt;"&amp;$T8,$T$2:$T$41,"&gt;"&amp;$S8,$K$2:$K$41,TRIM($I8))+COUNTIFS($B$2:$B$41,$B8,$S$2:$S$41,"&lt;"&amp;$T8,$T$2:$T$41,"&gt;"&amp;$S8,$L$2:$L$41,TRIM($I8))+COUNTIFS($B$2:$B$41,$B8,$S$2:$S$41,"&lt;"&amp;$T8,$T$2:$T$41,"&gt;"&amp;$S8,$M$2:$M$41,TRIM($I8)))&gt;1,"; double-booked","")),3,200)))</f>
        <v/>
      </c>
      <c r="AC8" s="29">
        <f>IF($W8="","",IF((IF($W8=0,"; not on Applicants",IF(AND($E8&lt;&gt;"",NOT(ISNUMBER(SEARCH($E8,INDEX(Applicants!$AM$2:$AM$501,$W8))))),"; not available","")&amp;IF(AND($F8&lt;&gt;"",NOT(ISNUMBER(SEARCH($F8,INDEX(Applicants!$AL$2:$AL$501,$W8))))),"; role not chosen","")&amp;IF(AND(ISNUMBER(MATCH($F8,Lists!$I$2:$I$6,0)),TRIM(INDEX(Applicants!$AG$2:$AG$501,$W8)&amp;"")&lt;&gt;"Yes"),"; reference check not marked Yes","")&amp;IF(INDEX(Applicants!$AO$2:$AO$501,$W8)="Needed","; under 18, guardian signature not on file","")&amp;IF((COUNTIFS($B$2:$B$41,$B8,$S$2:$S$41,"&lt;"&amp;$T8,$T$2:$T$41,"&gt;"&amp;$S8,$H$2:$H$41,TRIM($J8))+COUNTIFS($B$2:$B$41,$B8,$S$2:$S$41,"&lt;"&amp;$T8,$T$2:$T$41,"&gt;"&amp;$S8,$I$2:$I$41,TRIM($J8))+COUNTIFS($B$2:$B$41,$B8,$S$2:$S$41,"&lt;"&amp;$T8,$T$2:$T$41,"&gt;"&amp;$S8,$J$2:$J$41,TRIM($J8))+COUNTIFS($B$2:$B$41,$B8,$S$2:$S$41,"&lt;"&amp;$T8,$T$2:$T$41,"&gt;"&amp;$S8,$K$2:$K$41,TRIM($J8))+COUNTIFS($B$2:$B$41,$B8,$S$2:$S$41,"&lt;"&amp;$T8,$T$2:$T$41,"&gt;"&amp;$S8,$L$2:$L$41,TRIM($J8))+COUNTIFS($B$2:$B$41,$B8,$S$2:$S$41,"&lt;"&amp;$T8,$T$2:$T$41,"&gt;"&amp;$S8,$M$2:$M$41,TRIM($J8)))&gt;1,"; double-booked","")))="","",TRIM($J8)&amp;": "&amp;MID(IF($W8=0,"; not on Applicants",IF(AND($E8&lt;&gt;"",NOT(ISNUMBER(SEARCH($E8,INDEX(Applicants!$AM$2:$AM$501,$W8))))),"; not available","")&amp;IF(AND($F8&lt;&gt;"",NOT(ISNUMBER(SEARCH($F8,INDEX(Applicants!$AL$2:$AL$501,$W8))))),"; role not chosen","")&amp;IF(AND(ISNUMBER(MATCH($F8,Lists!$I$2:$I$6,0)),TRIM(INDEX(Applicants!$AG$2:$AG$501,$W8)&amp;"")&lt;&gt;"Yes"),"; reference check not marked Yes","")&amp;IF(INDEX(Applicants!$AO$2:$AO$501,$W8)="Needed","; under 18, guardian signature not on file","")&amp;IF((COUNTIFS($B$2:$B$41,$B8,$S$2:$S$41,"&lt;"&amp;$T8,$T$2:$T$41,"&gt;"&amp;$S8,$H$2:$H$41,TRIM($J8))+COUNTIFS($B$2:$B$41,$B8,$S$2:$S$41,"&lt;"&amp;$T8,$T$2:$T$41,"&gt;"&amp;$S8,$I$2:$I$41,TRIM($J8))+COUNTIFS($B$2:$B$41,$B8,$S$2:$S$41,"&lt;"&amp;$T8,$T$2:$T$41,"&gt;"&amp;$S8,$J$2:$J$41,TRIM($J8))+COUNTIFS($B$2:$B$41,$B8,$S$2:$S$41,"&lt;"&amp;$T8,$T$2:$T$41,"&gt;"&amp;$S8,$K$2:$K$41,TRIM($J8))+COUNTIFS($B$2:$B$41,$B8,$S$2:$S$41,"&lt;"&amp;$T8,$T$2:$T$41,"&gt;"&amp;$S8,$L$2:$L$41,TRIM($J8))+COUNTIFS($B$2:$B$41,$B8,$S$2:$S$41,"&lt;"&amp;$T8,$T$2:$T$41,"&gt;"&amp;$S8,$M$2:$M$41,TRIM($J8)))&gt;1,"; double-booked","")),3,200)))</f>
        <v/>
      </c>
      <c r="AD8" s="29">
        <f>IF($X8="","",IF((IF($X8=0,"; not on Applicants",IF(AND($E8&lt;&gt;"",NOT(ISNUMBER(SEARCH($E8,INDEX(Applicants!$AM$2:$AM$501,$X8))))),"; not available","")&amp;IF(AND($F8&lt;&gt;"",NOT(ISNUMBER(SEARCH($F8,INDEX(Applicants!$AL$2:$AL$501,$X8))))),"; role not chosen","")&amp;IF(AND(ISNUMBER(MATCH($F8,Lists!$I$2:$I$6,0)),TRIM(INDEX(Applicants!$AG$2:$AG$501,$X8)&amp;"")&lt;&gt;"Yes"),"; reference check not marked Yes","")&amp;IF(INDEX(Applicants!$AO$2:$AO$501,$X8)="Needed","; under 18, guardian signature not on file","")&amp;IF((COUNTIFS($B$2:$B$41,$B8,$S$2:$S$41,"&lt;"&amp;$T8,$T$2:$T$41,"&gt;"&amp;$S8,$H$2:$H$41,TRIM($K8))+COUNTIFS($B$2:$B$41,$B8,$S$2:$S$41,"&lt;"&amp;$T8,$T$2:$T$41,"&gt;"&amp;$S8,$I$2:$I$41,TRIM($K8))+COUNTIFS($B$2:$B$41,$B8,$S$2:$S$41,"&lt;"&amp;$T8,$T$2:$T$41,"&gt;"&amp;$S8,$J$2:$J$41,TRIM($K8))+COUNTIFS($B$2:$B$41,$B8,$S$2:$S$41,"&lt;"&amp;$T8,$T$2:$T$41,"&gt;"&amp;$S8,$K$2:$K$41,TRIM($K8))+COUNTIFS($B$2:$B$41,$B8,$S$2:$S$41,"&lt;"&amp;$T8,$T$2:$T$41,"&gt;"&amp;$S8,$L$2:$L$41,TRIM($K8))+COUNTIFS($B$2:$B$41,$B8,$S$2:$S$41,"&lt;"&amp;$T8,$T$2:$T$41,"&gt;"&amp;$S8,$M$2:$M$41,TRIM($K8)))&gt;1,"; double-booked","")))="","",TRIM($K8)&amp;": "&amp;MID(IF($X8=0,"; not on Applicants",IF(AND($E8&lt;&gt;"",NOT(ISNUMBER(SEARCH($E8,INDEX(Applicants!$AM$2:$AM$501,$X8))))),"; not available","")&amp;IF(AND($F8&lt;&gt;"",NOT(ISNUMBER(SEARCH($F8,INDEX(Applicants!$AL$2:$AL$501,$X8))))),"; role not chosen","")&amp;IF(AND(ISNUMBER(MATCH($F8,Lists!$I$2:$I$6,0)),TRIM(INDEX(Applicants!$AG$2:$AG$501,$X8)&amp;"")&lt;&gt;"Yes"),"; reference check not marked Yes","")&amp;IF(INDEX(Applicants!$AO$2:$AO$501,$X8)="Needed","; under 18, guardian signature not on file","")&amp;IF((COUNTIFS($B$2:$B$41,$B8,$S$2:$S$41,"&lt;"&amp;$T8,$T$2:$T$41,"&gt;"&amp;$S8,$H$2:$H$41,TRIM($K8))+COUNTIFS($B$2:$B$41,$B8,$S$2:$S$41,"&lt;"&amp;$T8,$T$2:$T$41,"&gt;"&amp;$S8,$I$2:$I$41,TRIM($K8))+COUNTIFS($B$2:$B$41,$B8,$S$2:$S$41,"&lt;"&amp;$T8,$T$2:$T$41,"&gt;"&amp;$S8,$J$2:$J$41,TRIM($K8))+COUNTIFS($B$2:$B$41,$B8,$S$2:$S$41,"&lt;"&amp;$T8,$T$2:$T$41,"&gt;"&amp;$S8,$K$2:$K$41,TRIM($K8))+COUNTIFS($B$2:$B$41,$B8,$S$2:$S$41,"&lt;"&amp;$T8,$T$2:$T$41,"&gt;"&amp;$S8,$L$2:$L$41,TRIM($K8))+COUNTIFS($B$2:$B$41,$B8,$S$2:$S$41,"&lt;"&amp;$T8,$T$2:$T$41,"&gt;"&amp;$S8,$M$2:$M$41,TRIM($K8)))&gt;1,"; double-booked","")),3,200)))</f>
        <v/>
      </c>
      <c r="AE8" s="29">
        <f>IF($Y8="","",IF((IF($Y8=0,"; not on Applicants",IF(AND($E8&lt;&gt;"",NOT(ISNUMBER(SEARCH($E8,INDEX(Applicants!$AM$2:$AM$501,$Y8))))),"; not available","")&amp;IF(AND($F8&lt;&gt;"",NOT(ISNUMBER(SEARCH($F8,INDEX(Applicants!$AL$2:$AL$501,$Y8))))),"; role not chosen","")&amp;IF(AND(ISNUMBER(MATCH($F8,Lists!$I$2:$I$6,0)),TRIM(INDEX(Applicants!$AG$2:$AG$501,$Y8)&amp;"")&lt;&gt;"Yes"),"; reference check not marked Yes","")&amp;IF(INDEX(Applicants!$AO$2:$AO$501,$Y8)="Needed","; under 18, guardian signature not on file","")&amp;IF((COUNTIFS($B$2:$B$41,$B8,$S$2:$S$41,"&lt;"&amp;$T8,$T$2:$T$41,"&gt;"&amp;$S8,$H$2:$H$41,TRIM($L8))+COUNTIFS($B$2:$B$41,$B8,$S$2:$S$41,"&lt;"&amp;$T8,$T$2:$T$41,"&gt;"&amp;$S8,$I$2:$I$41,TRIM($L8))+COUNTIFS($B$2:$B$41,$B8,$S$2:$S$41,"&lt;"&amp;$T8,$T$2:$T$41,"&gt;"&amp;$S8,$J$2:$J$41,TRIM($L8))+COUNTIFS($B$2:$B$41,$B8,$S$2:$S$41,"&lt;"&amp;$T8,$T$2:$T$41,"&gt;"&amp;$S8,$K$2:$K$41,TRIM($L8))+COUNTIFS($B$2:$B$41,$B8,$S$2:$S$41,"&lt;"&amp;$T8,$T$2:$T$41,"&gt;"&amp;$S8,$L$2:$L$41,TRIM($L8))+COUNTIFS($B$2:$B$41,$B8,$S$2:$S$41,"&lt;"&amp;$T8,$T$2:$T$41,"&gt;"&amp;$S8,$M$2:$M$41,TRIM($L8)))&gt;1,"; double-booked","")))="","",TRIM($L8)&amp;": "&amp;MID(IF($Y8=0,"; not on Applicants",IF(AND($E8&lt;&gt;"",NOT(ISNUMBER(SEARCH($E8,INDEX(Applicants!$AM$2:$AM$501,$Y8))))),"; not available","")&amp;IF(AND($F8&lt;&gt;"",NOT(ISNUMBER(SEARCH($F8,INDEX(Applicants!$AL$2:$AL$501,$Y8))))),"; role not chosen","")&amp;IF(AND(ISNUMBER(MATCH($F8,Lists!$I$2:$I$6,0)),TRIM(INDEX(Applicants!$AG$2:$AG$501,$Y8)&amp;"")&lt;&gt;"Yes"),"; reference check not marked Yes","")&amp;IF(INDEX(Applicants!$AO$2:$AO$501,$Y8)="Needed","; under 18, guardian signature not on file","")&amp;IF((COUNTIFS($B$2:$B$41,$B8,$S$2:$S$41,"&lt;"&amp;$T8,$T$2:$T$41,"&gt;"&amp;$S8,$H$2:$H$41,TRIM($L8))+COUNTIFS($B$2:$B$41,$B8,$S$2:$S$41,"&lt;"&amp;$T8,$T$2:$T$41,"&gt;"&amp;$S8,$I$2:$I$41,TRIM($L8))+COUNTIFS($B$2:$B$41,$B8,$S$2:$S$41,"&lt;"&amp;$T8,$T$2:$T$41,"&gt;"&amp;$S8,$J$2:$J$41,TRIM($L8))+COUNTIFS($B$2:$B$41,$B8,$S$2:$S$41,"&lt;"&amp;$T8,$T$2:$T$41,"&gt;"&amp;$S8,$K$2:$K$41,TRIM($L8))+COUNTIFS($B$2:$B$41,$B8,$S$2:$S$41,"&lt;"&amp;$T8,$T$2:$T$41,"&gt;"&amp;$S8,$L$2:$L$41,TRIM($L8))+COUNTIFS($B$2:$B$41,$B8,$S$2:$S$41,"&lt;"&amp;$T8,$T$2:$T$41,"&gt;"&amp;$S8,$M$2:$M$41,TRIM($L8)))&gt;1,"; double-booked","")),3,200)))</f>
        <v/>
      </c>
      <c r="AF8" s="29">
        <f>IF($Z8="","",IF((IF($Z8=0,"; not on Applicants",IF(AND($E8&lt;&gt;"",NOT(ISNUMBER(SEARCH($E8,INDEX(Applicants!$AM$2:$AM$501,$Z8))))),"; not available","")&amp;IF(AND($F8&lt;&gt;"",NOT(ISNUMBER(SEARCH($F8,INDEX(Applicants!$AL$2:$AL$501,$Z8))))),"; role not chosen","")&amp;IF(AND(ISNUMBER(MATCH($F8,Lists!$I$2:$I$6,0)),TRIM(INDEX(Applicants!$AG$2:$AG$501,$Z8)&amp;"")&lt;&gt;"Yes"),"; reference check not marked Yes","")&amp;IF(INDEX(Applicants!$AO$2:$AO$501,$Z8)="Needed","; under 18, guardian signature not on file","")&amp;IF((COUNTIFS($B$2:$B$41,$B8,$S$2:$S$41,"&lt;"&amp;$T8,$T$2:$T$41,"&gt;"&amp;$S8,$H$2:$H$41,TRIM($M8))+COUNTIFS($B$2:$B$41,$B8,$S$2:$S$41,"&lt;"&amp;$T8,$T$2:$T$41,"&gt;"&amp;$S8,$I$2:$I$41,TRIM($M8))+COUNTIFS($B$2:$B$41,$B8,$S$2:$S$41,"&lt;"&amp;$T8,$T$2:$T$41,"&gt;"&amp;$S8,$J$2:$J$41,TRIM($M8))+COUNTIFS($B$2:$B$41,$B8,$S$2:$S$41,"&lt;"&amp;$T8,$T$2:$T$41,"&gt;"&amp;$S8,$K$2:$K$41,TRIM($M8))+COUNTIFS($B$2:$B$41,$B8,$S$2:$S$41,"&lt;"&amp;$T8,$T$2:$T$41,"&gt;"&amp;$S8,$L$2:$L$41,TRIM($M8))+COUNTIFS($B$2:$B$41,$B8,$S$2:$S$41,"&lt;"&amp;$T8,$T$2:$T$41,"&gt;"&amp;$S8,$M$2:$M$41,TRIM($M8)))&gt;1,"; double-booked","")))="","",TRIM($M8)&amp;": "&amp;MID(IF($Z8=0,"; not on Applicants",IF(AND($E8&lt;&gt;"",NOT(ISNUMBER(SEARCH($E8,INDEX(Applicants!$AM$2:$AM$501,$Z8))))),"; not available","")&amp;IF(AND($F8&lt;&gt;"",NOT(ISNUMBER(SEARCH($F8,INDEX(Applicants!$AL$2:$AL$501,$Z8))))),"; role not chosen","")&amp;IF(AND(ISNUMBER(MATCH($F8,Lists!$I$2:$I$6,0)),TRIM(INDEX(Applicants!$AG$2:$AG$501,$Z8)&amp;"")&lt;&gt;"Yes"),"; reference check not marked Yes","")&amp;IF(INDEX(Applicants!$AO$2:$AO$501,$Z8)="Needed","; under 18, guardian signature not on file","")&amp;IF((COUNTIFS($B$2:$B$41,$B8,$S$2:$S$41,"&lt;"&amp;$T8,$T$2:$T$41,"&gt;"&amp;$S8,$H$2:$H$41,TRIM($M8))+COUNTIFS($B$2:$B$41,$B8,$S$2:$S$41,"&lt;"&amp;$T8,$T$2:$T$41,"&gt;"&amp;$S8,$I$2:$I$41,TRIM($M8))+COUNTIFS($B$2:$B$41,$B8,$S$2:$S$41,"&lt;"&amp;$T8,$T$2:$T$41,"&gt;"&amp;$S8,$J$2:$J$41,TRIM($M8))+COUNTIFS($B$2:$B$41,$B8,$S$2:$S$41,"&lt;"&amp;$T8,$T$2:$T$41,"&gt;"&amp;$S8,$K$2:$K$41,TRIM($M8))+COUNTIFS($B$2:$B$41,$B8,$S$2:$S$41,"&lt;"&amp;$T8,$T$2:$T$41,"&gt;"&amp;$S8,$L$2:$L$41,TRIM($M8))+COUNTIFS($B$2:$B$41,$B8,$S$2:$S$41,"&lt;"&amp;$T8,$T$2:$T$41,"&gt;"&amp;$S8,$M$2:$M$41,TRIM($M8)))&gt;1,"; double-booked","")),3,200)))</f>
        <v/>
      </c>
      <c r="AG8" s="29">
        <f>IF(AA8&lt;&gt;"",AA8&amp;" | ","")&amp;IF(AB8&lt;&gt;"",AB8&amp;" | ","")&amp;IF(AC8&lt;&gt;"",AC8&amp;" | ","")&amp;IF(AD8&lt;&gt;"",AD8&amp;" | ","")&amp;IF(AE8&lt;&gt;"",AE8&amp;" | ","")&amp;IF(AF8&lt;&gt;"",AF8&amp;" | ","")</f>
        <v/>
      </c>
    </row>
    <row r="9">
      <c r="A9" s="23" t="n"/>
      <c r="B9" s="30" t="n"/>
      <c r="C9" s="31" t="n"/>
      <c r="D9" s="31" t="n"/>
      <c r="E9" s="23" t="n"/>
      <c r="F9" s="23" t="n"/>
      <c r="G9" s="32" t="n"/>
      <c r="H9" s="23" t="n"/>
      <c r="I9" s="23" t="n"/>
      <c r="J9" s="23" t="n"/>
      <c r="K9" s="23" t="n"/>
      <c r="L9" s="23" t="n"/>
      <c r="M9" s="23" t="n"/>
      <c r="N9" s="27">
        <f>IF(A9="","",SUMPRODUCT((H9:M9&lt;&gt;"")*1))</f>
        <v/>
      </c>
      <c r="O9" s="27">
        <f>IF(OR(A9="",NOT(ISNUMBER(G9))),"",MAX(0,G9-N9))</f>
        <v/>
      </c>
      <c r="P9" s="27">
        <f>IF(OR(A9="",NOT(ISNUMBER(G9))),"",IF(N9=0,"Empty",IF(N9=G9,"Full",IF(N9&gt;G9,"Over by "&amp;(N9-G9),"Open"))))</f>
        <v/>
      </c>
      <c r="Q9" s="28">
        <f>IF(A9="","",IF(N9=0,"No names yet",IF(AG9="","OK",LEFT(AG9,LEN(AG9)-3))))</f>
        <v/>
      </c>
      <c r="S9" s="29">
        <f>IF(C9="","",IF(ISNUMBER(C9),ROUND(MOD(C9,1)*1440,0),IFERROR(VALUE(LEFT(C9,2))*60+VALUE(MID(C9,4,2)),"")))</f>
        <v/>
      </c>
      <c r="T9" s="29">
        <f>IF(D9="","",IF(ISNUMBER(D9),ROUND(MOD(D9,1)*1440,0),IFERROR(VALUE(LEFT(D9,2))*60+VALUE(MID(D9,4,2)),"")))</f>
        <v/>
      </c>
      <c r="U9" s="29">
        <f>IF(TRIM($H9&amp;"")="","",IFERROR(MATCH(TRIM($H9),Applicants!$AJ$2:$AJ$501,0),0))</f>
        <v/>
      </c>
      <c r="V9" s="29">
        <f>IF(TRIM($I9&amp;"")="","",IFERROR(MATCH(TRIM($I9),Applicants!$AJ$2:$AJ$501,0),0))</f>
        <v/>
      </c>
      <c r="W9" s="29">
        <f>IF(TRIM($J9&amp;"")="","",IFERROR(MATCH(TRIM($J9),Applicants!$AJ$2:$AJ$501,0),0))</f>
        <v/>
      </c>
      <c r="X9" s="29">
        <f>IF(TRIM($K9&amp;"")="","",IFERROR(MATCH(TRIM($K9),Applicants!$AJ$2:$AJ$501,0),0))</f>
        <v/>
      </c>
      <c r="Y9" s="29">
        <f>IF(TRIM($L9&amp;"")="","",IFERROR(MATCH(TRIM($L9),Applicants!$AJ$2:$AJ$501,0),0))</f>
        <v/>
      </c>
      <c r="Z9" s="29">
        <f>IF(TRIM($M9&amp;"")="","",IFERROR(MATCH(TRIM($M9),Applicants!$AJ$2:$AJ$501,0),0))</f>
        <v/>
      </c>
      <c r="AA9" s="29">
        <f>IF($U9="","",IF((IF($U9=0,"; not on Applicants",IF(AND($E9&lt;&gt;"",NOT(ISNUMBER(SEARCH($E9,INDEX(Applicants!$AM$2:$AM$501,$U9))))),"; not available","")&amp;IF(AND($F9&lt;&gt;"",NOT(ISNUMBER(SEARCH($F9,INDEX(Applicants!$AL$2:$AL$501,$U9))))),"; role not chosen","")&amp;IF(AND(ISNUMBER(MATCH($F9,Lists!$I$2:$I$6,0)),TRIM(INDEX(Applicants!$AG$2:$AG$501,$U9)&amp;"")&lt;&gt;"Yes"),"; reference check not marked Yes","")&amp;IF(INDEX(Applicants!$AO$2:$AO$501,$U9)="Needed","; under 18, guardian signature not on file","")&amp;IF((COUNTIFS($B$2:$B$41,$B9,$S$2:$S$41,"&lt;"&amp;$T9,$T$2:$T$41,"&gt;"&amp;$S9,$H$2:$H$41,TRIM($H9))+COUNTIFS($B$2:$B$41,$B9,$S$2:$S$41,"&lt;"&amp;$T9,$T$2:$T$41,"&gt;"&amp;$S9,$I$2:$I$41,TRIM($H9))+COUNTIFS($B$2:$B$41,$B9,$S$2:$S$41,"&lt;"&amp;$T9,$T$2:$T$41,"&gt;"&amp;$S9,$J$2:$J$41,TRIM($H9))+COUNTIFS($B$2:$B$41,$B9,$S$2:$S$41,"&lt;"&amp;$T9,$T$2:$T$41,"&gt;"&amp;$S9,$K$2:$K$41,TRIM($H9))+COUNTIFS($B$2:$B$41,$B9,$S$2:$S$41,"&lt;"&amp;$T9,$T$2:$T$41,"&gt;"&amp;$S9,$L$2:$L$41,TRIM($H9))+COUNTIFS($B$2:$B$41,$B9,$S$2:$S$41,"&lt;"&amp;$T9,$T$2:$T$41,"&gt;"&amp;$S9,$M$2:$M$41,TRIM($H9)))&gt;1,"; double-booked","")))="","",TRIM($H9)&amp;": "&amp;MID(IF($U9=0,"; not on Applicants",IF(AND($E9&lt;&gt;"",NOT(ISNUMBER(SEARCH($E9,INDEX(Applicants!$AM$2:$AM$501,$U9))))),"; not available","")&amp;IF(AND($F9&lt;&gt;"",NOT(ISNUMBER(SEARCH($F9,INDEX(Applicants!$AL$2:$AL$501,$U9))))),"; role not chosen","")&amp;IF(AND(ISNUMBER(MATCH($F9,Lists!$I$2:$I$6,0)),TRIM(INDEX(Applicants!$AG$2:$AG$501,$U9)&amp;"")&lt;&gt;"Yes"),"; reference check not marked Yes","")&amp;IF(INDEX(Applicants!$AO$2:$AO$501,$U9)="Needed","; under 18, guardian signature not on file","")&amp;IF((COUNTIFS($B$2:$B$41,$B9,$S$2:$S$41,"&lt;"&amp;$T9,$T$2:$T$41,"&gt;"&amp;$S9,$H$2:$H$41,TRIM($H9))+COUNTIFS($B$2:$B$41,$B9,$S$2:$S$41,"&lt;"&amp;$T9,$T$2:$T$41,"&gt;"&amp;$S9,$I$2:$I$41,TRIM($H9))+COUNTIFS($B$2:$B$41,$B9,$S$2:$S$41,"&lt;"&amp;$T9,$T$2:$T$41,"&gt;"&amp;$S9,$J$2:$J$41,TRIM($H9))+COUNTIFS($B$2:$B$41,$B9,$S$2:$S$41,"&lt;"&amp;$T9,$T$2:$T$41,"&gt;"&amp;$S9,$K$2:$K$41,TRIM($H9))+COUNTIFS($B$2:$B$41,$B9,$S$2:$S$41,"&lt;"&amp;$T9,$T$2:$T$41,"&gt;"&amp;$S9,$L$2:$L$41,TRIM($H9))+COUNTIFS($B$2:$B$41,$B9,$S$2:$S$41,"&lt;"&amp;$T9,$T$2:$T$41,"&gt;"&amp;$S9,$M$2:$M$41,TRIM($H9)))&gt;1,"; double-booked","")),3,200)))</f>
        <v/>
      </c>
      <c r="AB9" s="29">
        <f>IF($V9="","",IF((IF($V9=0,"; not on Applicants",IF(AND($E9&lt;&gt;"",NOT(ISNUMBER(SEARCH($E9,INDEX(Applicants!$AM$2:$AM$501,$V9))))),"; not available","")&amp;IF(AND($F9&lt;&gt;"",NOT(ISNUMBER(SEARCH($F9,INDEX(Applicants!$AL$2:$AL$501,$V9))))),"; role not chosen","")&amp;IF(AND(ISNUMBER(MATCH($F9,Lists!$I$2:$I$6,0)),TRIM(INDEX(Applicants!$AG$2:$AG$501,$V9)&amp;"")&lt;&gt;"Yes"),"; reference check not marked Yes","")&amp;IF(INDEX(Applicants!$AO$2:$AO$501,$V9)="Needed","; under 18, guardian signature not on file","")&amp;IF((COUNTIFS($B$2:$B$41,$B9,$S$2:$S$41,"&lt;"&amp;$T9,$T$2:$T$41,"&gt;"&amp;$S9,$H$2:$H$41,TRIM($I9))+COUNTIFS($B$2:$B$41,$B9,$S$2:$S$41,"&lt;"&amp;$T9,$T$2:$T$41,"&gt;"&amp;$S9,$I$2:$I$41,TRIM($I9))+COUNTIFS($B$2:$B$41,$B9,$S$2:$S$41,"&lt;"&amp;$T9,$T$2:$T$41,"&gt;"&amp;$S9,$J$2:$J$41,TRIM($I9))+COUNTIFS($B$2:$B$41,$B9,$S$2:$S$41,"&lt;"&amp;$T9,$T$2:$T$41,"&gt;"&amp;$S9,$K$2:$K$41,TRIM($I9))+COUNTIFS($B$2:$B$41,$B9,$S$2:$S$41,"&lt;"&amp;$T9,$T$2:$T$41,"&gt;"&amp;$S9,$L$2:$L$41,TRIM($I9))+COUNTIFS($B$2:$B$41,$B9,$S$2:$S$41,"&lt;"&amp;$T9,$T$2:$T$41,"&gt;"&amp;$S9,$M$2:$M$41,TRIM($I9)))&gt;1,"; double-booked","")))="","",TRIM($I9)&amp;": "&amp;MID(IF($V9=0,"; not on Applicants",IF(AND($E9&lt;&gt;"",NOT(ISNUMBER(SEARCH($E9,INDEX(Applicants!$AM$2:$AM$501,$V9))))),"; not available","")&amp;IF(AND($F9&lt;&gt;"",NOT(ISNUMBER(SEARCH($F9,INDEX(Applicants!$AL$2:$AL$501,$V9))))),"; role not chosen","")&amp;IF(AND(ISNUMBER(MATCH($F9,Lists!$I$2:$I$6,0)),TRIM(INDEX(Applicants!$AG$2:$AG$501,$V9)&amp;"")&lt;&gt;"Yes"),"; reference check not marked Yes","")&amp;IF(INDEX(Applicants!$AO$2:$AO$501,$V9)="Needed","; under 18, guardian signature not on file","")&amp;IF((COUNTIFS($B$2:$B$41,$B9,$S$2:$S$41,"&lt;"&amp;$T9,$T$2:$T$41,"&gt;"&amp;$S9,$H$2:$H$41,TRIM($I9))+COUNTIFS($B$2:$B$41,$B9,$S$2:$S$41,"&lt;"&amp;$T9,$T$2:$T$41,"&gt;"&amp;$S9,$I$2:$I$41,TRIM($I9))+COUNTIFS($B$2:$B$41,$B9,$S$2:$S$41,"&lt;"&amp;$T9,$T$2:$T$41,"&gt;"&amp;$S9,$J$2:$J$41,TRIM($I9))+COUNTIFS($B$2:$B$41,$B9,$S$2:$S$41,"&lt;"&amp;$T9,$T$2:$T$41,"&gt;"&amp;$S9,$K$2:$K$41,TRIM($I9))+COUNTIFS($B$2:$B$41,$B9,$S$2:$S$41,"&lt;"&amp;$T9,$T$2:$T$41,"&gt;"&amp;$S9,$L$2:$L$41,TRIM($I9))+COUNTIFS($B$2:$B$41,$B9,$S$2:$S$41,"&lt;"&amp;$T9,$T$2:$T$41,"&gt;"&amp;$S9,$M$2:$M$41,TRIM($I9)))&gt;1,"; double-booked","")),3,200)))</f>
        <v/>
      </c>
      <c r="AC9" s="29">
        <f>IF($W9="","",IF((IF($W9=0,"; not on Applicants",IF(AND($E9&lt;&gt;"",NOT(ISNUMBER(SEARCH($E9,INDEX(Applicants!$AM$2:$AM$501,$W9))))),"; not available","")&amp;IF(AND($F9&lt;&gt;"",NOT(ISNUMBER(SEARCH($F9,INDEX(Applicants!$AL$2:$AL$501,$W9))))),"; role not chosen","")&amp;IF(AND(ISNUMBER(MATCH($F9,Lists!$I$2:$I$6,0)),TRIM(INDEX(Applicants!$AG$2:$AG$501,$W9)&amp;"")&lt;&gt;"Yes"),"; reference check not marked Yes","")&amp;IF(INDEX(Applicants!$AO$2:$AO$501,$W9)="Needed","; under 18, guardian signature not on file","")&amp;IF((COUNTIFS($B$2:$B$41,$B9,$S$2:$S$41,"&lt;"&amp;$T9,$T$2:$T$41,"&gt;"&amp;$S9,$H$2:$H$41,TRIM($J9))+COUNTIFS($B$2:$B$41,$B9,$S$2:$S$41,"&lt;"&amp;$T9,$T$2:$T$41,"&gt;"&amp;$S9,$I$2:$I$41,TRIM($J9))+COUNTIFS($B$2:$B$41,$B9,$S$2:$S$41,"&lt;"&amp;$T9,$T$2:$T$41,"&gt;"&amp;$S9,$J$2:$J$41,TRIM($J9))+COUNTIFS($B$2:$B$41,$B9,$S$2:$S$41,"&lt;"&amp;$T9,$T$2:$T$41,"&gt;"&amp;$S9,$K$2:$K$41,TRIM($J9))+COUNTIFS($B$2:$B$41,$B9,$S$2:$S$41,"&lt;"&amp;$T9,$T$2:$T$41,"&gt;"&amp;$S9,$L$2:$L$41,TRIM($J9))+COUNTIFS($B$2:$B$41,$B9,$S$2:$S$41,"&lt;"&amp;$T9,$T$2:$T$41,"&gt;"&amp;$S9,$M$2:$M$41,TRIM($J9)))&gt;1,"; double-booked","")))="","",TRIM($J9)&amp;": "&amp;MID(IF($W9=0,"; not on Applicants",IF(AND($E9&lt;&gt;"",NOT(ISNUMBER(SEARCH($E9,INDEX(Applicants!$AM$2:$AM$501,$W9))))),"; not available","")&amp;IF(AND($F9&lt;&gt;"",NOT(ISNUMBER(SEARCH($F9,INDEX(Applicants!$AL$2:$AL$501,$W9))))),"; role not chosen","")&amp;IF(AND(ISNUMBER(MATCH($F9,Lists!$I$2:$I$6,0)),TRIM(INDEX(Applicants!$AG$2:$AG$501,$W9)&amp;"")&lt;&gt;"Yes"),"; reference check not marked Yes","")&amp;IF(INDEX(Applicants!$AO$2:$AO$501,$W9)="Needed","; under 18, guardian signature not on file","")&amp;IF((COUNTIFS($B$2:$B$41,$B9,$S$2:$S$41,"&lt;"&amp;$T9,$T$2:$T$41,"&gt;"&amp;$S9,$H$2:$H$41,TRIM($J9))+COUNTIFS($B$2:$B$41,$B9,$S$2:$S$41,"&lt;"&amp;$T9,$T$2:$T$41,"&gt;"&amp;$S9,$I$2:$I$41,TRIM($J9))+COUNTIFS($B$2:$B$41,$B9,$S$2:$S$41,"&lt;"&amp;$T9,$T$2:$T$41,"&gt;"&amp;$S9,$J$2:$J$41,TRIM($J9))+COUNTIFS($B$2:$B$41,$B9,$S$2:$S$41,"&lt;"&amp;$T9,$T$2:$T$41,"&gt;"&amp;$S9,$K$2:$K$41,TRIM($J9))+COUNTIFS($B$2:$B$41,$B9,$S$2:$S$41,"&lt;"&amp;$T9,$T$2:$T$41,"&gt;"&amp;$S9,$L$2:$L$41,TRIM($J9))+COUNTIFS($B$2:$B$41,$B9,$S$2:$S$41,"&lt;"&amp;$T9,$T$2:$T$41,"&gt;"&amp;$S9,$M$2:$M$41,TRIM($J9)))&gt;1,"; double-booked","")),3,200)))</f>
        <v/>
      </c>
      <c r="AD9" s="29">
        <f>IF($X9="","",IF((IF($X9=0,"; not on Applicants",IF(AND($E9&lt;&gt;"",NOT(ISNUMBER(SEARCH($E9,INDEX(Applicants!$AM$2:$AM$501,$X9))))),"; not available","")&amp;IF(AND($F9&lt;&gt;"",NOT(ISNUMBER(SEARCH($F9,INDEX(Applicants!$AL$2:$AL$501,$X9))))),"; role not chosen","")&amp;IF(AND(ISNUMBER(MATCH($F9,Lists!$I$2:$I$6,0)),TRIM(INDEX(Applicants!$AG$2:$AG$501,$X9)&amp;"")&lt;&gt;"Yes"),"; reference check not marked Yes","")&amp;IF(INDEX(Applicants!$AO$2:$AO$501,$X9)="Needed","; under 18, guardian signature not on file","")&amp;IF((COUNTIFS($B$2:$B$41,$B9,$S$2:$S$41,"&lt;"&amp;$T9,$T$2:$T$41,"&gt;"&amp;$S9,$H$2:$H$41,TRIM($K9))+COUNTIFS($B$2:$B$41,$B9,$S$2:$S$41,"&lt;"&amp;$T9,$T$2:$T$41,"&gt;"&amp;$S9,$I$2:$I$41,TRIM($K9))+COUNTIFS($B$2:$B$41,$B9,$S$2:$S$41,"&lt;"&amp;$T9,$T$2:$T$41,"&gt;"&amp;$S9,$J$2:$J$41,TRIM($K9))+COUNTIFS($B$2:$B$41,$B9,$S$2:$S$41,"&lt;"&amp;$T9,$T$2:$T$41,"&gt;"&amp;$S9,$K$2:$K$41,TRIM($K9))+COUNTIFS($B$2:$B$41,$B9,$S$2:$S$41,"&lt;"&amp;$T9,$T$2:$T$41,"&gt;"&amp;$S9,$L$2:$L$41,TRIM($K9))+COUNTIFS($B$2:$B$41,$B9,$S$2:$S$41,"&lt;"&amp;$T9,$T$2:$T$41,"&gt;"&amp;$S9,$M$2:$M$41,TRIM($K9)))&gt;1,"; double-booked","")))="","",TRIM($K9)&amp;": "&amp;MID(IF($X9=0,"; not on Applicants",IF(AND($E9&lt;&gt;"",NOT(ISNUMBER(SEARCH($E9,INDEX(Applicants!$AM$2:$AM$501,$X9))))),"; not available","")&amp;IF(AND($F9&lt;&gt;"",NOT(ISNUMBER(SEARCH($F9,INDEX(Applicants!$AL$2:$AL$501,$X9))))),"; role not chosen","")&amp;IF(AND(ISNUMBER(MATCH($F9,Lists!$I$2:$I$6,0)),TRIM(INDEX(Applicants!$AG$2:$AG$501,$X9)&amp;"")&lt;&gt;"Yes"),"; reference check not marked Yes","")&amp;IF(INDEX(Applicants!$AO$2:$AO$501,$X9)="Needed","; under 18, guardian signature not on file","")&amp;IF((COUNTIFS($B$2:$B$41,$B9,$S$2:$S$41,"&lt;"&amp;$T9,$T$2:$T$41,"&gt;"&amp;$S9,$H$2:$H$41,TRIM($K9))+COUNTIFS($B$2:$B$41,$B9,$S$2:$S$41,"&lt;"&amp;$T9,$T$2:$T$41,"&gt;"&amp;$S9,$I$2:$I$41,TRIM($K9))+COUNTIFS($B$2:$B$41,$B9,$S$2:$S$41,"&lt;"&amp;$T9,$T$2:$T$41,"&gt;"&amp;$S9,$J$2:$J$41,TRIM($K9))+COUNTIFS($B$2:$B$41,$B9,$S$2:$S$41,"&lt;"&amp;$T9,$T$2:$T$41,"&gt;"&amp;$S9,$K$2:$K$41,TRIM($K9))+COUNTIFS($B$2:$B$41,$B9,$S$2:$S$41,"&lt;"&amp;$T9,$T$2:$T$41,"&gt;"&amp;$S9,$L$2:$L$41,TRIM($K9))+COUNTIFS($B$2:$B$41,$B9,$S$2:$S$41,"&lt;"&amp;$T9,$T$2:$T$41,"&gt;"&amp;$S9,$M$2:$M$41,TRIM($K9)))&gt;1,"; double-booked","")),3,200)))</f>
        <v/>
      </c>
      <c r="AE9" s="29">
        <f>IF($Y9="","",IF((IF($Y9=0,"; not on Applicants",IF(AND($E9&lt;&gt;"",NOT(ISNUMBER(SEARCH($E9,INDEX(Applicants!$AM$2:$AM$501,$Y9))))),"; not available","")&amp;IF(AND($F9&lt;&gt;"",NOT(ISNUMBER(SEARCH($F9,INDEX(Applicants!$AL$2:$AL$501,$Y9))))),"; role not chosen","")&amp;IF(AND(ISNUMBER(MATCH($F9,Lists!$I$2:$I$6,0)),TRIM(INDEX(Applicants!$AG$2:$AG$501,$Y9)&amp;"")&lt;&gt;"Yes"),"; reference check not marked Yes","")&amp;IF(INDEX(Applicants!$AO$2:$AO$501,$Y9)="Needed","; under 18, guardian signature not on file","")&amp;IF((COUNTIFS($B$2:$B$41,$B9,$S$2:$S$41,"&lt;"&amp;$T9,$T$2:$T$41,"&gt;"&amp;$S9,$H$2:$H$41,TRIM($L9))+COUNTIFS($B$2:$B$41,$B9,$S$2:$S$41,"&lt;"&amp;$T9,$T$2:$T$41,"&gt;"&amp;$S9,$I$2:$I$41,TRIM($L9))+COUNTIFS($B$2:$B$41,$B9,$S$2:$S$41,"&lt;"&amp;$T9,$T$2:$T$41,"&gt;"&amp;$S9,$J$2:$J$41,TRIM($L9))+COUNTIFS($B$2:$B$41,$B9,$S$2:$S$41,"&lt;"&amp;$T9,$T$2:$T$41,"&gt;"&amp;$S9,$K$2:$K$41,TRIM($L9))+COUNTIFS($B$2:$B$41,$B9,$S$2:$S$41,"&lt;"&amp;$T9,$T$2:$T$41,"&gt;"&amp;$S9,$L$2:$L$41,TRIM($L9))+COUNTIFS($B$2:$B$41,$B9,$S$2:$S$41,"&lt;"&amp;$T9,$T$2:$T$41,"&gt;"&amp;$S9,$M$2:$M$41,TRIM($L9)))&gt;1,"; double-booked","")))="","",TRIM($L9)&amp;": "&amp;MID(IF($Y9=0,"; not on Applicants",IF(AND($E9&lt;&gt;"",NOT(ISNUMBER(SEARCH($E9,INDEX(Applicants!$AM$2:$AM$501,$Y9))))),"; not available","")&amp;IF(AND($F9&lt;&gt;"",NOT(ISNUMBER(SEARCH($F9,INDEX(Applicants!$AL$2:$AL$501,$Y9))))),"; role not chosen","")&amp;IF(AND(ISNUMBER(MATCH($F9,Lists!$I$2:$I$6,0)),TRIM(INDEX(Applicants!$AG$2:$AG$501,$Y9)&amp;"")&lt;&gt;"Yes"),"; reference check not marked Yes","")&amp;IF(INDEX(Applicants!$AO$2:$AO$501,$Y9)="Needed","; under 18, guardian signature not on file","")&amp;IF((COUNTIFS($B$2:$B$41,$B9,$S$2:$S$41,"&lt;"&amp;$T9,$T$2:$T$41,"&gt;"&amp;$S9,$H$2:$H$41,TRIM($L9))+COUNTIFS($B$2:$B$41,$B9,$S$2:$S$41,"&lt;"&amp;$T9,$T$2:$T$41,"&gt;"&amp;$S9,$I$2:$I$41,TRIM($L9))+COUNTIFS($B$2:$B$41,$B9,$S$2:$S$41,"&lt;"&amp;$T9,$T$2:$T$41,"&gt;"&amp;$S9,$J$2:$J$41,TRIM($L9))+COUNTIFS($B$2:$B$41,$B9,$S$2:$S$41,"&lt;"&amp;$T9,$T$2:$T$41,"&gt;"&amp;$S9,$K$2:$K$41,TRIM($L9))+COUNTIFS($B$2:$B$41,$B9,$S$2:$S$41,"&lt;"&amp;$T9,$T$2:$T$41,"&gt;"&amp;$S9,$L$2:$L$41,TRIM($L9))+COUNTIFS($B$2:$B$41,$B9,$S$2:$S$41,"&lt;"&amp;$T9,$T$2:$T$41,"&gt;"&amp;$S9,$M$2:$M$41,TRIM($L9)))&gt;1,"; double-booked","")),3,200)))</f>
        <v/>
      </c>
      <c r="AF9" s="29">
        <f>IF($Z9="","",IF((IF($Z9=0,"; not on Applicants",IF(AND($E9&lt;&gt;"",NOT(ISNUMBER(SEARCH($E9,INDEX(Applicants!$AM$2:$AM$501,$Z9))))),"; not available","")&amp;IF(AND($F9&lt;&gt;"",NOT(ISNUMBER(SEARCH($F9,INDEX(Applicants!$AL$2:$AL$501,$Z9))))),"; role not chosen","")&amp;IF(AND(ISNUMBER(MATCH($F9,Lists!$I$2:$I$6,0)),TRIM(INDEX(Applicants!$AG$2:$AG$501,$Z9)&amp;"")&lt;&gt;"Yes"),"; reference check not marked Yes","")&amp;IF(INDEX(Applicants!$AO$2:$AO$501,$Z9)="Needed","; under 18, guardian signature not on file","")&amp;IF((COUNTIFS($B$2:$B$41,$B9,$S$2:$S$41,"&lt;"&amp;$T9,$T$2:$T$41,"&gt;"&amp;$S9,$H$2:$H$41,TRIM($M9))+COUNTIFS($B$2:$B$41,$B9,$S$2:$S$41,"&lt;"&amp;$T9,$T$2:$T$41,"&gt;"&amp;$S9,$I$2:$I$41,TRIM($M9))+COUNTIFS($B$2:$B$41,$B9,$S$2:$S$41,"&lt;"&amp;$T9,$T$2:$T$41,"&gt;"&amp;$S9,$J$2:$J$41,TRIM($M9))+COUNTIFS($B$2:$B$41,$B9,$S$2:$S$41,"&lt;"&amp;$T9,$T$2:$T$41,"&gt;"&amp;$S9,$K$2:$K$41,TRIM($M9))+COUNTIFS($B$2:$B$41,$B9,$S$2:$S$41,"&lt;"&amp;$T9,$T$2:$T$41,"&gt;"&amp;$S9,$L$2:$L$41,TRIM($M9))+COUNTIFS($B$2:$B$41,$B9,$S$2:$S$41,"&lt;"&amp;$T9,$T$2:$T$41,"&gt;"&amp;$S9,$M$2:$M$41,TRIM($M9)))&gt;1,"; double-booked","")))="","",TRIM($M9)&amp;": "&amp;MID(IF($Z9=0,"; not on Applicants",IF(AND($E9&lt;&gt;"",NOT(ISNUMBER(SEARCH($E9,INDEX(Applicants!$AM$2:$AM$501,$Z9))))),"; not available","")&amp;IF(AND($F9&lt;&gt;"",NOT(ISNUMBER(SEARCH($F9,INDEX(Applicants!$AL$2:$AL$501,$Z9))))),"; role not chosen","")&amp;IF(AND(ISNUMBER(MATCH($F9,Lists!$I$2:$I$6,0)),TRIM(INDEX(Applicants!$AG$2:$AG$501,$Z9)&amp;"")&lt;&gt;"Yes"),"; reference check not marked Yes","")&amp;IF(INDEX(Applicants!$AO$2:$AO$501,$Z9)="Needed","; under 18, guardian signature not on file","")&amp;IF((COUNTIFS($B$2:$B$41,$B9,$S$2:$S$41,"&lt;"&amp;$T9,$T$2:$T$41,"&gt;"&amp;$S9,$H$2:$H$41,TRIM($M9))+COUNTIFS($B$2:$B$41,$B9,$S$2:$S$41,"&lt;"&amp;$T9,$T$2:$T$41,"&gt;"&amp;$S9,$I$2:$I$41,TRIM($M9))+COUNTIFS($B$2:$B$41,$B9,$S$2:$S$41,"&lt;"&amp;$T9,$T$2:$T$41,"&gt;"&amp;$S9,$J$2:$J$41,TRIM($M9))+COUNTIFS($B$2:$B$41,$B9,$S$2:$S$41,"&lt;"&amp;$T9,$T$2:$T$41,"&gt;"&amp;$S9,$K$2:$K$41,TRIM($M9))+COUNTIFS($B$2:$B$41,$B9,$S$2:$S$41,"&lt;"&amp;$T9,$T$2:$T$41,"&gt;"&amp;$S9,$L$2:$L$41,TRIM($M9))+COUNTIFS($B$2:$B$41,$B9,$S$2:$S$41,"&lt;"&amp;$T9,$T$2:$T$41,"&gt;"&amp;$S9,$M$2:$M$41,TRIM($M9)))&gt;1,"; double-booked","")),3,200)))</f>
        <v/>
      </c>
      <c r="AG9" s="29">
        <f>IF(AA9&lt;&gt;"",AA9&amp;" | ","")&amp;IF(AB9&lt;&gt;"",AB9&amp;" | ","")&amp;IF(AC9&lt;&gt;"",AC9&amp;" | ","")&amp;IF(AD9&lt;&gt;"",AD9&amp;" | ","")&amp;IF(AE9&lt;&gt;"",AE9&amp;" | ","")&amp;IF(AF9&lt;&gt;"",AF9&amp;" | ","")</f>
        <v/>
      </c>
    </row>
    <row r="10">
      <c r="A10" s="23" t="n"/>
      <c r="B10" s="30" t="n"/>
      <c r="C10" s="31" t="n"/>
      <c r="D10" s="31" t="n"/>
      <c r="E10" s="23" t="n"/>
      <c r="F10" s="23" t="n"/>
      <c r="G10" s="32" t="n"/>
      <c r="H10" s="23" t="n"/>
      <c r="I10" s="23" t="n"/>
      <c r="J10" s="23" t="n"/>
      <c r="K10" s="23" t="n"/>
      <c r="L10" s="23" t="n"/>
      <c r="M10" s="23" t="n"/>
      <c r="N10" s="27">
        <f>IF(A10="","",SUMPRODUCT((H10:M10&lt;&gt;"")*1))</f>
        <v/>
      </c>
      <c r="O10" s="27">
        <f>IF(OR(A10="",NOT(ISNUMBER(G10))),"",MAX(0,G10-N10))</f>
        <v/>
      </c>
      <c r="P10" s="27">
        <f>IF(OR(A10="",NOT(ISNUMBER(G10))),"",IF(N10=0,"Empty",IF(N10=G10,"Full",IF(N10&gt;G10,"Over by "&amp;(N10-G10),"Open"))))</f>
        <v/>
      </c>
      <c r="Q10" s="28">
        <f>IF(A10="","",IF(N10=0,"No names yet",IF(AG10="","OK",LEFT(AG10,LEN(AG10)-3))))</f>
        <v/>
      </c>
      <c r="S10" s="29">
        <f>IF(C10="","",IF(ISNUMBER(C10),ROUND(MOD(C10,1)*1440,0),IFERROR(VALUE(LEFT(C10,2))*60+VALUE(MID(C10,4,2)),"")))</f>
        <v/>
      </c>
      <c r="T10" s="29">
        <f>IF(D10="","",IF(ISNUMBER(D10),ROUND(MOD(D10,1)*1440,0),IFERROR(VALUE(LEFT(D10,2))*60+VALUE(MID(D10,4,2)),"")))</f>
        <v/>
      </c>
      <c r="U10" s="29">
        <f>IF(TRIM($H10&amp;"")="","",IFERROR(MATCH(TRIM($H10),Applicants!$AJ$2:$AJ$501,0),0))</f>
        <v/>
      </c>
      <c r="V10" s="29">
        <f>IF(TRIM($I10&amp;"")="","",IFERROR(MATCH(TRIM($I10),Applicants!$AJ$2:$AJ$501,0),0))</f>
        <v/>
      </c>
      <c r="W10" s="29">
        <f>IF(TRIM($J10&amp;"")="","",IFERROR(MATCH(TRIM($J10),Applicants!$AJ$2:$AJ$501,0),0))</f>
        <v/>
      </c>
      <c r="X10" s="29">
        <f>IF(TRIM($K10&amp;"")="","",IFERROR(MATCH(TRIM($K10),Applicants!$AJ$2:$AJ$501,0),0))</f>
        <v/>
      </c>
      <c r="Y10" s="29">
        <f>IF(TRIM($L10&amp;"")="","",IFERROR(MATCH(TRIM($L10),Applicants!$AJ$2:$AJ$501,0),0))</f>
        <v/>
      </c>
      <c r="Z10" s="29">
        <f>IF(TRIM($M10&amp;"")="","",IFERROR(MATCH(TRIM($M10),Applicants!$AJ$2:$AJ$501,0),0))</f>
        <v/>
      </c>
      <c r="AA10" s="29">
        <f>IF($U10="","",IF((IF($U10=0,"; not on Applicants",IF(AND($E10&lt;&gt;"",NOT(ISNUMBER(SEARCH($E10,INDEX(Applicants!$AM$2:$AM$501,$U10))))),"; not available","")&amp;IF(AND($F10&lt;&gt;"",NOT(ISNUMBER(SEARCH($F10,INDEX(Applicants!$AL$2:$AL$501,$U10))))),"; role not chosen","")&amp;IF(AND(ISNUMBER(MATCH($F10,Lists!$I$2:$I$6,0)),TRIM(INDEX(Applicants!$AG$2:$AG$501,$U10)&amp;"")&lt;&gt;"Yes"),"; reference check not marked Yes","")&amp;IF(INDEX(Applicants!$AO$2:$AO$501,$U10)="Needed","; under 18, guardian signature not on file","")&amp;IF((COUNTIFS($B$2:$B$41,$B10,$S$2:$S$41,"&lt;"&amp;$T10,$T$2:$T$41,"&gt;"&amp;$S10,$H$2:$H$41,TRIM($H10))+COUNTIFS($B$2:$B$41,$B10,$S$2:$S$41,"&lt;"&amp;$T10,$T$2:$T$41,"&gt;"&amp;$S10,$I$2:$I$41,TRIM($H10))+COUNTIFS($B$2:$B$41,$B10,$S$2:$S$41,"&lt;"&amp;$T10,$T$2:$T$41,"&gt;"&amp;$S10,$J$2:$J$41,TRIM($H10))+COUNTIFS($B$2:$B$41,$B10,$S$2:$S$41,"&lt;"&amp;$T10,$T$2:$T$41,"&gt;"&amp;$S10,$K$2:$K$41,TRIM($H10))+COUNTIFS($B$2:$B$41,$B10,$S$2:$S$41,"&lt;"&amp;$T10,$T$2:$T$41,"&gt;"&amp;$S10,$L$2:$L$41,TRIM($H10))+COUNTIFS($B$2:$B$41,$B10,$S$2:$S$41,"&lt;"&amp;$T10,$T$2:$T$41,"&gt;"&amp;$S10,$M$2:$M$41,TRIM($H10)))&gt;1,"; double-booked","")))="","",TRIM($H10)&amp;": "&amp;MID(IF($U10=0,"; not on Applicants",IF(AND($E10&lt;&gt;"",NOT(ISNUMBER(SEARCH($E10,INDEX(Applicants!$AM$2:$AM$501,$U10))))),"; not available","")&amp;IF(AND($F10&lt;&gt;"",NOT(ISNUMBER(SEARCH($F10,INDEX(Applicants!$AL$2:$AL$501,$U10))))),"; role not chosen","")&amp;IF(AND(ISNUMBER(MATCH($F10,Lists!$I$2:$I$6,0)),TRIM(INDEX(Applicants!$AG$2:$AG$501,$U10)&amp;"")&lt;&gt;"Yes"),"; reference check not marked Yes","")&amp;IF(INDEX(Applicants!$AO$2:$AO$501,$U10)="Needed","; under 18, guardian signature not on file","")&amp;IF((COUNTIFS($B$2:$B$41,$B10,$S$2:$S$41,"&lt;"&amp;$T10,$T$2:$T$41,"&gt;"&amp;$S10,$H$2:$H$41,TRIM($H10))+COUNTIFS($B$2:$B$41,$B10,$S$2:$S$41,"&lt;"&amp;$T10,$T$2:$T$41,"&gt;"&amp;$S10,$I$2:$I$41,TRIM($H10))+COUNTIFS($B$2:$B$41,$B10,$S$2:$S$41,"&lt;"&amp;$T10,$T$2:$T$41,"&gt;"&amp;$S10,$J$2:$J$41,TRIM($H10))+COUNTIFS($B$2:$B$41,$B10,$S$2:$S$41,"&lt;"&amp;$T10,$T$2:$T$41,"&gt;"&amp;$S10,$K$2:$K$41,TRIM($H10))+COUNTIFS($B$2:$B$41,$B10,$S$2:$S$41,"&lt;"&amp;$T10,$T$2:$T$41,"&gt;"&amp;$S10,$L$2:$L$41,TRIM($H10))+COUNTIFS($B$2:$B$41,$B10,$S$2:$S$41,"&lt;"&amp;$T10,$T$2:$T$41,"&gt;"&amp;$S10,$M$2:$M$41,TRIM($H10)))&gt;1,"; double-booked","")),3,200)))</f>
        <v/>
      </c>
      <c r="AB10" s="29">
        <f>IF($V10="","",IF((IF($V10=0,"; not on Applicants",IF(AND($E10&lt;&gt;"",NOT(ISNUMBER(SEARCH($E10,INDEX(Applicants!$AM$2:$AM$501,$V10))))),"; not available","")&amp;IF(AND($F10&lt;&gt;"",NOT(ISNUMBER(SEARCH($F10,INDEX(Applicants!$AL$2:$AL$501,$V10))))),"; role not chosen","")&amp;IF(AND(ISNUMBER(MATCH($F10,Lists!$I$2:$I$6,0)),TRIM(INDEX(Applicants!$AG$2:$AG$501,$V10)&amp;"")&lt;&gt;"Yes"),"; reference check not marked Yes","")&amp;IF(INDEX(Applicants!$AO$2:$AO$501,$V10)="Needed","; under 18, guardian signature not on file","")&amp;IF((COUNTIFS($B$2:$B$41,$B10,$S$2:$S$41,"&lt;"&amp;$T10,$T$2:$T$41,"&gt;"&amp;$S10,$H$2:$H$41,TRIM($I10))+COUNTIFS($B$2:$B$41,$B10,$S$2:$S$41,"&lt;"&amp;$T10,$T$2:$T$41,"&gt;"&amp;$S10,$I$2:$I$41,TRIM($I10))+COUNTIFS($B$2:$B$41,$B10,$S$2:$S$41,"&lt;"&amp;$T10,$T$2:$T$41,"&gt;"&amp;$S10,$J$2:$J$41,TRIM($I10))+COUNTIFS($B$2:$B$41,$B10,$S$2:$S$41,"&lt;"&amp;$T10,$T$2:$T$41,"&gt;"&amp;$S10,$K$2:$K$41,TRIM($I10))+COUNTIFS($B$2:$B$41,$B10,$S$2:$S$41,"&lt;"&amp;$T10,$T$2:$T$41,"&gt;"&amp;$S10,$L$2:$L$41,TRIM($I10))+COUNTIFS($B$2:$B$41,$B10,$S$2:$S$41,"&lt;"&amp;$T10,$T$2:$T$41,"&gt;"&amp;$S10,$M$2:$M$41,TRIM($I10)))&gt;1,"; double-booked","")))="","",TRIM($I10)&amp;": "&amp;MID(IF($V10=0,"; not on Applicants",IF(AND($E10&lt;&gt;"",NOT(ISNUMBER(SEARCH($E10,INDEX(Applicants!$AM$2:$AM$501,$V10))))),"; not available","")&amp;IF(AND($F10&lt;&gt;"",NOT(ISNUMBER(SEARCH($F10,INDEX(Applicants!$AL$2:$AL$501,$V10))))),"; role not chosen","")&amp;IF(AND(ISNUMBER(MATCH($F10,Lists!$I$2:$I$6,0)),TRIM(INDEX(Applicants!$AG$2:$AG$501,$V10)&amp;"")&lt;&gt;"Yes"),"; reference check not marked Yes","")&amp;IF(INDEX(Applicants!$AO$2:$AO$501,$V10)="Needed","; under 18, guardian signature not on file","")&amp;IF((COUNTIFS($B$2:$B$41,$B10,$S$2:$S$41,"&lt;"&amp;$T10,$T$2:$T$41,"&gt;"&amp;$S10,$H$2:$H$41,TRIM($I10))+COUNTIFS($B$2:$B$41,$B10,$S$2:$S$41,"&lt;"&amp;$T10,$T$2:$T$41,"&gt;"&amp;$S10,$I$2:$I$41,TRIM($I10))+COUNTIFS($B$2:$B$41,$B10,$S$2:$S$41,"&lt;"&amp;$T10,$T$2:$T$41,"&gt;"&amp;$S10,$J$2:$J$41,TRIM($I10))+COUNTIFS($B$2:$B$41,$B10,$S$2:$S$41,"&lt;"&amp;$T10,$T$2:$T$41,"&gt;"&amp;$S10,$K$2:$K$41,TRIM($I10))+COUNTIFS($B$2:$B$41,$B10,$S$2:$S$41,"&lt;"&amp;$T10,$T$2:$T$41,"&gt;"&amp;$S10,$L$2:$L$41,TRIM($I10))+COUNTIFS($B$2:$B$41,$B10,$S$2:$S$41,"&lt;"&amp;$T10,$T$2:$T$41,"&gt;"&amp;$S10,$M$2:$M$41,TRIM($I10)))&gt;1,"; double-booked","")),3,200)))</f>
        <v/>
      </c>
      <c r="AC10" s="29">
        <f>IF($W10="","",IF((IF($W10=0,"; not on Applicants",IF(AND($E10&lt;&gt;"",NOT(ISNUMBER(SEARCH($E10,INDEX(Applicants!$AM$2:$AM$501,$W10))))),"; not available","")&amp;IF(AND($F10&lt;&gt;"",NOT(ISNUMBER(SEARCH($F10,INDEX(Applicants!$AL$2:$AL$501,$W10))))),"; role not chosen","")&amp;IF(AND(ISNUMBER(MATCH($F10,Lists!$I$2:$I$6,0)),TRIM(INDEX(Applicants!$AG$2:$AG$501,$W10)&amp;"")&lt;&gt;"Yes"),"; reference check not marked Yes","")&amp;IF(INDEX(Applicants!$AO$2:$AO$501,$W10)="Needed","; under 18, guardian signature not on file","")&amp;IF((COUNTIFS($B$2:$B$41,$B10,$S$2:$S$41,"&lt;"&amp;$T10,$T$2:$T$41,"&gt;"&amp;$S10,$H$2:$H$41,TRIM($J10))+COUNTIFS($B$2:$B$41,$B10,$S$2:$S$41,"&lt;"&amp;$T10,$T$2:$T$41,"&gt;"&amp;$S10,$I$2:$I$41,TRIM($J10))+COUNTIFS($B$2:$B$41,$B10,$S$2:$S$41,"&lt;"&amp;$T10,$T$2:$T$41,"&gt;"&amp;$S10,$J$2:$J$41,TRIM($J10))+COUNTIFS($B$2:$B$41,$B10,$S$2:$S$41,"&lt;"&amp;$T10,$T$2:$T$41,"&gt;"&amp;$S10,$K$2:$K$41,TRIM($J10))+COUNTIFS($B$2:$B$41,$B10,$S$2:$S$41,"&lt;"&amp;$T10,$T$2:$T$41,"&gt;"&amp;$S10,$L$2:$L$41,TRIM($J10))+COUNTIFS($B$2:$B$41,$B10,$S$2:$S$41,"&lt;"&amp;$T10,$T$2:$T$41,"&gt;"&amp;$S10,$M$2:$M$41,TRIM($J10)))&gt;1,"; double-booked","")))="","",TRIM($J10)&amp;": "&amp;MID(IF($W10=0,"; not on Applicants",IF(AND($E10&lt;&gt;"",NOT(ISNUMBER(SEARCH($E10,INDEX(Applicants!$AM$2:$AM$501,$W10))))),"; not available","")&amp;IF(AND($F10&lt;&gt;"",NOT(ISNUMBER(SEARCH($F10,INDEX(Applicants!$AL$2:$AL$501,$W10))))),"; role not chosen","")&amp;IF(AND(ISNUMBER(MATCH($F10,Lists!$I$2:$I$6,0)),TRIM(INDEX(Applicants!$AG$2:$AG$501,$W10)&amp;"")&lt;&gt;"Yes"),"; reference check not marked Yes","")&amp;IF(INDEX(Applicants!$AO$2:$AO$501,$W10)="Needed","; under 18, guardian signature not on file","")&amp;IF((COUNTIFS($B$2:$B$41,$B10,$S$2:$S$41,"&lt;"&amp;$T10,$T$2:$T$41,"&gt;"&amp;$S10,$H$2:$H$41,TRIM($J10))+COUNTIFS($B$2:$B$41,$B10,$S$2:$S$41,"&lt;"&amp;$T10,$T$2:$T$41,"&gt;"&amp;$S10,$I$2:$I$41,TRIM($J10))+COUNTIFS($B$2:$B$41,$B10,$S$2:$S$41,"&lt;"&amp;$T10,$T$2:$T$41,"&gt;"&amp;$S10,$J$2:$J$41,TRIM($J10))+COUNTIFS($B$2:$B$41,$B10,$S$2:$S$41,"&lt;"&amp;$T10,$T$2:$T$41,"&gt;"&amp;$S10,$K$2:$K$41,TRIM($J10))+COUNTIFS($B$2:$B$41,$B10,$S$2:$S$41,"&lt;"&amp;$T10,$T$2:$T$41,"&gt;"&amp;$S10,$L$2:$L$41,TRIM($J10))+COUNTIFS($B$2:$B$41,$B10,$S$2:$S$41,"&lt;"&amp;$T10,$T$2:$T$41,"&gt;"&amp;$S10,$M$2:$M$41,TRIM($J10)))&gt;1,"; double-booked","")),3,200)))</f>
        <v/>
      </c>
      <c r="AD10" s="29">
        <f>IF($X10="","",IF((IF($X10=0,"; not on Applicants",IF(AND($E10&lt;&gt;"",NOT(ISNUMBER(SEARCH($E10,INDEX(Applicants!$AM$2:$AM$501,$X10))))),"; not available","")&amp;IF(AND($F10&lt;&gt;"",NOT(ISNUMBER(SEARCH($F10,INDEX(Applicants!$AL$2:$AL$501,$X10))))),"; role not chosen","")&amp;IF(AND(ISNUMBER(MATCH($F10,Lists!$I$2:$I$6,0)),TRIM(INDEX(Applicants!$AG$2:$AG$501,$X10)&amp;"")&lt;&gt;"Yes"),"; reference check not marked Yes","")&amp;IF(INDEX(Applicants!$AO$2:$AO$501,$X10)="Needed","; under 18, guardian signature not on file","")&amp;IF((COUNTIFS($B$2:$B$41,$B10,$S$2:$S$41,"&lt;"&amp;$T10,$T$2:$T$41,"&gt;"&amp;$S10,$H$2:$H$41,TRIM($K10))+COUNTIFS($B$2:$B$41,$B10,$S$2:$S$41,"&lt;"&amp;$T10,$T$2:$T$41,"&gt;"&amp;$S10,$I$2:$I$41,TRIM($K10))+COUNTIFS($B$2:$B$41,$B10,$S$2:$S$41,"&lt;"&amp;$T10,$T$2:$T$41,"&gt;"&amp;$S10,$J$2:$J$41,TRIM($K10))+COUNTIFS($B$2:$B$41,$B10,$S$2:$S$41,"&lt;"&amp;$T10,$T$2:$T$41,"&gt;"&amp;$S10,$K$2:$K$41,TRIM($K10))+COUNTIFS($B$2:$B$41,$B10,$S$2:$S$41,"&lt;"&amp;$T10,$T$2:$T$41,"&gt;"&amp;$S10,$L$2:$L$41,TRIM($K10))+COUNTIFS($B$2:$B$41,$B10,$S$2:$S$41,"&lt;"&amp;$T10,$T$2:$T$41,"&gt;"&amp;$S10,$M$2:$M$41,TRIM($K10)))&gt;1,"; double-booked","")))="","",TRIM($K10)&amp;": "&amp;MID(IF($X10=0,"; not on Applicants",IF(AND($E10&lt;&gt;"",NOT(ISNUMBER(SEARCH($E10,INDEX(Applicants!$AM$2:$AM$501,$X10))))),"; not available","")&amp;IF(AND($F10&lt;&gt;"",NOT(ISNUMBER(SEARCH($F10,INDEX(Applicants!$AL$2:$AL$501,$X10))))),"; role not chosen","")&amp;IF(AND(ISNUMBER(MATCH($F10,Lists!$I$2:$I$6,0)),TRIM(INDEX(Applicants!$AG$2:$AG$501,$X10)&amp;"")&lt;&gt;"Yes"),"; reference check not marked Yes","")&amp;IF(INDEX(Applicants!$AO$2:$AO$501,$X10)="Needed","; under 18, guardian signature not on file","")&amp;IF((COUNTIFS($B$2:$B$41,$B10,$S$2:$S$41,"&lt;"&amp;$T10,$T$2:$T$41,"&gt;"&amp;$S10,$H$2:$H$41,TRIM($K10))+COUNTIFS($B$2:$B$41,$B10,$S$2:$S$41,"&lt;"&amp;$T10,$T$2:$T$41,"&gt;"&amp;$S10,$I$2:$I$41,TRIM($K10))+COUNTIFS($B$2:$B$41,$B10,$S$2:$S$41,"&lt;"&amp;$T10,$T$2:$T$41,"&gt;"&amp;$S10,$J$2:$J$41,TRIM($K10))+COUNTIFS($B$2:$B$41,$B10,$S$2:$S$41,"&lt;"&amp;$T10,$T$2:$T$41,"&gt;"&amp;$S10,$K$2:$K$41,TRIM($K10))+COUNTIFS($B$2:$B$41,$B10,$S$2:$S$41,"&lt;"&amp;$T10,$T$2:$T$41,"&gt;"&amp;$S10,$L$2:$L$41,TRIM($K10))+COUNTIFS($B$2:$B$41,$B10,$S$2:$S$41,"&lt;"&amp;$T10,$T$2:$T$41,"&gt;"&amp;$S10,$M$2:$M$41,TRIM($K10)))&gt;1,"; double-booked","")),3,200)))</f>
        <v/>
      </c>
      <c r="AE10" s="29">
        <f>IF($Y10="","",IF((IF($Y10=0,"; not on Applicants",IF(AND($E10&lt;&gt;"",NOT(ISNUMBER(SEARCH($E10,INDEX(Applicants!$AM$2:$AM$501,$Y10))))),"; not available","")&amp;IF(AND($F10&lt;&gt;"",NOT(ISNUMBER(SEARCH($F10,INDEX(Applicants!$AL$2:$AL$501,$Y10))))),"; role not chosen","")&amp;IF(AND(ISNUMBER(MATCH($F10,Lists!$I$2:$I$6,0)),TRIM(INDEX(Applicants!$AG$2:$AG$501,$Y10)&amp;"")&lt;&gt;"Yes"),"; reference check not marked Yes","")&amp;IF(INDEX(Applicants!$AO$2:$AO$501,$Y10)="Needed","; under 18, guardian signature not on file","")&amp;IF((COUNTIFS($B$2:$B$41,$B10,$S$2:$S$41,"&lt;"&amp;$T10,$T$2:$T$41,"&gt;"&amp;$S10,$H$2:$H$41,TRIM($L10))+COUNTIFS($B$2:$B$41,$B10,$S$2:$S$41,"&lt;"&amp;$T10,$T$2:$T$41,"&gt;"&amp;$S10,$I$2:$I$41,TRIM($L10))+COUNTIFS($B$2:$B$41,$B10,$S$2:$S$41,"&lt;"&amp;$T10,$T$2:$T$41,"&gt;"&amp;$S10,$J$2:$J$41,TRIM($L10))+COUNTIFS($B$2:$B$41,$B10,$S$2:$S$41,"&lt;"&amp;$T10,$T$2:$T$41,"&gt;"&amp;$S10,$K$2:$K$41,TRIM($L10))+COUNTIFS($B$2:$B$41,$B10,$S$2:$S$41,"&lt;"&amp;$T10,$T$2:$T$41,"&gt;"&amp;$S10,$L$2:$L$41,TRIM($L10))+COUNTIFS($B$2:$B$41,$B10,$S$2:$S$41,"&lt;"&amp;$T10,$T$2:$T$41,"&gt;"&amp;$S10,$M$2:$M$41,TRIM($L10)))&gt;1,"; double-booked","")))="","",TRIM($L10)&amp;": "&amp;MID(IF($Y10=0,"; not on Applicants",IF(AND($E10&lt;&gt;"",NOT(ISNUMBER(SEARCH($E10,INDEX(Applicants!$AM$2:$AM$501,$Y10))))),"; not available","")&amp;IF(AND($F10&lt;&gt;"",NOT(ISNUMBER(SEARCH($F10,INDEX(Applicants!$AL$2:$AL$501,$Y10))))),"; role not chosen","")&amp;IF(AND(ISNUMBER(MATCH($F10,Lists!$I$2:$I$6,0)),TRIM(INDEX(Applicants!$AG$2:$AG$501,$Y10)&amp;"")&lt;&gt;"Yes"),"; reference check not marked Yes","")&amp;IF(INDEX(Applicants!$AO$2:$AO$501,$Y10)="Needed","; under 18, guardian signature not on file","")&amp;IF((COUNTIFS($B$2:$B$41,$B10,$S$2:$S$41,"&lt;"&amp;$T10,$T$2:$T$41,"&gt;"&amp;$S10,$H$2:$H$41,TRIM($L10))+COUNTIFS($B$2:$B$41,$B10,$S$2:$S$41,"&lt;"&amp;$T10,$T$2:$T$41,"&gt;"&amp;$S10,$I$2:$I$41,TRIM($L10))+COUNTIFS($B$2:$B$41,$B10,$S$2:$S$41,"&lt;"&amp;$T10,$T$2:$T$41,"&gt;"&amp;$S10,$J$2:$J$41,TRIM($L10))+COUNTIFS($B$2:$B$41,$B10,$S$2:$S$41,"&lt;"&amp;$T10,$T$2:$T$41,"&gt;"&amp;$S10,$K$2:$K$41,TRIM($L10))+COUNTIFS($B$2:$B$41,$B10,$S$2:$S$41,"&lt;"&amp;$T10,$T$2:$T$41,"&gt;"&amp;$S10,$L$2:$L$41,TRIM($L10))+COUNTIFS($B$2:$B$41,$B10,$S$2:$S$41,"&lt;"&amp;$T10,$T$2:$T$41,"&gt;"&amp;$S10,$M$2:$M$41,TRIM($L10)))&gt;1,"; double-booked","")),3,200)))</f>
        <v/>
      </c>
      <c r="AF10" s="29">
        <f>IF($Z10="","",IF((IF($Z10=0,"; not on Applicants",IF(AND($E10&lt;&gt;"",NOT(ISNUMBER(SEARCH($E10,INDEX(Applicants!$AM$2:$AM$501,$Z10))))),"; not available","")&amp;IF(AND($F10&lt;&gt;"",NOT(ISNUMBER(SEARCH($F10,INDEX(Applicants!$AL$2:$AL$501,$Z10))))),"; role not chosen","")&amp;IF(AND(ISNUMBER(MATCH($F10,Lists!$I$2:$I$6,0)),TRIM(INDEX(Applicants!$AG$2:$AG$501,$Z10)&amp;"")&lt;&gt;"Yes"),"; reference check not marked Yes","")&amp;IF(INDEX(Applicants!$AO$2:$AO$501,$Z10)="Needed","; under 18, guardian signature not on file","")&amp;IF((COUNTIFS($B$2:$B$41,$B10,$S$2:$S$41,"&lt;"&amp;$T10,$T$2:$T$41,"&gt;"&amp;$S10,$H$2:$H$41,TRIM($M10))+COUNTIFS($B$2:$B$41,$B10,$S$2:$S$41,"&lt;"&amp;$T10,$T$2:$T$41,"&gt;"&amp;$S10,$I$2:$I$41,TRIM($M10))+COUNTIFS($B$2:$B$41,$B10,$S$2:$S$41,"&lt;"&amp;$T10,$T$2:$T$41,"&gt;"&amp;$S10,$J$2:$J$41,TRIM($M10))+COUNTIFS($B$2:$B$41,$B10,$S$2:$S$41,"&lt;"&amp;$T10,$T$2:$T$41,"&gt;"&amp;$S10,$K$2:$K$41,TRIM($M10))+COUNTIFS($B$2:$B$41,$B10,$S$2:$S$41,"&lt;"&amp;$T10,$T$2:$T$41,"&gt;"&amp;$S10,$L$2:$L$41,TRIM($M10))+COUNTIFS($B$2:$B$41,$B10,$S$2:$S$41,"&lt;"&amp;$T10,$T$2:$T$41,"&gt;"&amp;$S10,$M$2:$M$41,TRIM($M10)))&gt;1,"; double-booked","")))="","",TRIM($M10)&amp;": "&amp;MID(IF($Z10=0,"; not on Applicants",IF(AND($E10&lt;&gt;"",NOT(ISNUMBER(SEARCH($E10,INDEX(Applicants!$AM$2:$AM$501,$Z10))))),"; not available","")&amp;IF(AND($F10&lt;&gt;"",NOT(ISNUMBER(SEARCH($F10,INDEX(Applicants!$AL$2:$AL$501,$Z10))))),"; role not chosen","")&amp;IF(AND(ISNUMBER(MATCH($F10,Lists!$I$2:$I$6,0)),TRIM(INDEX(Applicants!$AG$2:$AG$501,$Z10)&amp;"")&lt;&gt;"Yes"),"; reference check not marked Yes","")&amp;IF(INDEX(Applicants!$AO$2:$AO$501,$Z10)="Needed","; under 18, guardian signature not on file","")&amp;IF((COUNTIFS($B$2:$B$41,$B10,$S$2:$S$41,"&lt;"&amp;$T10,$T$2:$T$41,"&gt;"&amp;$S10,$H$2:$H$41,TRIM($M10))+COUNTIFS($B$2:$B$41,$B10,$S$2:$S$41,"&lt;"&amp;$T10,$T$2:$T$41,"&gt;"&amp;$S10,$I$2:$I$41,TRIM($M10))+COUNTIFS($B$2:$B$41,$B10,$S$2:$S$41,"&lt;"&amp;$T10,$T$2:$T$41,"&gt;"&amp;$S10,$J$2:$J$41,TRIM($M10))+COUNTIFS($B$2:$B$41,$B10,$S$2:$S$41,"&lt;"&amp;$T10,$T$2:$T$41,"&gt;"&amp;$S10,$K$2:$K$41,TRIM($M10))+COUNTIFS($B$2:$B$41,$B10,$S$2:$S$41,"&lt;"&amp;$T10,$T$2:$T$41,"&gt;"&amp;$S10,$L$2:$L$41,TRIM($M10))+COUNTIFS($B$2:$B$41,$B10,$S$2:$S$41,"&lt;"&amp;$T10,$T$2:$T$41,"&gt;"&amp;$S10,$M$2:$M$41,TRIM($M10)))&gt;1,"; double-booked","")),3,200)))</f>
        <v/>
      </c>
      <c r="AG10" s="29">
        <f>IF(AA10&lt;&gt;"",AA10&amp;" | ","")&amp;IF(AB10&lt;&gt;"",AB10&amp;" | ","")&amp;IF(AC10&lt;&gt;"",AC10&amp;" | ","")&amp;IF(AD10&lt;&gt;"",AD10&amp;" | ","")&amp;IF(AE10&lt;&gt;"",AE10&amp;" | ","")&amp;IF(AF10&lt;&gt;"",AF10&amp;" | ","")</f>
        <v/>
      </c>
    </row>
    <row r="11">
      <c r="A11" s="23" t="n"/>
      <c r="B11" s="30" t="n"/>
      <c r="C11" s="31" t="n"/>
      <c r="D11" s="31" t="n"/>
      <c r="E11" s="23" t="n"/>
      <c r="F11" s="23" t="n"/>
      <c r="G11" s="32" t="n"/>
      <c r="H11" s="23" t="n"/>
      <c r="I11" s="23" t="n"/>
      <c r="J11" s="23" t="n"/>
      <c r="K11" s="23" t="n"/>
      <c r="L11" s="23" t="n"/>
      <c r="M11" s="23" t="n"/>
      <c r="N11" s="27">
        <f>IF(A11="","",SUMPRODUCT((H11:M11&lt;&gt;"")*1))</f>
        <v/>
      </c>
      <c r="O11" s="27">
        <f>IF(OR(A11="",NOT(ISNUMBER(G11))),"",MAX(0,G11-N11))</f>
        <v/>
      </c>
      <c r="P11" s="27">
        <f>IF(OR(A11="",NOT(ISNUMBER(G11))),"",IF(N11=0,"Empty",IF(N11=G11,"Full",IF(N11&gt;G11,"Over by "&amp;(N11-G11),"Open"))))</f>
        <v/>
      </c>
      <c r="Q11" s="28">
        <f>IF(A11="","",IF(N11=0,"No names yet",IF(AG11="","OK",LEFT(AG11,LEN(AG11)-3))))</f>
        <v/>
      </c>
      <c r="S11" s="29">
        <f>IF(C11="","",IF(ISNUMBER(C11),ROUND(MOD(C11,1)*1440,0),IFERROR(VALUE(LEFT(C11,2))*60+VALUE(MID(C11,4,2)),"")))</f>
        <v/>
      </c>
      <c r="T11" s="29">
        <f>IF(D11="","",IF(ISNUMBER(D11),ROUND(MOD(D11,1)*1440,0),IFERROR(VALUE(LEFT(D11,2))*60+VALUE(MID(D11,4,2)),"")))</f>
        <v/>
      </c>
      <c r="U11" s="29">
        <f>IF(TRIM($H11&amp;"")="","",IFERROR(MATCH(TRIM($H11),Applicants!$AJ$2:$AJ$501,0),0))</f>
        <v/>
      </c>
      <c r="V11" s="29">
        <f>IF(TRIM($I11&amp;"")="","",IFERROR(MATCH(TRIM($I11),Applicants!$AJ$2:$AJ$501,0),0))</f>
        <v/>
      </c>
      <c r="W11" s="29">
        <f>IF(TRIM($J11&amp;"")="","",IFERROR(MATCH(TRIM($J11),Applicants!$AJ$2:$AJ$501,0),0))</f>
        <v/>
      </c>
      <c r="X11" s="29">
        <f>IF(TRIM($K11&amp;"")="","",IFERROR(MATCH(TRIM($K11),Applicants!$AJ$2:$AJ$501,0),0))</f>
        <v/>
      </c>
      <c r="Y11" s="29">
        <f>IF(TRIM($L11&amp;"")="","",IFERROR(MATCH(TRIM($L11),Applicants!$AJ$2:$AJ$501,0),0))</f>
        <v/>
      </c>
      <c r="Z11" s="29">
        <f>IF(TRIM($M11&amp;"")="","",IFERROR(MATCH(TRIM($M11),Applicants!$AJ$2:$AJ$501,0),0))</f>
        <v/>
      </c>
      <c r="AA11" s="29">
        <f>IF($U11="","",IF((IF($U11=0,"; not on Applicants",IF(AND($E11&lt;&gt;"",NOT(ISNUMBER(SEARCH($E11,INDEX(Applicants!$AM$2:$AM$501,$U11))))),"; not available","")&amp;IF(AND($F11&lt;&gt;"",NOT(ISNUMBER(SEARCH($F11,INDEX(Applicants!$AL$2:$AL$501,$U11))))),"; role not chosen","")&amp;IF(AND(ISNUMBER(MATCH($F11,Lists!$I$2:$I$6,0)),TRIM(INDEX(Applicants!$AG$2:$AG$501,$U11)&amp;"")&lt;&gt;"Yes"),"; reference check not marked Yes","")&amp;IF(INDEX(Applicants!$AO$2:$AO$501,$U11)="Needed","; under 18, guardian signature not on file","")&amp;IF((COUNTIFS($B$2:$B$41,$B11,$S$2:$S$41,"&lt;"&amp;$T11,$T$2:$T$41,"&gt;"&amp;$S11,$H$2:$H$41,TRIM($H11))+COUNTIFS($B$2:$B$41,$B11,$S$2:$S$41,"&lt;"&amp;$T11,$T$2:$T$41,"&gt;"&amp;$S11,$I$2:$I$41,TRIM($H11))+COUNTIFS($B$2:$B$41,$B11,$S$2:$S$41,"&lt;"&amp;$T11,$T$2:$T$41,"&gt;"&amp;$S11,$J$2:$J$41,TRIM($H11))+COUNTIFS($B$2:$B$41,$B11,$S$2:$S$41,"&lt;"&amp;$T11,$T$2:$T$41,"&gt;"&amp;$S11,$K$2:$K$41,TRIM($H11))+COUNTIFS($B$2:$B$41,$B11,$S$2:$S$41,"&lt;"&amp;$T11,$T$2:$T$41,"&gt;"&amp;$S11,$L$2:$L$41,TRIM($H11))+COUNTIFS($B$2:$B$41,$B11,$S$2:$S$41,"&lt;"&amp;$T11,$T$2:$T$41,"&gt;"&amp;$S11,$M$2:$M$41,TRIM($H11)))&gt;1,"; double-booked","")))="","",TRIM($H11)&amp;": "&amp;MID(IF($U11=0,"; not on Applicants",IF(AND($E11&lt;&gt;"",NOT(ISNUMBER(SEARCH($E11,INDEX(Applicants!$AM$2:$AM$501,$U11))))),"; not available","")&amp;IF(AND($F11&lt;&gt;"",NOT(ISNUMBER(SEARCH($F11,INDEX(Applicants!$AL$2:$AL$501,$U11))))),"; role not chosen","")&amp;IF(AND(ISNUMBER(MATCH($F11,Lists!$I$2:$I$6,0)),TRIM(INDEX(Applicants!$AG$2:$AG$501,$U11)&amp;"")&lt;&gt;"Yes"),"; reference check not marked Yes","")&amp;IF(INDEX(Applicants!$AO$2:$AO$501,$U11)="Needed","; under 18, guardian signature not on file","")&amp;IF((COUNTIFS($B$2:$B$41,$B11,$S$2:$S$41,"&lt;"&amp;$T11,$T$2:$T$41,"&gt;"&amp;$S11,$H$2:$H$41,TRIM($H11))+COUNTIFS($B$2:$B$41,$B11,$S$2:$S$41,"&lt;"&amp;$T11,$T$2:$T$41,"&gt;"&amp;$S11,$I$2:$I$41,TRIM($H11))+COUNTIFS($B$2:$B$41,$B11,$S$2:$S$41,"&lt;"&amp;$T11,$T$2:$T$41,"&gt;"&amp;$S11,$J$2:$J$41,TRIM($H11))+COUNTIFS($B$2:$B$41,$B11,$S$2:$S$41,"&lt;"&amp;$T11,$T$2:$T$41,"&gt;"&amp;$S11,$K$2:$K$41,TRIM($H11))+COUNTIFS($B$2:$B$41,$B11,$S$2:$S$41,"&lt;"&amp;$T11,$T$2:$T$41,"&gt;"&amp;$S11,$L$2:$L$41,TRIM($H11))+COUNTIFS($B$2:$B$41,$B11,$S$2:$S$41,"&lt;"&amp;$T11,$T$2:$T$41,"&gt;"&amp;$S11,$M$2:$M$41,TRIM($H11)))&gt;1,"; double-booked","")),3,200)))</f>
        <v/>
      </c>
      <c r="AB11" s="29">
        <f>IF($V11="","",IF((IF($V11=0,"; not on Applicants",IF(AND($E11&lt;&gt;"",NOT(ISNUMBER(SEARCH($E11,INDEX(Applicants!$AM$2:$AM$501,$V11))))),"; not available","")&amp;IF(AND($F11&lt;&gt;"",NOT(ISNUMBER(SEARCH($F11,INDEX(Applicants!$AL$2:$AL$501,$V11))))),"; role not chosen","")&amp;IF(AND(ISNUMBER(MATCH($F11,Lists!$I$2:$I$6,0)),TRIM(INDEX(Applicants!$AG$2:$AG$501,$V11)&amp;"")&lt;&gt;"Yes"),"; reference check not marked Yes","")&amp;IF(INDEX(Applicants!$AO$2:$AO$501,$V11)="Needed","; under 18, guardian signature not on file","")&amp;IF((COUNTIFS($B$2:$B$41,$B11,$S$2:$S$41,"&lt;"&amp;$T11,$T$2:$T$41,"&gt;"&amp;$S11,$H$2:$H$41,TRIM($I11))+COUNTIFS($B$2:$B$41,$B11,$S$2:$S$41,"&lt;"&amp;$T11,$T$2:$T$41,"&gt;"&amp;$S11,$I$2:$I$41,TRIM($I11))+COUNTIFS($B$2:$B$41,$B11,$S$2:$S$41,"&lt;"&amp;$T11,$T$2:$T$41,"&gt;"&amp;$S11,$J$2:$J$41,TRIM($I11))+COUNTIFS($B$2:$B$41,$B11,$S$2:$S$41,"&lt;"&amp;$T11,$T$2:$T$41,"&gt;"&amp;$S11,$K$2:$K$41,TRIM($I11))+COUNTIFS($B$2:$B$41,$B11,$S$2:$S$41,"&lt;"&amp;$T11,$T$2:$T$41,"&gt;"&amp;$S11,$L$2:$L$41,TRIM($I11))+COUNTIFS($B$2:$B$41,$B11,$S$2:$S$41,"&lt;"&amp;$T11,$T$2:$T$41,"&gt;"&amp;$S11,$M$2:$M$41,TRIM($I11)))&gt;1,"; double-booked","")))="","",TRIM($I11)&amp;": "&amp;MID(IF($V11=0,"; not on Applicants",IF(AND($E11&lt;&gt;"",NOT(ISNUMBER(SEARCH($E11,INDEX(Applicants!$AM$2:$AM$501,$V11))))),"; not available","")&amp;IF(AND($F11&lt;&gt;"",NOT(ISNUMBER(SEARCH($F11,INDEX(Applicants!$AL$2:$AL$501,$V11))))),"; role not chosen","")&amp;IF(AND(ISNUMBER(MATCH($F11,Lists!$I$2:$I$6,0)),TRIM(INDEX(Applicants!$AG$2:$AG$501,$V11)&amp;"")&lt;&gt;"Yes"),"; reference check not marked Yes","")&amp;IF(INDEX(Applicants!$AO$2:$AO$501,$V11)="Needed","; under 18, guardian signature not on file","")&amp;IF((COUNTIFS($B$2:$B$41,$B11,$S$2:$S$41,"&lt;"&amp;$T11,$T$2:$T$41,"&gt;"&amp;$S11,$H$2:$H$41,TRIM($I11))+COUNTIFS($B$2:$B$41,$B11,$S$2:$S$41,"&lt;"&amp;$T11,$T$2:$T$41,"&gt;"&amp;$S11,$I$2:$I$41,TRIM($I11))+COUNTIFS($B$2:$B$41,$B11,$S$2:$S$41,"&lt;"&amp;$T11,$T$2:$T$41,"&gt;"&amp;$S11,$J$2:$J$41,TRIM($I11))+COUNTIFS($B$2:$B$41,$B11,$S$2:$S$41,"&lt;"&amp;$T11,$T$2:$T$41,"&gt;"&amp;$S11,$K$2:$K$41,TRIM($I11))+COUNTIFS($B$2:$B$41,$B11,$S$2:$S$41,"&lt;"&amp;$T11,$T$2:$T$41,"&gt;"&amp;$S11,$L$2:$L$41,TRIM($I11))+COUNTIFS($B$2:$B$41,$B11,$S$2:$S$41,"&lt;"&amp;$T11,$T$2:$T$41,"&gt;"&amp;$S11,$M$2:$M$41,TRIM($I11)))&gt;1,"; double-booked","")),3,200)))</f>
        <v/>
      </c>
      <c r="AC11" s="29">
        <f>IF($W11="","",IF((IF($W11=0,"; not on Applicants",IF(AND($E11&lt;&gt;"",NOT(ISNUMBER(SEARCH($E11,INDEX(Applicants!$AM$2:$AM$501,$W11))))),"; not available","")&amp;IF(AND($F11&lt;&gt;"",NOT(ISNUMBER(SEARCH($F11,INDEX(Applicants!$AL$2:$AL$501,$W11))))),"; role not chosen","")&amp;IF(AND(ISNUMBER(MATCH($F11,Lists!$I$2:$I$6,0)),TRIM(INDEX(Applicants!$AG$2:$AG$501,$W11)&amp;"")&lt;&gt;"Yes"),"; reference check not marked Yes","")&amp;IF(INDEX(Applicants!$AO$2:$AO$501,$W11)="Needed","; under 18, guardian signature not on file","")&amp;IF((COUNTIFS($B$2:$B$41,$B11,$S$2:$S$41,"&lt;"&amp;$T11,$T$2:$T$41,"&gt;"&amp;$S11,$H$2:$H$41,TRIM($J11))+COUNTIFS($B$2:$B$41,$B11,$S$2:$S$41,"&lt;"&amp;$T11,$T$2:$T$41,"&gt;"&amp;$S11,$I$2:$I$41,TRIM($J11))+COUNTIFS($B$2:$B$41,$B11,$S$2:$S$41,"&lt;"&amp;$T11,$T$2:$T$41,"&gt;"&amp;$S11,$J$2:$J$41,TRIM($J11))+COUNTIFS($B$2:$B$41,$B11,$S$2:$S$41,"&lt;"&amp;$T11,$T$2:$T$41,"&gt;"&amp;$S11,$K$2:$K$41,TRIM($J11))+COUNTIFS($B$2:$B$41,$B11,$S$2:$S$41,"&lt;"&amp;$T11,$T$2:$T$41,"&gt;"&amp;$S11,$L$2:$L$41,TRIM($J11))+COUNTIFS($B$2:$B$41,$B11,$S$2:$S$41,"&lt;"&amp;$T11,$T$2:$T$41,"&gt;"&amp;$S11,$M$2:$M$41,TRIM($J11)))&gt;1,"; double-booked","")))="","",TRIM($J11)&amp;": "&amp;MID(IF($W11=0,"; not on Applicants",IF(AND($E11&lt;&gt;"",NOT(ISNUMBER(SEARCH($E11,INDEX(Applicants!$AM$2:$AM$501,$W11))))),"; not available","")&amp;IF(AND($F11&lt;&gt;"",NOT(ISNUMBER(SEARCH($F11,INDEX(Applicants!$AL$2:$AL$501,$W11))))),"; role not chosen","")&amp;IF(AND(ISNUMBER(MATCH($F11,Lists!$I$2:$I$6,0)),TRIM(INDEX(Applicants!$AG$2:$AG$501,$W11)&amp;"")&lt;&gt;"Yes"),"; reference check not marked Yes","")&amp;IF(INDEX(Applicants!$AO$2:$AO$501,$W11)="Needed","; under 18, guardian signature not on file","")&amp;IF((COUNTIFS($B$2:$B$41,$B11,$S$2:$S$41,"&lt;"&amp;$T11,$T$2:$T$41,"&gt;"&amp;$S11,$H$2:$H$41,TRIM($J11))+COUNTIFS($B$2:$B$41,$B11,$S$2:$S$41,"&lt;"&amp;$T11,$T$2:$T$41,"&gt;"&amp;$S11,$I$2:$I$41,TRIM($J11))+COUNTIFS($B$2:$B$41,$B11,$S$2:$S$41,"&lt;"&amp;$T11,$T$2:$T$41,"&gt;"&amp;$S11,$J$2:$J$41,TRIM($J11))+COUNTIFS($B$2:$B$41,$B11,$S$2:$S$41,"&lt;"&amp;$T11,$T$2:$T$41,"&gt;"&amp;$S11,$K$2:$K$41,TRIM($J11))+COUNTIFS($B$2:$B$41,$B11,$S$2:$S$41,"&lt;"&amp;$T11,$T$2:$T$41,"&gt;"&amp;$S11,$L$2:$L$41,TRIM($J11))+COUNTIFS($B$2:$B$41,$B11,$S$2:$S$41,"&lt;"&amp;$T11,$T$2:$T$41,"&gt;"&amp;$S11,$M$2:$M$41,TRIM($J11)))&gt;1,"; double-booked","")),3,200)))</f>
        <v/>
      </c>
      <c r="AD11" s="29">
        <f>IF($X11="","",IF((IF($X11=0,"; not on Applicants",IF(AND($E11&lt;&gt;"",NOT(ISNUMBER(SEARCH($E11,INDEX(Applicants!$AM$2:$AM$501,$X11))))),"; not available","")&amp;IF(AND($F11&lt;&gt;"",NOT(ISNUMBER(SEARCH($F11,INDEX(Applicants!$AL$2:$AL$501,$X11))))),"; role not chosen","")&amp;IF(AND(ISNUMBER(MATCH($F11,Lists!$I$2:$I$6,0)),TRIM(INDEX(Applicants!$AG$2:$AG$501,$X11)&amp;"")&lt;&gt;"Yes"),"; reference check not marked Yes","")&amp;IF(INDEX(Applicants!$AO$2:$AO$501,$X11)="Needed","; under 18, guardian signature not on file","")&amp;IF((COUNTIFS($B$2:$B$41,$B11,$S$2:$S$41,"&lt;"&amp;$T11,$T$2:$T$41,"&gt;"&amp;$S11,$H$2:$H$41,TRIM($K11))+COUNTIFS($B$2:$B$41,$B11,$S$2:$S$41,"&lt;"&amp;$T11,$T$2:$T$41,"&gt;"&amp;$S11,$I$2:$I$41,TRIM($K11))+COUNTIFS($B$2:$B$41,$B11,$S$2:$S$41,"&lt;"&amp;$T11,$T$2:$T$41,"&gt;"&amp;$S11,$J$2:$J$41,TRIM($K11))+COUNTIFS($B$2:$B$41,$B11,$S$2:$S$41,"&lt;"&amp;$T11,$T$2:$T$41,"&gt;"&amp;$S11,$K$2:$K$41,TRIM($K11))+COUNTIFS($B$2:$B$41,$B11,$S$2:$S$41,"&lt;"&amp;$T11,$T$2:$T$41,"&gt;"&amp;$S11,$L$2:$L$41,TRIM($K11))+COUNTIFS($B$2:$B$41,$B11,$S$2:$S$41,"&lt;"&amp;$T11,$T$2:$T$41,"&gt;"&amp;$S11,$M$2:$M$41,TRIM($K11)))&gt;1,"; double-booked","")))="","",TRIM($K11)&amp;": "&amp;MID(IF($X11=0,"; not on Applicants",IF(AND($E11&lt;&gt;"",NOT(ISNUMBER(SEARCH($E11,INDEX(Applicants!$AM$2:$AM$501,$X11))))),"; not available","")&amp;IF(AND($F11&lt;&gt;"",NOT(ISNUMBER(SEARCH($F11,INDEX(Applicants!$AL$2:$AL$501,$X11))))),"; role not chosen","")&amp;IF(AND(ISNUMBER(MATCH($F11,Lists!$I$2:$I$6,0)),TRIM(INDEX(Applicants!$AG$2:$AG$501,$X11)&amp;"")&lt;&gt;"Yes"),"; reference check not marked Yes","")&amp;IF(INDEX(Applicants!$AO$2:$AO$501,$X11)="Needed","; under 18, guardian signature not on file","")&amp;IF((COUNTIFS($B$2:$B$41,$B11,$S$2:$S$41,"&lt;"&amp;$T11,$T$2:$T$41,"&gt;"&amp;$S11,$H$2:$H$41,TRIM($K11))+COUNTIFS($B$2:$B$41,$B11,$S$2:$S$41,"&lt;"&amp;$T11,$T$2:$T$41,"&gt;"&amp;$S11,$I$2:$I$41,TRIM($K11))+COUNTIFS($B$2:$B$41,$B11,$S$2:$S$41,"&lt;"&amp;$T11,$T$2:$T$41,"&gt;"&amp;$S11,$J$2:$J$41,TRIM($K11))+COUNTIFS($B$2:$B$41,$B11,$S$2:$S$41,"&lt;"&amp;$T11,$T$2:$T$41,"&gt;"&amp;$S11,$K$2:$K$41,TRIM($K11))+COUNTIFS($B$2:$B$41,$B11,$S$2:$S$41,"&lt;"&amp;$T11,$T$2:$T$41,"&gt;"&amp;$S11,$L$2:$L$41,TRIM($K11))+COUNTIFS($B$2:$B$41,$B11,$S$2:$S$41,"&lt;"&amp;$T11,$T$2:$T$41,"&gt;"&amp;$S11,$M$2:$M$41,TRIM($K11)))&gt;1,"; double-booked","")),3,200)))</f>
        <v/>
      </c>
      <c r="AE11" s="29">
        <f>IF($Y11="","",IF((IF($Y11=0,"; not on Applicants",IF(AND($E11&lt;&gt;"",NOT(ISNUMBER(SEARCH($E11,INDEX(Applicants!$AM$2:$AM$501,$Y11))))),"; not available","")&amp;IF(AND($F11&lt;&gt;"",NOT(ISNUMBER(SEARCH($F11,INDEX(Applicants!$AL$2:$AL$501,$Y11))))),"; role not chosen","")&amp;IF(AND(ISNUMBER(MATCH($F11,Lists!$I$2:$I$6,0)),TRIM(INDEX(Applicants!$AG$2:$AG$501,$Y11)&amp;"")&lt;&gt;"Yes"),"; reference check not marked Yes","")&amp;IF(INDEX(Applicants!$AO$2:$AO$501,$Y11)="Needed","; under 18, guardian signature not on file","")&amp;IF((COUNTIFS($B$2:$B$41,$B11,$S$2:$S$41,"&lt;"&amp;$T11,$T$2:$T$41,"&gt;"&amp;$S11,$H$2:$H$41,TRIM($L11))+COUNTIFS($B$2:$B$41,$B11,$S$2:$S$41,"&lt;"&amp;$T11,$T$2:$T$41,"&gt;"&amp;$S11,$I$2:$I$41,TRIM($L11))+COUNTIFS($B$2:$B$41,$B11,$S$2:$S$41,"&lt;"&amp;$T11,$T$2:$T$41,"&gt;"&amp;$S11,$J$2:$J$41,TRIM($L11))+COUNTIFS($B$2:$B$41,$B11,$S$2:$S$41,"&lt;"&amp;$T11,$T$2:$T$41,"&gt;"&amp;$S11,$K$2:$K$41,TRIM($L11))+COUNTIFS($B$2:$B$41,$B11,$S$2:$S$41,"&lt;"&amp;$T11,$T$2:$T$41,"&gt;"&amp;$S11,$L$2:$L$41,TRIM($L11))+COUNTIFS($B$2:$B$41,$B11,$S$2:$S$41,"&lt;"&amp;$T11,$T$2:$T$41,"&gt;"&amp;$S11,$M$2:$M$41,TRIM($L11)))&gt;1,"; double-booked","")))="","",TRIM($L11)&amp;": "&amp;MID(IF($Y11=0,"; not on Applicants",IF(AND($E11&lt;&gt;"",NOT(ISNUMBER(SEARCH($E11,INDEX(Applicants!$AM$2:$AM$501,$Y11))))),"; not available","")&amp;IF(AND($F11&lt;&gt;"",NOT(ISNUMBER(SEARCH($F11,INDEX(Applicants!$AL$2:$AL$501,$Y11))))),"; role not chosen","")&amp;IF(AND(ISNUMBER(MATCH($F11,Lists!$I$2:$I$6,0)),TRIM(INDEX(Applicants!$AG$2:$AG$501,$Y11)&amp;"")&lt;&gt;"Yes"),"; reference check not marked Yes","")&amp;IF(INDEX(Applicants!$AO$2:$AO$501,$Y11)="Needed","; under 18, guardian signature not on file","")&amp;IF((COUNTIFS($B$2:$B$41,$B11,$S$2:$S$41,"&lt;"&amp;$T11,$T$2:$T$41,"&gt;"&amp;$S11,$H$2:$H$41,TRIM($L11))+COUNTIFS($B$2:$B$41,$B11,$S$2:$S$41,"&lt;"&amp;$T11,$T$2:$T$41,"&gt;"&amp;$S11,$I$2:$I$41,TRIM($L11))+COUNTIFS($B$2:$B$41,$B11,$S$2:$S$41,"&lt;"&amp;$T11,$T$2:$T$41,"&gt;"&amp;$S11,$J$2:$J$41,TRIM($L11))+COUNTIFS($B$2:$B$41,$B11,$S$2:$S$41,"&lt;"&amp;$T11,$T$2:$T$41,"&gt;"&amp;$S11,$K$2:$K$41,TRIM($L11))+COUNTIFS($B$2:$B$41,$B11,$S$2:$S$41,"&lt;"&amp;$T11,$T$2:$T$41,"&gt;"&amp;$S11,$L$2:$L$41,TRIM($L11))+COUNTIFS($B$2:$B$41,$B11,$S$2:$S$41,"&lt;"&amp;$T11,$T$2:$T$41,"&gt;"&amp;$S11,$M$2:$M$41,TRIM($L11)))&gt;1,"; double-booked","")),3,200)))</f>
        <v/>
      </c>
      <c r="AF11" s="29">
        <f>IF($Z11="","",IF((IF($Z11=0,"; not on Applicants",IF(AND($E11&lt;&gt;"",NOT(ISNUMBER(SEARCH($E11,INDEX(Applicants!$AM$2:$AM$501,$Z11))))),"; not available","")&amp;IF(AND($F11&lt;&gt;"",NOT(ISNUMBER(SEARCH($F11,INDEX(Applicants!$AL$2:$AL$501,$Z11))))),"; role not chosen","")&amp;IF(AND(ISNUMBER(MATCH($F11,Lists!$I$2:$I$6,0)),TRIM(INDEX(Applicants!$AG$2:$AG$501,$Z11)&amp;"")&lt;&gt;"Yes"),"; reference check not marked Yes","")&amp;IF(INDEX(Applicants!$AO$2:$AO$501,$Z11)="Needed","; under 18, guardian signature not on file","")&amp;IF((COUNTIFS($B$2:$B$41,$B11,$S$2:$S$41,"&lt;"&amp;$T11,$T$2:$T$41,"&gt;"&amp;$S11,$H$2:$H$41,TRIM($M11))+COUNTIFS($B$2:$B$41,$B11,$S$2:$S$41,"&lt;"&amp;$T11,$T$2:$T$41,"&gt;"&amp;$S11,$I$2:$I$41,TRIM($M11))+COUNTIFS($B$2:$B$41,$B11,$S$2:$S$41,"&lt;"&amp;$T11,$T$2:$T$41,"&gt;"&amp;$S11,$J$2:$J$41,TRIM($M11))+COUNTIFS($B$2:$B$41,$B11,$S$2:$S$41,"&lt;"&amp;$T11,$T$2:$T$41,"&gt;"&amp;$S11,$K$2:$K$41,TRIM($M11))+COUNTIFS($B$2:$B$41,$B11,$S$2:$S$41,"&lt;"&amp;$T11,$T$2:$T$41,"&gt;"&amp;$S11,$L$2:$L$41,TRIM($M11))+COUNTIFS($B$2:$B$41,$B11,$S$2:$S$41,"&lt;"&amp;$T11,$T$2:$T$41,"&gt;"&amp;$S11,$M$2:$M$41,TRIM($M11)))&gt;1,"; double-booked","")))="","",TRIM($M11)&amp;": "&amp;MID(IF($Z11=0,"; not on Applicants",IF(AND($E11&lt;&gt;"",NOT(ISNUMBER(SEARCH($E11,INDEX(Applicants!$AM$2:$AM$501,$Z11))))),"; not available","")&amp;IF(AND($F11&lt;&gt;"",NOT(ISNUMBER(SEARCH($F11,INDEX(Applicants!$AL$2:$AL$501,$Z11))))),"; role not chosen","")&amp;IF(AND(ISNUMBER(MATCH($F11,Lists!$I$2:$I$6,0)),TRIM(INDEX(Applicants!$AG$2:$AG$501,$Z11)&amp;"")&lt;&gt;"Yes"),"; reference check not marked Yes","")&amp;IF(INDEX(Applicants!$AO$2:$AO$501,$Z11)="Needed","; under 18, guardian signature not on file","")&amp;IF((COUNTIFS($B$2:$B$41,$B11,$S$2:$S$41,"&lt;"&amp;$T11,$T$2:$T$41,"&gt;"&amp;$S11,$H$2:$H$41,TRIM($M11))+COUNTIFS($B$2:$B$41,$B11,$S$2:$S$41,"&lt;"&amp;$T11,$T$2:$T$41,"&gt;"&amp;$S11,$I$2:$I$41,TRIM($M11))+COUNTIFS($B$2:$B$41,$B11,$S$2:$S$41,"&lt;"&amp;$T11,$T$2:$T$41,"&gt;"&amp;$S11,$J$2:$J$41,TRIM($M11))+COUNTIFS($B$2:$B$41,$B11,$S$2:$S$41,"&lt;"&amp;$T11,$T$2:$T$41,"&gt;"&amp;$S11,$K$2:$K$41,TRIM($M11))+COUNTIFS($B$2:$B$41,$B11,$S$2:$S$41,"&lt;"&amp;$T11,$T$2:$T$41,"&gt;"&amp;$S11,$L$2:$L$41,TRIM($M11))+COUNTIFS($B$2:$B$41,$B11,$S$2:$S$41,"&lt;"&amp;$T11,$T$2:$T$41,"&gt;"&amp;$S11,$M$2:$M$41,TRIM($M11)))&gt;1,"; double-booked","")),3,200)))</f>
        <v/>
      </c>
      <c r="AG11" s="29">
        <f>IF(AA11&lt;&gt;"",AA11&amp;" | ","")&amp;IF(AB11&lt;&gt;"",AB11&amp;" | ","")&amp;IF(AC11&lt;&gt;"",AC11&amp;" | ","")&amp;IF(AD11&lt;&gt;"",AD11&amp;" | ","")&amp;IF(AE11&lt;&gt;"",AE11&amp;" | ","")&amp;IF(AF11&lt;&gt;"",AF11&amp;" | ","")</f>
        <v/>
      </c>
    </row>
    <row r="12">
      <c r="A12" s="23" t="n"/>
      <c r="B12" s="30" t="n"/>
      <c r="C12" s="31" t="n"/>
      <c r="D12" s="31" t="n"/>
      <c r="E12" s="23" t="n"/>
      <c r="F12" s="23" t="n"/>
      <c r="G12" s="32" t="n"/>
      <c r="H12" s="23" t="n"/>
      <c r="I12" s="23" t="n"/>
      <c r="J12" s="23" t="n"/>
      <c r="K12" s="23" t="n"/>
      <c r="L12" s="23" t="n"/>
      <c r="M12" s="23" t="n"/>
      <c r="N12" s="27">
        <f>IF(A12="","",SUMPRODUCT((H12:M12&lt;&gt;"")*1))</f>
        <v/>
      </c>
      <c r="O12" s="27">
        <f>IF(OR(A12="",NOT(ISNUMBER(G12))),"",MAX(0,G12-N12))</f>
        <v/>
      </c>
      <c r="P12" s="27">
        <f>IF(OR(A12="",NOT(ISNUMBER(G12))),"",IF(N12=0,"Empty",IF(N12=G12,"Full",IF(N12&gt;G12,"Over by "&amp;(N12-G12),"Open"))))</f>
        <v/>
      </c>
      <c r="Q12" s="28">
        <f>IF(A12="","",IF(N12=0,"No names yet",IF(AG12="","OK",LEFT(AG12,LEN(AG12)-3))))</f>
        <v/>
      </c>
      <c r="S12" s="29">
        <f>IF(C12="","",IF(ISNUMBER(C12),ROUND(MOD(C12,1)*1440,0),IFERROR(VALUE(LEFT(C12,2))*60+VALUE(MID(C12,4,2)),"")))</f>
        <v/>
      </c>
      <c r="T12" s="29">
        <f>IF(D12="","",IF(ISNUMBER(D12),ROUND(MOD(D12,1)*1440,0),IFERROR(VALUE(LEFT(D12,2))*60+VALUE(MID(D12,4,2)),"")))</f>
        <v/>
      </c>
      <c r="U12" s="29">
        <f>IF(TRIM($H12&amp;"")="","",IFERROR(MATCH(TRIM($H12),Applicants!$AJ$2:$AJ$501,0),0))</f>
        <v/>
      </c>
      <c r="V12" s="29">
        <f>IF(TRIM($I12&amp;"")="","",IFERROR(MATCH(TRIM($I12),Applicants!$AJ$2:$AJ$501,0),0))</f>
        <v/>
      </c>
      <c r="W12" s="29">
        <f>IF(TRIM($J12&amp;"")="","",IFERROR(MATCH(TRIM($J12),Applicants!$AJ$2:$AJ$501,0),0))</f>
        <v/>
      </c>
      <c r="X12" s="29">
        <f>IF(TRIM($K12&amp;"")="","",IFERROR(MATCH(TRIM($K12),Applicants!$AJ$2:$AJ$501,0),0))</f>
        <v/>
      </c>
      <c r="Y12" s="29">
        <f>IF(TRIM($L12&amp;"")="","",IFERROR(MATCH(TRIM($L12),Applicants!$AJ$2:$AJ$501,0),0))</f>
        <v/>
      </c>
      <c r="Z12" s="29">
        <f>IF(TRIM($M12&amp;"")="","",IFERROR(MATCH(TRIM($M12),Applicants!$AJ$2:$AJ$501,0),0))</f>
        <v/>
      </c>
      <c r="AA12" s="29">
        <f>IF($U12="","",IF((IF($U12=0,"; not on Applicants",IF(AND($E12&lt;&gt;"",NOT(ISNUMBER(SEARCH($E12,INDEX(Applicants!$AM$2:$AM$501,$U12))))),"; not available","")&amp;IF(AND($F12&lt;&gt;"",NOT(ISNUMBER(SEARCH($F12,INDEX(Applicants!$AL$2:$AL$501,$U12))))),"; role not chosen","")&amp;IF(AND(ISNUMBER(MATCH($F12,Lists!$I$2:$I$6,0)),TRIM(INDEX(Applicants!$AG$2:$AG$501,$U12)&amp;"")&lt;&gt;"Yes"),"; reference check not marked Yes","")&amp;IF(INDEX(Applicants!$AO$2:$AO$501,$U12)="Needed","; under 18, guardian signature not on file","")&amp;IF((COUNTIFS($B$2:$B$41,$B12,$S$2:$S$41,"&lt;"&amp;$T12,$T$2:$T$41,"&gt;"&amp;$S12,$H$2:$H$41,TRIM($H12))+COUNTIFS($B$2:$B$41,$B12,$S$2:$S$41,"&lt;"&amp;$T12,$T$2:$T$41,"&gt;"&amp;$S12,$I$2:$I$41,TRIM($H12))+COUNTIFS($B$2:$B$41,$B12,$S$2:$S$41,"&lt;"&amp;$T12,$T$2:$T$41,"&gt;"&amp;$S12,$J$2:$J$41,TRIM($H12))+COUNTIFS($B$2:$B$41,$B12,$S$2:$S$41,"&lt;"&amp;$T12,$T$2:$T$41,"&gt;"&amp;$S12,$K$2:$K$41,TRIM($H12))+COUNTIFS($B$2:$B$41,$B12,$S$2:$S$41,"&lt;"&amp;$T12,$T$2:$T$41,"&gt;"&amp;$S12,$L$2:$L$41,TRIM($H12))+COUNTIFS($B$2:$B$41,$B12,$S$2:$S$41,"&lt;"&amp;$T12,$T$2:$T$41,"&gt;"&amp;$S12,$M$2:$M$41,TRIM($H12)))&gt;1,"; double-booked","")))="","",TRIM($H12)&amp;": "&amp;MID(IF($U12=0,"; not on Applicants",IF(AND($E12&lt;&gt;"",NOT(ISNUMBER(SEARCH($E12,INDEX(Applicants!$AM$2:$AM$501,$U12))))),"; not available","")&amp;IF(AND($F12&lt;&gt;"",NOT(ISNUMBER(SEARCH($F12,INDEX(Applicants!$AL$2:$AL$501,$U12))))),"; role not chosen","")&amp;IF(AND(ISNUMBER(MATCH($F12,Lists!$I$2:$I$6,0)),TRIM(INDEX(Applicants!$AG$2:$AG$501,$U12)&amp;"")&lt;&gt;"Yes"),"; reference check not marked Yes","")&amp;IF(INDEX(Applicants!$AO$2:$AO$501,$U12)="Needed","; under 18, guardian signature not on file","")&amp;IF((COUNTIFS($B$2:$B$41,$B12,$S$2:$S$41,"&lt;"&amp;$T12,$T$2:$T$41,"&gt;"&amp;$S12,$H$2:$H$41,TRIM($H12))+COUNTIFS($B$2:$B$41,$B12,$S$2:$S$41,"&lt;"&amp;$T12,$T$2:$T$41,"&gt;"&amp;$S12,$I$2:$I$41,TRIM($H12))+COUNTIFS($B$2:$B$41,$B12,$S$2:$S$41,"&lt;"&amp;$T12,$T$2:$T$41,"&gt;"&amp;$S12,$J$2:$J$41,TRIM($H12))+COUNTIFS($B$2:$B$41,$B12,$S$2:$S$41,"&lt;"&amp;$T12,$T$2:$T$41,"&gt;"&amp;$S12,$K$2:$K$41,TRIM($H12))+COUNTIFS($B$2:$B$41,$B12,$S$2:$S$41,"&lt;"&amp;$T12,$T$2:$T$41,"&gt;"&amp;$S12,$L$2:$L$41,TRIM($H12))+COUNTIFS($B$2:$B$41,$B12,$S$2:$S$41,"&lt;"&amp;$T12,$T$2:$T$41,"&gt;"&amp;$S12,$M$2:$M$41,TRIM($H12)))&gt;1,"; double-booked","")),3,200)))</f>
        <v/>
      </c>
      <c r="AB12" s="29">
        <f>IF($V12="","",IF((IF($V12=0,"; not on Applicants",IF(AND($E12&lt;&gt;"",NOT(ISNUMBER(SEARCH($E12,INDEX(Applicants!$AM$2:$AM$501,$V12))))),"; not available","")&amp;IF(AND($F12&lt;&gt;"",NOT(ISNUMBER(SEARCH($F12,INDEX(Applicants!$AL$2:$AL$501,$V12))))),"; role not chosen","")&amp;IF(AND(ISNUMBER(MATCH($F12,Lists!$I$2:$I$6,0)),TRIM(INDEX(Applicants!$AG$2:$AG$501,$V12)&amp;"")&lt;&gt;"Yes"),"; reference check not marked Yes","")&amp;IF(INDEX(Applicants!$AO$2:$AO$501,$V12)="Needed","; under 18, guardian signature not on file","")&amp;IF((COUNTIFS($B$2:$B$41,$B12,$S$2:$S$41,"&lt;"&amp;$T12,$T$2:$T$41,"&gt;"&amp;$S12,$H$2:$H$41,TRIM($I12))+COUNTIFS($B$2:$B$41,$B12,$S$2:$S$41,"&lt;"&amp;$T12,$T$2:$T$41,"&gt;"&amp;$S12,$I$2:$I$41,TRIM($I12))+COUNTIFS($B$2:$B$41,$B12,$S$2:$S$41,"&lt;"&amp;$T12,$T$2:$T$41,"&gt;"&amp;$S12,$J$2:$J$41,TRIM($I12))+COUNTIFS($B$2:$B$41,$B12,$S$2:$S$41,"&lt;"&amp;$T12,$T$2:$T$41,"&gt;"&amp;$S12,$K$2:$K$41,TRIM($I12))+COUNTIFS($B$2:$B$41,$B12,$S$2:$S$41,"&lt;"&amp;$T12,$T$2:$T$41,"&gt;"&amp;$S12,$L$2:$L$41,TRIM($I12))+COUNTIFS($B$2:$B$41,$B12,$S$2:$S$41,"&lt;"&amp;$T12,$T$2:$T$41,"&gt;"&amp;$S12,$M$2:$M$41,TRIM($I12)))&gt;1,"; double-booked","")))="","",TRIM($I12)&amp;": "&amp;MID(IF($V12=0,"; not on Applicants",IF(AND($E12&lt;&gt;"",NOT(ISNUMBER(SEARCH($E12,INDEX(Applicants!$AM$2:$AM$501,$V12))))),"; not available","")&amp;IF(AND($F12&lt;&gt;"",NOT(ISNUMBER(SEARCH($F12,INDEX(Applicants!$AL$2:$AL$501,$V12))))),"; role not chosen","")&amp;IF(AND(ISNUMBER(MATCH($F12,Lists!$I$2:$I$6,0)),TRIM(INDEX(Applicants!$AG$2:$AG$501,$V12)&amp;"")&lt;&gt;"Yes"),"; reference check not marked Yes","")&amp;IF(INDEX(Applicants!$AO$2:$AO$501,$V12)="Needed","; under 18, guardian signature not on file","")&amp;IF((COUNTIFS($B$2:$B$41,$B12,$S$2:$S$41,"&lt;"&amp;$T12,$T$2:$T$41,"&gt;"&amp;$S12,$H$2:$H$41,TRIM($I12))+COUNTIFS($B$2:$B$41,$B12,$S$2:$S$41,"&lt;"&amp;$T12,$T$2:$T$41,"&gt;"&amp;$S12,$I$2:$I$41,TRIM($I12))+COUNTIFS($B$2:$B$41,$B12,$S$2:$S$41,"&lt;"&amp;$T12,$T$2:$T$41,"&gt;"&amp;$S12,$J$2:$J$41,TRIM($I12))+COUNTIFS($B$2:$B$41,$B12,$S$2:$S$41,"&lt;"&amp;$T12,$T$2:$T$41,"&gt;"&amp;$S12,$K$2:$K$41,TRIM($I12))+COUNTIFS($B$2:$B$41,$B12,$S$2:$S$41,"&lt;"&amp;$T12,$T$2:$T$41,"&gt;"&amp;$S12,$L$2:$L$41,TRIM($I12))+COUNTIFS($B$2:$B$41,$B12,$S$2:$S$41,"&lt;"&amp;$T12,$T$2:$T$41,"&gt;"&amp;$S12,$M$2:$M$41,TRIM($I12)))&gt;1,"; double-booked","")),3,200)))</f>
        <v/>
      </c>
      <c r="AC12" s="29">
        <f>IF($W12="","",IF((IF($W12=0,"; not on Applicants",IF(AND($E12&lt;&gt;"",NOT(ISNUMBER(SEARCH($E12,INDEX(Applicants!$AM$2:$AM$501,$W12))))),"; not available","")&amp;IF(AND($F12&lt;&gt;"",NOT(ISNUMBER(SEARCH($F12,INDEX(Applicants!$AL$2:$AL$501,$W12))))),"; role not chosen","")&amp;IF(AND(ISNUMBER(MATCH($F12,Lists!$I$2:$I$6,0)),TRIM(INDEX(Applicants!$AG$2:$AG$501,$W12)&amp;"")&lt;&gt;"Yes"),"; reference check not marked Yes","")&amp;IF(INDEX(Applicants!$AO$2:$AO$501,$W12)="Needed","; under 18, guardian signature not on file","")&amp;IF((COUNTIFS($B$2:$B$41,$B12,$S$2:$S$41,"&lt;"&amp;$T12,$T$2:$T$41,"&gt;"&amp;$S12,$H$2:$H$41,TRIM($J12))+COUNTIFS($B$2:$B$41,$B12,$S$2:$S$41,"&lt;"&amp;$T12,$T$2:$T$41,"&gt;"&amp;$S12,$I$2:$I$41,TRIM($J12))+COUNTIFS($B$2:$B$41,$B12,$S$2:$S$41,"&lt;"&amp;$T12,$T$2:$T$41,"&gt;"&amp;$S12,$J$2:$J$41,TRIM($J12))+COUNTIFS($B$2:$B$41,$B12,$S$2:$S$41,"&lt;"&amp;$T12,$T$2:$T$41,"&gt;"&amp;$S12,$K$2:$K$41,TRIM($J12))+COUNTIFS($B$2:$B$41,$B12,$S$2:$S$41,"&lt;"&amp;$T12,$T$2:$T$41,"&gt;"&amp;$S12,$L$2:$L$41,TRIM($J12))+COUNTIFS($B$2:$B$41,$B12,$S$2:$S$41,"&lt;"&amp;$T12,$T$2:$T$41,"&gt;"&amp;$S12,$M$2:$M$41,TRIM($J12)))&gt;1,"; double-booked","")))="","",TRIM($J12)&amp;": "&amp;MID(IF($W12=0,"; not on Applicants",IF(AND($E12&lt;&gt;"",NOT(ISNUMBER(SEARCH($E12,INDEX(Applicants!$AM$2:$AM$501,$W12))))),"; not available","")&amp;IF(AND($F12&lt;&gt;"",NOT(ISNUMBER(SEARCH($F12,INDEX(Applicants!$AL$2:$AL$501,$W12))))),"; role not chosen","")&amp;IF(AND(ISNUMBER(MATCH($F12,Lists!$I$2:$I$6,0)),TRIM(INDEX(Applicants!$AG$2:$AG$501,$W12)&amp;"")&lt;&gt;"Yes"),"; reference check not marked Yes","")&amp;IF(INDEX(Applicants!$AO$2:$AO$501,$W12)="Needed","; under 18, guardian signature not on file","")&amp;IF((COUNTIFS($B$2:$B$41,$B12,$S$2:$S$41,"&lt;"&amp;$T12,$T$2:$T$41,"&gt;"&amp;$S12,$H$2:$H$41,TRIM($J12))+COUNTIFS($B$2:$B$41,$B12,$S$2:$S$41,"&lt;"&amp;$T12,$T$2:$T$41,"&gt;"&amp;$S12,$I$2:$I$41,TRIM($J12))+COUNTIFS($B$2:$B$41,$B12,$S$2:$S$41,"&lt;"&amp;$T12,$T$2:$T$41,"&gt;"&amp;$S12,$J$2:$J$41,TRIM($J12))+COUNTIFS($B$2:$B$41,$B12,$S$2:$S$41,"&lt;"&amp;$T12,$T$2:$T$41,"&gt;"&amp;$S12,$K$2:$K$41,TRIM($J12))+COUNTIFS($B$2:$B$41,$B12,$S$2:$S$41,"&lt;"&amp;$T12,$T$2:$T$41,"&gt;"&amp;$S12,$L$2:$L$41,TRIM($J12))+COUNTIFS($B$2:$B$41,$B12,$S$2:$S$41,"&lt;"&amp;$T12,$T$2:$T$41,"&gt;"&amp;$S12,$M$2:$M$41,TRIM($J12)))&gt;1,"; double-booked","")),3,200)))</f>
        <v/>
      </c>
      <c r="AD12" s="29">
        <f>IF($X12="","",IF((IF($X12=0,"; not on Applicants",IF(AND($E12&lt;&gt;"",NOT(ISNUMBER(SEARCH($E12,INDEX(Applicants!$AM$2:$AM$501,$X12))))),"; not available","")&amp;IF(AND($F12&lt;&gt;"",NOT(ISNUMBER(SEARCH($F12,INDEX(Applicants!$AL$2:$AL$501,$X12))))),"; role not chosen","")&amp;IF(AND(ISNUMBER(MATCH($F12,Lists!$I$2:$I$6,0)),TRIM(INDEX(Applicants!$AG$2:$AG$501,$X12)&amp;"")&lt;&gt;"Yes"),"; reference check not marked Yes","")&amp;IF(INDEX(Applicants!$AO$2:$AO$501,$X12)="Needed","; under 18, guardian signature not on file","")&amp;IF((COUNTIFS($B$2:$B$41,$B12,$S$2:$S$41,"&lt;"&amp;$T12,$T$2:$T$41,"&gt;"&amp;$S12,$H$2:$H$41,TRIM($K12))+COUNTIFS($B$2:$B$41,$B12,$S$2:$S$41,"&lt;"&amp;$T12,$T$2:$T$41,"&gt;"&amp;$S12,$I$2:$I$41,TRIM($K12))+COUNTIFS($B$2:$B$41,$B12,$S$2:$S$41,"&lt;"&amp;$T12,$T$2:$T$41,"&gt;"&amp;$S12,$J$2:$J$41,TRIM($K12))+COUNTIFS($B$2:$B$41,$B12,$S$2:$S$41,"&lt;"&amp;$T12,$T$2:$T$41,"&gt;"&amp;$S12,$K$2:$K$41,TRIM($K12))+COUNTIFS($B$2:$B$41,$B12,$S$2:$S$41,"&lt;"&amp;$T12,$T$2:$T$41,"&gt;"&amp;$S12,$L$2:$L$41,TRIM($K12))+COUNTIFS($B$2:$B$41,$B12,$S$2:$S$41,"&lt;"&amp;$T12,$T$2:$T$41,"&gt;"&amp;$S12,$M$2:$M$41,TRIM($K12)))&gt;1,"; double-booked","")))="","",TRIM($K12)&amp;": "&amp;MID(IF($X12=0,"; not on Applicants",IF(AND($E12&lt;&gt;"",NOT(ISNUMBER(SEARCH($E12,INDEX(Applicants!$AM$2:$AM$501,$X12))))),"; not available","")&amp;IF(AND($F12&lt;&gt;"",NOT(ISNUMBER(SEARCH($F12,INDEX(Applicants!$AL$2:$AL$501,$X12))))),"; role not chosen","")&amp;IF(AND(ISNUMBER(MATCH($F12,Lists!$I$2:$I$6,0)),TRIM(INDEX(Applicants!$AG$2:$AG$501,$X12)&amp;"")&lt;&gt;"Yes"),"; reference check not marked Yes","")&amp;IF(INDEX(Applicants!$AO$2:$AO$501,$X12)="Needed","; under 18, guardian signature not on file","")&amp;IF((COUNTIFS($B$2:$B$41,$B12,$S$2:$S$41,"&lt;"&amp;$T12,$T$2:$T$41,"&gt;"&amp;$S12,$H$2:$H$41,TRIM($K12))+COUNTIFS($B$2:$B$41,$B12,$S$2:$S$41,"&lt;"&amp;$T12,$T$2:$T$41,"&gt;"&amp;$S12,$I$2:$I$41,TRIM($K12))+COUNTIFS($B$2:$B$41,$B12,$S$2:$S$41,"&lt;"&amp;$T12,$T$2:$T$41,"&gt;"&amp;$S12,$J$2:$J$41,TRIM($K12))+COUNTIFS($B$2:$B$41,$B12,$S$2:$S$41,"&lt;"&amp;$T12,$T$2:$T$41,"&gt;"&amp;$S12,$K$2:$K$41,TRIM($K12))+COUNTIFS($B$2:$B$41,$B12,$S$2:$S$41,"&lt;"&amp;$T12,$T$2:$T$41,"&gt;"&amp;$S12,$L$2:$L$41,TRIM($K12))+COUNTIFS($B$2:$B$41,$B12,$S$2:$S$41,"&lt;"&amp;$T12,$T$2:$T$41,"&gt;"&amp;$S12,$M$2:$M$41,TRIM($K12)))&gt;1,"; double-booked","")),3,200)))</f>
        <v/>
      </c>
      <c r="AE12" s="29">
        <f>IF($Y12="","",IF((IF($Y12=0,"; not on Applicants",IF(AND($E12&lt;&gt;"",NOT(ISNUMBER(SEARCH($E12,INDEX(Applicants!$AM$2:$AM$501,$Y12))))),"; not available","")&amp;IF(AND($F12&lt;&gt;"",NOT(ISNUMBER(SEARCH($F12,INDEX(Applicants!$AL$2:$AL$501,$Y12))))),"; role not chosen","")&amp;IF(AND(ISNUMBER(MATCH($F12,Lists!$I$2:$I$6,0)),TRIM(INDEX(Applicants!$AG$2:$AG$501,$Y12)&amp;"")&lt;&gt;"Yes"),"; reference check not marked Yes","")&amp;IF(INDEX(Applicants!$AO$2:$AO$501,$Y12)="Needed","; under 18, guardian signature not on file","")&amp;IF((COUNTIFS($B$2:$B$41,$B12,$S$2:$S$41,"&lt;"&amp;$T12,$T$2:$T$41,"&gt;"&amp;$S12,$H$2:$H$41,TRIM($L12))+COUNTIFS($B$2:$B$41,$B12,$S$2:$S$41,"&lt;"&amp;$T12,$T$2:$T$41,"&gt;"&amp;$S12,$I$2:$I$41,TRIM($L12))+COUNTIFS($B$2:$B$41,$B12,$S$2:$S$41,"&lt;"&amp;$T12,$T$2:$T$41,"&gt;"&amp;$S12,$J$2:$J$41,TRIM($L12))+COUNTIFS($B$2:$B$41,$B12,$S$2:$S$41,"&lt;"&amp;$T12,$T$2:$T$41,"&gt;"&amp;$S12,$K$2:$K$41,TRIM($L12))+COUNTIFS($B$2:$B$41,$B12,$S$2:$S$41,"&lt;"&amp;$T12,$T$2:$T$41,"&gt;"&amp;$S12,$L$2:$L$41,TRIM($L12))+COUNTIFS($B$2:$B$41,$B12,$S$2:$S$41,"&lt;"&amp;$T12,$T$2:$T$41,"&gt;"&amp;$S12,$M$2:$M$41,TRIM($L12)))&gt;1,"; double-booked","")))="","",TRIM($L12)&amp;": "&amp;MID(IF($Y12=0,"; not on Applicants",IF(AND($E12&lt;&gt;"",NOT(ISNUMBER(SEARCH($E12,INDEX(Applicants!$AM$2:$AM$501,$Y12))))),"; not available","")&amp;IF(AND($F12&lt;&gt;"",NOT(ISNUMBER(SEARCH($F12,INDEX(Applicants!$AL$2:$AL$501,$Y12))))),"; role not chosen","")&amp;IF(AND(ISNUMBER(MATCH($F12,Lists!$I$2:$I$6,0)),TRIM(INDEX(Applicants!$AG$2:$AG$501,$Y12)&amp;"")&lt;&gt;"Yes"),"; reference check not marked Yes","")&amp;IF(INDEX(Applicants!$AO$2:$AO$501,$Y12)="Needed","; under 18, guardian signature not on file","")&amp;IF((COUNTIFS($B$2:$B$41,$B12,$S$2:$S$41,"&lt;"&amp;$T12,$T$2:$T$41,"&gt;"&amp;$S12,$H$2:$H$41,TRIM($L12))+COUNTIFS($B$2:$B$41,$B12,$S$2:$S$41,"&lt;"&amp;$T12,$T$2:$T$41,"&gt;"&amp;$S12,$I$2:$I$41,TRIM($L12))+COUNTIFS($B$2:$B$41,$B12,$S$2:$S$41,"&lt;"&amp;$T12,$T$2:$T$41,"&gt;"&amp;$S12,$J$2:$J$41,TRIM($L12))+COUNTIFS($B$2:$B$41,$B12,$S$2:$S$41,"&lt;"&amp;$T12,$T$2:$T$41,"&gt;"&amp;$S12,$K$2:$K$41,TRIM($L12))+COUNTIFS($B$2:$B$41,$B12,$S$2:$S$41,"&lt;"&amp;$T12,$T$2:$T$41,"&gt;"&amp;$S12,$L$2:$L$41,TRIM($L12))+COUNTIFS($B$2:$B$41,$B12,$S$2:$S$41,"&lt;"&amp;$T12,$T$2:$T$41,"&gt;"&amp;$S12,$M$2:$M$41,TRIM($L12)))&gt;1,"; double-booked","")),3,200)))</f>
        <v/>
      </c>
      <c r="AF12" s="29">
        <f>IF($Z12="","",IF((IF($Z12=0,"; not on Applicants",IF(AND($E12&lt;&gt;"",NOT(ISNUMBER(SEARCH($E12,INDEX(Applicants!$AM$2:$AM$501,$Z12))))),"; not available","")&amp;IF(AND($F12&lt;&gt;"",NOT(ISNUMBER(SEARCH($F12,INDEX(Applicants!$AL$2:$AL$501,$Z12))))),"; role not chosen","")&amp;IF(AND(ISNUMBER(MATCH($F12,Lists!$I$2:$I$6,0)),TRIM(INDEX(Applicants!$AG$2:$AG$501,$Z12)&amp;"")&lt;&gt;"Yes"),"; reference check not marked Yes","")&amp;IF(INDEX(Applicants!$AO$2:$AO$501,$Z12)="Needed","; under 18, guardian signature not on file","")&amp;IF((COUNTIFS($B$2:$B$41,$B12,$S$2:$S$41,"&lt;"&amp;$T12,$T$2:$T$41,"&gt;"&amp;$S12,$H$2:$H$41,TRIM($M12))+COUNTIFS($B$2:$B$41,$B12,$S$2:$S$41,"&lt;"&amp;$T12,$T$2:$T$41,"&gt;"&amp;$S12,$I$2:$I$41,TRIM($M12))+COUNTIFS($B$2:$B$41,$B12,$S$2:$S$41,"&lt;"&amp;$T12,$T$2:$T$41,"&gt;"&amp;$S12,$J$2:$J$41,TRIM($M12))+COUNTIFS($B$2:$B$41,$B12,$S$2:$S$41,"&lt;"&amp;$T12,$T$2:$T$41,"&gt;"&amp;$S12,$K$2:$K$41,TRIM($M12))+COUNTIFS($B$2:$B$41,$B12,$S$2:$S$41,"&lt;"&amp;$T12,$T$2:$T$41,"&gt;"&amp;$S12,$L$2:$L$41,TRIM($M12))+COUNTIFS($B$2:$B$41,$B12,$S$2:$S$41,"&lt;"&amp;$T12,$T$2:$T$41,"&gt;"&amp;$S12,$M$2:$M$41,TRIM($M12)))&gt;1,"; double-booked","")))="","",TRIM($M12)&amp;": "&amp;MID(IF($Z12=0,"; not on Applicants",IF(AND($E12&lt;&gt;"",NOT(ISNUMBER(SEARCH($E12,INDEX(Applicants!$AM$2:$AM$501,$Z12))))),"; not available","")&amp;IF(AND($F12&lt;&gt;"",NOT(ISNUMBER(SEARCH($F12,INDEX(Applicants!$AL$2:$AL$501,$Z12))))),"; role not chosen","")&amp;IF(AND(ISNUMBER(MATCH($F12,Lists!$I$2:$I$6,0)),TRIM(INDEX(Applicants!$AG$2:$AG$501,$Z12)&amp;"")&lt;&gt;"Yes"),"; reference check not marked Yes","")&amp;IF(INDEX(Applicants!$AO$2:$AO$501,$Z12)="Needed","; under 18, guardian signature not on file","")&amp;IF((COUNTIFS($B$2:$B$41,$B12,$S$2:$S$41,"&lt;"&amp;$T12,$T$2:$T$41,"&gt;"&amp;$S12,$H$2:$H$41,TRIM($M12))+COUNTIFS($B$2:$B$41,$B12,$S$2:$S$41,"&lt;"&amp;$T12,$T$2:$T$41,"&gt;"&amp;$S12,$I$2:$I$41,TRIM($M12))+COUNTIFS($B$2:$B$41,$B12,$S$2:$S$41,"&lt;"&amp;$T12,$T$2:$T$41,"&gt;"&amp;$S12,$J$2:$J$41,TRIM($M12))+COUNTIFS($B$2:$B$41,$B12,$S$2:$S$41,"&lt;"&amp;$T12,$T$2:$T$41,"&gt;"&amp;$S12,$K$2:$K$41,TRIM($M12))+COUNTIFS($B$2:$B$41,$B12,$S$2:$S$41,"&lt;"&amp;$T12,$T$2:$T$41,"&gt;"&amp;$S12,$L$2:$L$41,TRIM($M12))+COUNTIFS($B$2:$B$41,$B12,$S$2:$S$41,"&lt;"&amp;$T12,$T$2:$T$41,"&gt;"&amp;$S12,$M$2:$M$41,TRIM($M12)))&gt;1,"; double-booked","")),3,200)))</f>
        <v/>
      </c>
      <c r="AG12" s="29">
        <f>IF(AA12&lt;&gt;"",AA12&amp;" | ","")&amp;IF(AB12&lt;&gt;"",AB12&amp;" | ","")&amp;IF(AC12&lt;&gt;"",AC12&amp;" | ","")&amp;IF(AD12&lt;&gt;"",AD12&amp;" | ","")&amp;IF(AE12&lt;&gt;"",AE12&amp;" | ","")&amp;IF(AF12&lt;&gt;"",AF12&amp;" | ","")</f>
        <v/>
      </c>
    </row>
    <row r="13">
      <c r="A13" s="23" t="n"/>
      <c r="B13" s="30" t="n"/>
      <c r="C13" s="31" t="n"/>
      <c r="D13" s="31" t="n"/>
      <c r="E13" s="23" t="n"/>
      <c r="F13" s="23" t="n"/>
      <c r="G13" s="32" t="n"/>
      <c r="H13" s="23" t="n"/>
      <c r="I13" s="23" t="n"/>
      <c r="J13" s="23" t="n"/>
      <c r="K13" s="23" t="n"/>
      <c r="L13" s="23" t="n"/>
      <c r="M13" s="23" t="n"/>
      <c r="N13" s="27">
        <f>IF(A13="","",SUMPRODUCT((H13:M13&lt;&gt;"")*1))</f>
        <v/>
      </c>
      <c r="O13" s="27">
        <f>IF(OR(A13="",NOT(ISNUMBER(G13))),"",MAX(0,G13-N13))</f>
        <v/>
      </c>
      <c r="P13" s="27">
        <f>IF(OR(A13="",NOT(ISNUMBER(G13))),"",IF(N13=0,"Empty",IF(N13=G13,"Full",IF(N13&gt;G13,"Over by "&amp;(N13-G13),"Open"))))</f>
        <v/>
      </c>
      <c r="Q13" s="28">
        <f>IF(A13="","",IF(N13=0,"No names yet",IF(AG13="","OK",LEFT(AG13,LEN(AG13)-3))))</f>
        <v/>
      </c>
      <c r="S13" s="29">
        <f>IF(C13="","",IF(ISNUMBER(C13),ROUND(MOD(C13,1)*1440,0),IFERROR(VALUE(LEFT(C13,2))*60+VALUE(MID(C13,4,2)),"")))</f>
        <v/>
      </c>
      <c r="T13" s="29">
        <f>IF(D13="","",IF(ISNUMBER(D13),ROUND(MOD(D13,1)*1440,0),IFERROR(VALUE(LEFT(D13,2))*60+VALUE(MID(D13,4,2)),"")))</f>
        <v/>
      </c>
      <c r="U13" s="29">
        <f>IF(TRIM($H13&amp;"")="","",IFERROR(MATCH(TRIM($H13),Applicants!$AJ$2:$AJ$501,0),0))</f>
        <v/>
      </c>
      <c r="V13" s="29">
        <f>IF(TRIM($I13&amp;"")="","",IFERROR(MATCH(TRIM($I13),Applicants!$AJ$2:$AJ$501,0),0))</f>
        <v/>
      </c>
      <c r="W13" s="29">
        <f>IF(TRIM($J13&amp;"")="","",IFERROR(MATCH(TRIM($J13),Applicants!$AJ$2:$AJ$501,0),0))</f>
        <v/>
      </c>
      <c r="X13" s="29">
        <f>IF(TRIM($K13&amp;"")="","",IFERROR(MATCH(TRIM($K13),Applicants!$AJ$2:$AJ$501,0),0))</f>
        <v/>
      </c>
      <c r="Y13" s="29">
        <f>IF(TRIM($L13&amp;"")="","",IFERROR(MATCH(TRIM($L13),Applicants!$AJ$2:$AJ$501,0),0))</f>
        <v/>
      </c>
      <c r="Z13" s="29">
        <f>IF(TRIM($M13&amp;"")="","",IFERROR(MATCH(TRIM($M13),Applicants!$AJ$2:$AJ$501,0),0))</f>
        <v/>
      </c>
      <c r="AA13" s="29">
        <f>IF($U13="","",IF((IF($U13=0,"; not on Applicants",IF(AND($E13&lt;&gt;"",NOT(ISNUMBER(SEARCH($E13,INDEX(Applicants!$AM$2:$AM$501,$U13))))),"; not available","")&amp;IF(AND($F13&lt;&gt;"",NOT(ISNUMBER(SEARCH($F13,INDEX(Applicants!$AL$2:$AL$501,$U13))))),"; role not chosen","")&amp;IF(AND(ISNUMBER(MATCH($F13,Lists!$I$2:$I$6,0)),TRIM(INDEX(Applicants!$AG$2:$AG$501,$U13)&amp;"")&lt;&gt;"Yes"),"; reference check not marked Yes","")&amp;IF(INDEX(Applicants!$AO$2:$AO$501,$U13)="Needed","; under 18, guardian signature not on file","")&amp;IF((COUNTIFS($B$2:$B$41,$B13,$S$2:$S$41,"&lt;"&amp;$T13,$T$2:$T$41,"&gt;"&amp;$S13,$H$2:$H$41,TRIM($H13))+COUNTIFS($B$2:$B$41,$B13,$S$2:$S$41,"&lt;"&amp;$T13,$T$2:$T$41,"&gt;"&amp;$S13,$I$2:$I$41,TRIM($H13))+COUNTIFS($B$2:$B$41,$B13,$S$2:$S$41,"&lt;"&amp;$T13,$T$2:$T$41,"&gt;"&amp;$S13,$J$2:$J$41,TRIM($H13))+COUNTIFS($B$2:$B$41,$B13,$S$2:$S$41,"&lt;"&amp;$T13,$T$2:$T$41,"&gt;"&amp;$S13,$K$2:$K$41,TRIM($H13))+COUNTIFS($B$2:$B$41,$B13,$S$2:$S$41,"&lt;"&amp;$T13,$T$2:$T$41,"&gt;"&amp;$S13,$L$2:$L$41,TRIM($H13))+COUNTIFS($B$2:$B$41,$B13,$S$2:$S$41,"&lt;"&amp;$T13,$T$2:$T$41,"&gt;"&amp;$S13,$M$2:$M$41,TRIM($H13)))&gt;1,"; double-booked","")))="","",TRIM($H13)&amp;": "&amp;MID(IF($U13=0,"; not on Applicants",IF(AND($E13&lt;&gt;"",NOT(ISNUMBER(SEARCH($E13,INDEX(Applicants!$AM$2:$AM$501,$U13))))),"; not available","")&amp;IF(AND($F13&lt;&gt;"",NOT(ISNUMBER(SEARCH($F13,INDEX(Applicants!$AL$2:$AL$501,$U13))))),"; role not chosen","")&amp;IF(AND(ISNUMBER(MATCH($F13,Lists!$I$2:$I$6,0)),TRIM(INDEX(Applicants!$AG$2:$AG$501,$U13)&amp;"")&lt;&gt;"Yes"),"; reference check not marked Yes","")&amp;IF(INDEX(Applicants!$AO$2:$AO$501,$U13)="Needed","; under 18, guardian signature not on file","")&amp;IF((COUNTIFS($B$2:$B$41,$B13,$S$2:$S$41,"&lt;"&amp;$T13,$T$2:$T$41,"&gt;"&amp;$S13,$H$2:$H$41,TRIM($H13))+COUNTIFS($B$2:$B$41,$B13,$S$2:$S$41,"&lt;"&amp;$T13,$T$2:$T$41,"&gt;"&amp;$S13,$I$2:$I$41,TRIM($H13))+COUNTIFS($B$2:$B$41,$B13,$S$2:$S$41,"&lt;"&amp;$T13,$T$2:$T$41,"&gt;"&amp;$S13,$J$2:$J$41,TRIM($H13))+COUNTIFS($B$2:$B$41,$B13,$S$2:$S$41,"&lt;"&amp;$T13,$T$2:$T$41,"&gt;"&amp;$S13,$K$2:$K$41,TRIM($H13))+COUNTIFS($B$2:$B$41,$B13,$S$2:$S$41,"&lt;"&amp;$T13,$T$2:$T$41,"&gt;"&amp;$S13,$L$2:$L$41,TRIM($H13))+COUNTIFS($B$2:$B$41,$B13,$S$2:$S$41,"&lt;"&amp;$T13,$T$2:$T$41,"&gt;"&amp;$S13,$M$2:$M$41,TRIM($H13)))&gt;1,"; double-booked","")),3,200)))</f>
        <v/>
      </c>
      <c r="AB13" s="29">
        <f>IF($V13="","",IF((IF($V13=0,"; not on Applicants",IF(AND($E13&lt;&gt;"",NOT(ISNUMBER(SEARCH($E13,INDEX(Applicants!$AM$2:$AM$501,$V13))))),"; not available","")&amp;IF(AND($F13&lt;&gt;"",NOT(ISNUMBER(SEARCH($F13,INDEX(Applicants!$AL$2:$AL$501,$V13))))),"; role not chosen","")&amp;IF(AND(ISNUMBER(MATCH($F13,Lists!$I$2:$I$6,0)),TRIM(INDEX(Applicants!$AG$2:$AG$501,$V13)&amp;"")&lt;&gt;"Yes"),"; reference check not marked Yes","")&amp;IF(INDEX(Applicants!$AO$2:$AO$501,$V13)="Needed","; under 18, guardian signature not on file","")&amp;IF((COUNTIFS($B$2:$B$41,$B13,$S$2:$S$41,"&lt;"&amp;$T13,$T$2:$T$41,"&gt;"&amp;$S13,$H$2:$H$41,TRIM($I13))+COUNTIFS($B$2:$B$41,$B13,$S$2:$S$41,"&lt;"&amp;$T13,$T$2:$T$41,"&gt;"&amp;$S13,$I$2:$I$41,TRIM($I13))+COUNTIFS($B$2:$B$41,$B13,$S$2:$S$41,"&lt;"&amp;$T13,$T$2:$T$41,"&gt;"&amp;$S13,$J$2:$J$41,TRIM($I13))+COUNTIFS($B$2:$B$41,$B13,$S$2:$S$41,"&lt;"&amp;$T13,$T$2:$T$41,"&gt;"&amp;$S13,$K$2:$K$41,TRIM($I13))+COUNTIFS($B$2:$B$41,$B13,$S$2:$S$41,"&lt;"&amp;$T13,$T$2:$T$41,"&gt;"&amp;$S13,$L$2:$L$41,TRIM($I13))+COUNTIFS($B$2:$B$41,$B13,$S$2:$S$41,"&lt;"&amp;$T13,$T$2:$T$41,"&gt;"&amp;$S13,$M$2:$M$41,TRIM($I13)))&gt;1,"; double-booked","")))="","",TRIM($I13)&amp;": "&amp;MID(IF($V13=0,"; not on Applicants",IF(AND($E13&lt;&gt;"",NOT(ISNUMBER(SEARCH($E13,INDEX(Applicants!$AM$2:$AM$501,$V13))))),"; not available","")&amp;IF(AND($F13&lt;&gt;"",NOT(ISNUMBER(SEARCH($F13,INDEX(Applicants!$AL$2:$AL$501,$V13))))),"; role not chosen","")&amp;IF(AND(ISNUMBER(MATCH($F13,Lists!$I$2:$I$6,0)),TRIM(INDEX(Applicants!$AG$2:$AG$501,$V13)&amp;"")&lt;&gt;"Yes"),"; reference check not marked Yes","")&amp;IF(INDEX(Applicants!$AO$2:$AO$501,$V13)="Needed","; under 18, guardian signature not on file","")&amp;IF((COUNTIFS($B$2:$B$41,$B13,$S$2:$S$41,"&lt;"&amp;$T13,$T$2:$T$41,"&gt;"&amp;$S13,$H$2:$H$41,TRIM($I13))+COUNTIFS($B$2:$B$41,$B13,$S$2:$S$41,"&lt;"&amp;$T13,$T$2:$T$41,"&gt;"&amp;$S13,$I$2:$I$41,TRIM($I13))+COUNTIFS($B$2:$B$41,$B13,$S$2:$S$41,"&lt;"&amp;$T13,$T$2:$T$41,"&gt;"&amp;$S13,$J$2:$J$41,TRIM($I13))+COUNTIFS($B$2:$B$41,$B13,$S$2:$S$41,"&lt;"&amp;$T13,$T$2:$T$41,"&gt;"&amp;$S13,$K$2:$K$41,TRIM($I13))+COUNTIFS($B$2:$B$41,$B13,$S$2:$S$41,"&lt;"&amp;$T13,$T$2:$T$41,"&gt;"&amp;$S13,$L$2:$L$41,TRIM($I13))+COUNTIFS($B$2:$B$41,$B13,$S$2:$S$41,"&lt;"&amp;$T13,$T$2:$T$41,"&gt;"&amp;$S13,$M$2:$M$41,TRIM($I13)))&gt;1,"; double-booked","")),3,200)))</f>
        <v/>
      </c>
      <c r="AC13" s="29">
        <f>IF($W13="","",IF((IF($W13=0,"; not on Applicants",IF(AND($E13&lt;&gt;"",NOT(ISNUMBER(SEARCH($E13,INDEX(Applicants!$AM$2:$AM$501,$W13))))),"; not available","")&amp;IF(AND($F13&lt;&gt;"",NOT(ISNUMBER(SEARCH($F13,INDEX(Applicants!$AL$2:$AL$501,$W13))))),"; role not chosen","")&amp;IF(AND(ISNUMBER(MATCH($F13,Lists!$I$2:$I$6,0)),TRIM(INDEX(Applicants!$AG$2:$AG$501,$W13)&amp;"")&lt;&gt;"Yes"),"; reference check not marked Yes","")&amp;IF(INDEX(Applicants!$AO$2:$AO$501,$W13)="Needed","; under 18, guardian signature not on file","")&amp;IF((COUNTIFS($B$2:$B$41,$B13,$S$2:$S$41,"&lt;"&amp;$T13,$T$2:$T$41,"&gt;"&amp;$S13,$H$2:$H$41,TRIM($J13))+COUNTIFS($B$2:$B$41,$B13,$S$2:$S$41,"&lt;"&amp;$T13,$T$2:$T$41,"&gt;"&amp;$S13,$I$2:$I$41,TRIM($J13))+COUNTIFS($B$2:$B$41,$B13,$S$2:$S$41,"&lt;"&amp;$T13,$T$2:$T$41,"&gt;"&amp;$S13,$J$2:$J$41,TRIM($J13))+COUNTIFS($B$2:$B$41,$B13,$S$2:$S$41,"&lt;"&amp;$T13,$T$2:$T$41,"&gt;"&amp;$S13,$K$2:$K$41,TRIM($J13))+COUNTIFS($B$2:$B$41,$B13,$S$2:$S$41,"&lt;"&amp;$T13,$T$2:$T$41,"&gt;"&amp;$S13,$L$2:$L$41,TRIM($J13))+COUNTIFS($B$2:$B$41,$B13,$S$2:$S$41,"&lt;"&amp;$T13,$T$2:$T$41,"&gt;"&amp;$S13,$M$2:$M$41,TRIM($J13)))&gt;1,"; double-booked","")))="","",TRIM($J13)&amp;": "&amp;MID(IF($W13=0,"; not on Applicants",IF(AND($E13&lt;&gt;"",NOT(ISNUMBER(SEARCH($E13,INDEX(Applicants!$AM$2:$AM$501,$W13))))),"; not available","")&amp;IF(AND($F13&lt;&gt;"",NOT(ISNUMBER(SEARCH($F13,INDEX(Applicants!$AL$2:$AL$501,$W13))))),"; role not chosen","")&amp;IF(AND(ISNUMBER(MATCH($F13,Lists!$I$2:$I$6,0)),TRIM(INDEX(Applicants!$AG$2:$AG$501,$W13)&amp;"")&lt;&gt;"Yes"),"; reference check not marked Yes","")&amp;IF(INDEX(Applicants!$AO$2:$AO$501,$W13)="Needed","; under 18, guardian signature not on file","")&amp;IF((COUNTIFS($B$2:$B$41,$B13,$S$2:$S$41,"&lt;"&amp;$T13,$T$2:$T$41,"&gt;"&amp;$S13,$H$2:$H$41,TRIM($J13))+COUNTIFS($B$2:$B$41,$B13,$S$2:$S$41,"&lt;"&amp;$T13,$T$2:$T$41,"&gt;"&amp;$S13,$I$2:$I$41,TRIM($J13))+COUNTIFS($B$2:$B$41,$B13,$S$2:$S$41,"&lt;"&amp;$T13,$T$2:$T$41,"&gt;"&amp;$S13,$J$2:$J$41,TRIM($J13))+COUNTIFS($B$2:$B$41,$B13,$S$2:$S$41,"&lt;"&amp;$T13,$T$2:$T$41,"&gt;"&amp;$S13,$K$2:$K$41,TRIM($J13))+COUNTIFS($B$2:$B$41,$B13,$S$2:$S$41,"&lt;"&amp;$T13,$T$2:$T$41,"&gt;"&amp;$S13,$L$2:$L$41,TRIM($J13))+COUNTIFS($B$2:$B$41,$B13,$S$2:$S$41,"&lt;"&amp;$T13,$T$2:$T$41,"&gt;"&amp;$S13,$M$2:$M$41,TRIM($J13)))&gt;1,"; double-booked","")),3,200)))</f>
        <v/>
      </c>
      <c r="AD13" s="29">
        <f>IF($X13="","",IF((IF($X13=0,"; not on Applicants",IF(AND($E13&lt;&gt;"",NOT(ISNUMBER(SEARCH($E13,INDEX(Applicants!$AM$2:$AM$501,$X13))))),"; not available","")&amp;IF(AND($F13&lt;&gt;"",NOT(ISNUMBER(SEARCH($F13,INDEX(Applicants!$AL$2:$AL$501,$X13))))),"; role not chosen","")&amp;IF(AND(ISNUMBER(MATCH($F13,Lists!$I$2:$I$6,0)),TRIM(INDEX(Applicants!$AG$2:$AG$501,$X13)&amp;"")&lt;&gt;"Yes"),"; reference check not marked Yes","")&amp;IF(INDEX(Applicants!$AO$2:$AO$501,$X13)="Needed","; under 18, guardian signature not on file","")&amp;IF((COUNTIFS($B$2:$B$41,$B13,$S$2:$S$41,"&lt;"&amp;$T13,$T$2:$T$41,"&gt;"&amp;$S13,$H$2:$H$41,TRIM($K13))+COUNTIFS($B$2:$B$41,$B13,$S$2:$S$41,"&lt;"&amp;$T13,$T$2:$T$41,"&gt;"&amp;$S13,$I$2:$I$41,TRIM($K13))+COUNTIFS($B$2:$B$41,$B13,$S$2:$S$41,"&lt;"&amp;$T13,$T$2:$T$41,"&gt;"&amp;$S13,$J$2:$J$41,TRIM($K13))+COUNTIFS($B$2:$B$41,$B13,$S$2:$S$41,"&lt;"&amp;$T13,$T$2:$T$41,"&gt;"&amp;$S13,$K$2:$K$41,TRIM($K13))+COUNTIFS($B$2:$B$41,$B13,$S$2:$S$41,"&lt;"&amp;$T13,$T$2:$T$41,"&gt;"&amp;$S13,$L$2:$L$41,TRIM($K13))+COUNTIFS($B$2:$B$41,$B13,$S$2:$S$41,"&lt;"&amp;$T13,$T$2:$T$41,"&gt;"&amp;$S13,$M$2:$M$41,TRIM($K13)))&gt;1,"; double-booked","")))="","",TRIM($K13)&amp;": "&amp;MID(IF($X13=0,"; not on Applicants",IF(AND($E13&lt;&gt;"",NOT(ISNUMBER(SEARCH($E13,INDEX(Applicants!$AM$2:$AM$501,$X13))))),"; not available","")&amp;IF(AND($F13&lt;&gt;"",NOT(ISNUMBER(SEARCH($F13,INDEX(Applicants!$AL$2:$AL$501,$X13))))),"; role not chosen","")&amp;IF(AND(ISNUMBER(MATCH($F13,Lists!$I$2:$I$6,0)),TRIM(INDEX(Applicants!$AG$2:$AG$501,$X13)&amp;"")&lt;&gt;"Yes"),"; reference check not marked Yes","")&amp;IF(INDEX(Applicants!$AO$2:$AO$501,$X13)="Needed","; under 18, guardian signature not on file","")&amp;IF((COUNTIFS($B$2:$B$41,$B13,$S$2:$S$41,"&lt;"&amp;$T13,$T$2:$T$41,"&gt;"&amp;$S13,$H$2:$H$41,TRIM($K13))+COUNTIFS($B$2:$B$41,$B13,$S$2:$S$41,"&lt;"&amp;$T13,$T$2:$T$41,"&gt;"&amp;$S13,$I$2:$I$41,TRIM($K13))+COUNTIFS($B$2:$B$41,$B13,$S$2:$S$41,"&lt;"&amp;$T13,$T$2:$T$41,"&gt;"&amp;$S13,$J$2:$J$41,TRIM($K13))+COUNTIFS($B$2:$B$41,$B13,$S$2:$S$41,"&lt;"&amp;$T13,$T$2:$T$41,"&gt;"&amp;$S13,$K$2:$K$41,TRIM($K13))+COUNTIFS($B$2:$B$41,$B13,$S$2:$S$41,"&lt;"&amp;$T13,$T$2:$T$41,"&gt;"&amp;$S13,$L$2:$L$41,TRIM($K13))+COUNTIFS($B$2:$B$41,$B13,$S$2:$S$41,"&lt;"&amp;$T13,$T$2:$T$41,"&gt;"&amp;$S13,$M$2:$M$41,TRIM($K13)))&gt;1,"; double-booked","")),3,200)))</f>
        <v/>
      </c>
      <c r="AE13" s="29">
        <f>IF($Y13="","",IF((IF($Y13=0,"; not on Applicants",IF(AND($E13&lt;&gt;"",NOT(ISNUMBER(SEARCH($E13,INDEX(Applicants!$AM$2:$AM$501,$Y13))))),"; not available","")&amp;IF(AND($F13&lt;&gt;"",NOT(ISNUMBER(SEARCH($F13,INDEX(Applicants!$AL$2:$AL$501,$Y13))))),"; role not chosen","")&amp;IF(AND(ISNUMBER(MATCH($F13,Lists!$I$2:$I$6,0)),TRIM(INDEX(Applicants!$AG$2:$AG$501,$Y13)&amp;"")&lt;&gt;"Yes"),"; reference check not marked Yes","")&amp;IF(INDEX(Applicants!$AO$2:$AO$501,$Y13)="Needed","; under 18, guardian signature not on file","")&amp;IF((COUNTIFS($B$2:$B$41,$B13,$S$2:$S$41,"&lt;"&amp;$T13,$T$2:$T$41,"&gt;"&amp;$S13,$H$2:$H$41,TRIM($L13))+COUNTIFS($B$2:$B$41,$B13,$S$2:$S$41,"&lt;"&amp;$T13,$T$2:$T$41,"&gt;"&amp;$S13,$I$2:$I$41,TRIM($L13))+COUNTIFS($B$2:$B$41,$B13,$S$2:$S$41,"&lt;"&amp;$T13,$T$2:$T$41,"&gt;"&amp;$S13,$J$2:$J$41,TRIM($L13))+COUNTIFS($B$2:$B$41,$B13,$S$2:$S$41,"&lt;"&amp;$T13,$T$2:$T$41,"&gt;"&amp;$S13,$K$2:$K$41,TRIM($L13))+COUNTIFS($B$2:$B$41,$B13,$S$2:$S$41,"&lt;"&amp;$T13,$T$2:$T$41,"&gt;"&amp;$S13,$L$2:$L$41,TRIM($L13))+COUNTIFS($B$2:$B$41,$B13,$S$2:$S$41,"&lt;"&amp;$T13,$T$2:$T$41,"&gt;"&amp;$S13,$M$2:$M$41,TRIM($L13)))&gt;1,"; double-booked","")))="","",TRIM($L13)&amp;": "&amp;MID(IF($Y13=0,"; not on Applicants",IF(AND($E13&lt;&gt;"",NOT(ISNUMBER(SEARCH($E13,INDEX(Applicants!$AM$2:$AM$501,$Y13))))),"; not available","")&amp;IF(AND($F13&lt;&gt;"",NOT(ISNUMBER(SEARCH($F13,INDEX(Applicants!$AL$2:$AL$501,$Y13))))),"; role not chosen","")&amp;IF(AND(ISNUMBER(MATCH($F13,Lists!$I$2:$I$6,0)),TRIM(INDEX(Applicants!$AG$2:$AG$501,$Y13)&amp;"")&lt;&gt;"Yes"),"; reference check not marked Yes","")&amp;IF(INDEX(Applicants!$AO$2:$AO$501,$Y13)="Needed","; under 18, guardian signature not on file","")&amp;IF((COUNTIFS($B$2:$B$41,$B13,$S$2:$S$41,"&lt;"&amp;$T13,$T$2:$T$41,"&gt;"&amp;$S13,$H$2:$H$41,TRIM($L13))+COUNTIFS($B$2:$B$41,$B13,$S$2:$S$41,"&lt;"&amp;$T13,$T$2:$T$41,"&gt;"&amp;$S13,$I$2:$I$41,TRIM($L13))+COUNTIFS($B$2:$B$41,$B13,$S$2:$S$41,"&lt;"&amp;$T13,$T$2:$T$41,"&gt;"&amp;$S13,$J$2:$J$41,TRIM($L13))+COUNTIFS($B$2:$B$41,$B13,$S$2:$S$41,"&lt;"&amp;$T13,$T$2:$T$41,"&gt;"&amp;$S13,$K$2:$K$41,TRIM($L13))+COUNTIFS($B$2:$B$41,$B13,$S$2:$S$41,"&lt;"&amp;$T13,$T$2:$T$41,"&gt;"&amp;$S13,$L$2:$L$41,TRIM($L13))+COUNTIFS($B$2:$B$41,$B13,$S$2:$S$41,"&lt;"&amp;$T13,$T$2:$T$41,"&gt;"&amp;$S13,$M$2:$M$41,TRIM($L13)))&gt;1,"; double-booked","")),3,200)))</f>
        <v/>
      </c>
      <c r="AF13" s="29">
        <f>IF($Z13="","",IF((IF($Z13=0,"; not on Applicants",IF(AND($E13&lt;&gt;"",NOT(ISNUMBER(SEARCH($E13,INDEX(Applicants!$AM$2:$AM$501,$Z13))))),"; not available","")&amp;IF(AND($F13&lt;&gt;"",NOT(ISNUMBER(SEARCH($F13,INDEX(Applicants!$AL$2:$AL$501,$Z13))))),"; role not chosen","")&amp;IF(AND(ISNUMBER(MATCH($F13,Lists!$I$2:$I$6,0)),TRIM(INDEX(Applicants!$AG$2:$AG$501,$Z13)&amp;"")&lt;&gt;"Yes"),"; reference check not marked Yes","")&amp;IF(INDEX(Applicants!$AO$2:$AO$501,$Z13)="Needed","; under 18, guardian signature not on file","")&amp;IF((COUNTIFS($B$2:$B$41,$B13,$S$2:$S$41,"&lt;"&amp;$T13,$T$2:$T$41,"&gt;"&amp;$S13,$H$2:$H$41,TRIM($M13))+COUNTIFS($B$2:$B$41,$B13,$S$2:$S$41,"&lt;"&amp;$T13,$T$2:$T$41,"&gt;"&amp;$S13,$I$2:$I$41,TRIM($M13))+COUNTIFS($B$2:$B$41,$B13,$S$2:$S$41,"&lt;"&amp;$T13,$T$2:$T$41,"&gt;"&amp;$S13,$J$2:$J$41,TRIM($M13))+COUNTIFS($B$2:$B$41,$B13,$S$2:$S$41,"&lt;"&amp;$T13,$T$2:$T$41,"&gt;"&amp;$S13,$K$2:$K$41,TRIM($M13))+COUNTIFS($B$2:$B$41,$B13,$S$2:$S$41,"&lt;"&amp;$T13,$T$2:$T$41,"&gt;"&amp;$S13,$L$2:$L$41,TRIM($M13))+COUNTIFS($B$2:$B$41,$B13,$S$2:$S$41,"&lt;"&amp;$T13,$T$2:$T$41,"&gt;"&amp;$S13,$M$2:$M$41,TRIM($M13)))&gt;1,"; double-booked","")))="","",TRIM($M13)&amp;": "&amp;MID(IF($Z13=0,"; not on Applicants",IF(AND($E13&lt;&gt;"",NOT(ISNUMBER(SEARCH($E13,INDEX(Applicants!$AM$2:$AM$501,$Z13))))),"; not available","")&amp;IF(AND($F13&lt;&gt;"",NOT(ISNUMBER(SEARCH($F13,INDEX(Applicants!$AL$2:$AL$501,$Z13))))),"; role not chosen","")&amp;IF(AND(ISNUMBER(MATCH($F13,Lists!$I$2:$I$6,0)),TRIM(INDEX(Applicants!$AG$2:$AG$501,$Z13)&amp;"")&lt;&gt;"Yes"),"; reference check not marked Yes","")&amp;IF(INDEX(Applicants!$AO$2:$AO$501,$Z13)="Needed","; under 18, guardian signature not on file","")&amp;IF((COUNTIFS($B$2:$B$41,$B13,$S$2:$S$41,"&lt;"&amp;$T13,$T$2:$T$41,"&gt;"&amp;$S13,$H$2:$H$41,TRIM($M13))+COUNTIFS($B$2:$B$41,$B13,$S$2:$S$41,"&lt;"&amp;$T13,$T$2:$T$41,"&gt;"&amp;$S13,$I$2:$I$41,TRIM($M13))+COUNTIFS($B$2:$B$41,$B13,$S$2:$S$41,"&lt;"&amp;$T13,$T$2:$T$41,"&gt;"&amp;$S13,$J$2:$J$41,TRIM($M13))+COUNTIFS($B$2:$B$41,$B13,$S$2:$S$41,"&lt;"&amp;$T13,$T$2:$T$41,"&gt;"&amp;$S13,$K$2:$K$41,TRIM($M13))+COUNTIFS($B$2:$B$41,$B13,$S$2:$S$41,"&lt;"&amp;$T13,$T$2:$T$41,"&gt;"&amp;$S13,$L$2:$L$41,TRIM($M13))+COUNTIFS($B$2:$B$41,$B13,$S$2:$S$41,"&lt;"&amp;$T13,$T$2:$T$41,"&gt;"&amp;$S13,$M$2:$M$41,TRIM($M13)))&gt;1,"; double-booked","")),3,200)))</f>
        <v/>
      </c>
      <c r="AG13" s="29">
        <f>IF(AA13&lt;&gt;"",AA13&amp;" | ","")&amp;IF(AB13&lt;&gt;"",AB13&amp;" | ","")&amp;IF(AC13&lt;&gt;"",AC13&amp;" | ","")&amp;IF(AD13&lt;&gt;"",AD13&amp;" | ","")&amp;IF(AE13&lt;&gt;"",AE13&amp;" | ","")&amp;IF(AF13&lt;&gt;"",AF13&amp;" | ","")</f>
        <v/>
      </c>
    </row>
    <row r="14">
      <c r="A14" s="23" t="n"/>
      <c r="B14" s="30" t="n"/>
      <c r="C14" s="31" t="n"/>
      <c r="D14" s="31" t="n"/>
      <c r="E14" s="23" t="n"/>
      <c r="F14" s="23" t="n"/>
      <c r="G14" s="32" t="n"/>
      <c r="H14" s="23" t="n"/>
      <c r="I14" s="23" t="n"/>
      <c r="J14" s="23" t="n"/>
      <c r="K14" s="23" t="n"/>
      <c r="L14" s="23" t="n"/>
      <c r="M14" s="23" t="n"/>
      <c r="N14" s="27">
        <f>IF(A14="","",SUMPRODUCT((H14:M14&lt;&gt;"")*1))</f>
        <v/>
      </c>
      <c r="O14" s="27">
        <f>IF(OR(A14="",NOT(ISNUMBER(G14))),"",MAX(0,G14-N14))</f>
        <v/>
      </c>
      <c r="P14" s="27">
        <f>IF(OR(A14="",NOT(ISNUMBER(G14))),"",IF(N14=0,"Empty",IF(N14=G14,"Full",IF(N14&gt;G14,"Over by "&amp;(N14-G14),"Open"))))</f>
        <v/>
      </c>
      <c r="Q14" s="28">
        <f>IF(A14="","",IF(N14=0,"No names yet",IF(AG14="","OK",LEFT(AG14,LEN(AG14)-3))))</f>
        <v/>
      </c>
      <c r="S14" s="29">
        <f>IF(C14="","",IF(ISNUMBER(C14),ROUND(MOD(C14,1)*1440,0),IFERROR(VALUE(LEFT(C14,2))*60+VALUE(MID(C14,4,2)),"")))</f>
        <v/>
      </c>
      <c r="T14" s="29">
        <f>IF(D14="","",IF(ISNUMBER(D14),ROUND(MOD(D14,1)*1440,0),IFERROR(VALUE(LEFT(D14,2))*60+VALUE(MID(D14,4,2)),"")))</f>
        <v/>
      </c>
      <c r="U14" s="29">
        <f>IF(TRIM($H14&amp;"")="","",IFERROR(MATCH(TRIM($H14),Applicants!$AJ$2:$AJ$501,0),0))</f>
        <v/>
      </c>
      <c r="V14" s="29">
        <f>IF(TRIM($I14&amp;"")="","",IFERROR(MATCH(TRIM($I14),Applicants!$AJ$2:$AJ$501,0),0))</f>
        <v/>
      </c>
      <c r="W14" s="29">
        <f>IF(TRIM($J14&amp;"")="","",IFERROR(MATCH(TRIM($J14),Applicants!$AJ$2:$AJ$501,0),0))</f>
        <v/>
      </c>
      <c r="X14" s="29">
        <f>IF(TRIM($K14&amp;"")="","",IFERROR(MATCH(TRIM($K14),Applicants!$AJ$2:$AJ$501,0),0))</f>
        <v/>
      </c>
      <c r="Y14" s="29">
        <f>IF(TRIM($L14&amp;"")="","",IFERROR(MATCH(TRIM($L14),Applicants!$AJ$2:$AJ$501,0),0))</f>
        <v/>
      </c>
      <c r="Z14" s="29">
        <f>IF(TRIM($M14&amp;"")="","",IFERROR(MATCH(TRIM($M14),Applicants!$AJ$2:$AJ$501,0),0))</f>
        <v/>
      </c>
      <c r="AA14" s="29">
        <f>IF($U14="","",IF((IF($U14=0,"; not on Applicants",IF(AND($E14&lt;&gt;"",NOT(ISNUMBER(SEARCH($E14,INDEX(Applicants!$AM$2:$AM$501,$U14))))),"; not available","")&amp;IF(AND($F14&lt;&gt;"",NOT(ISNUMBER(SEARCH($F14,INDEX(Applicants!$AL$2:$AL$501,$U14))))),"; role not chosen","")&amp;IF(AND(ISNUMBER(MATCH($F14,Lists!$I$2:$I$6,0)),TRIM(INDEX(Applicants!$AG$2:$AG$501,$U14)&amp;"")&lt;&gt;"Yes"),"; reference check not marked Yes","")&amp;IF(INDEX(Applicants!$AO$2:$AO$501,$U14)="Needed","; under 18, guardian signature not on file","")&amp;IF((COUNTIFS($B$2:$B$41,$B14,$S$2:$S$41,"&lt;"&amp;$T14,$T$2:$T$41,"&gt;"&amp;$S14,$H$2:$H$41,TRIM($H14))+COUNTIFS($B$2:$B$41,$B14,$S$2:$S$41,"&lt;"&amp;$T14,$T$2:$T$41,"&gt;"&amp;$S14,$I$2:$I$41,TRIM($H14))+COUNTIFS($B$2:$B$41,$B14,$S$2:$S$41,"&lt;"&amp;$T14,$T$2:$T$41,"&gt;"&amp;$S14,$J$2:$J$41,TRIM($H14))+COUNTIFS($B$2:$B$41,$B14,$S$2:$S$41,"&lt;"&amp;$T14,$T$2:$T$41,"&gt;"&amp;$S14,$K$2:$K$41,TRIM($H14))+COUNTIFS($B$2:$B$41,$B14,$S$2:$S$41,"&lt;"&amp;$T14,$T$2:$T$41,"&gt;"&amp;$S14,$L$2:$L$41,TRIM($H14))+COUNTIFS($B$2:$B$41,$B14,$S$2:$S$41,"&lt;"&amp;$T14,$T$2:$T$41,"&gt;"&amp;$S14,$M$2:$M$41,TRIM($H14)))&gt;1,"; double-booked","")))="","",TRIM($H14)&amp;": "&amp;MID(IF($U14=0,"; not on Applicants",IF(AND($E14&lt;&gt;"",NOT(ISNUMBER(SEARCH($E14,INDEX(Applicants!$AM$2:$AM$501,$U14))))),"; not available","")&amp;IF(AND($F14&lt;&gt;"",NOT(ISNUMBER(SEARCH($F14,INDEX(Applicants!$AL$2:$AL$501,$U14))))),"; role not chosen","")&amp;IF(AND(ISNUMBER(MATCH($F14,Lists!$I$2:$I$6,0)),TRIM(INDEX(Applicants!$AG$2:$AG$501,$U14)&amp;"")&lt;&gt;"Yes"),"; reference check not marked Yes","")&amp;IF(INDEX(Applicants!$AO$2:$AO$501,$U14)="Needed","; under 18, guardian signature not on file","")&amp;IF((COUNTIFS($B$2:$B$41,$B14,$S$2:$S$41,"&lt;"&amp;$T14,$T$2:$T$41,"&gt;"&amp;$S14,$H$2:$H$41,TRIM($H14))+COUNTIFS($B$2:$B$41,$B14,$S$2:$S$41,"&lt;"&amp;$T14,$T$2:$T$41,"&gt;"&amp;$S14,$I$2:$I$41,TRIM($H14))+COUNTIFS($B$2:$B$41,$B14,$S$2:$S$41,"&lt;"&amp;$T14,$T$2:$T$41,"&gt;"&amp;$S14,$J$2:$J$41,TRIM($H14))+COUNTIFS($B$2:$B$41,$B14,$S$2:$S$41,"&lt;"&amp;$T14,$T$2:$T$41,"&gt;"&amp;$S14,$K$2:$K$41,TRIM($H14))+COUNTIFS($B$2:$B$41,$B14,$S$2:$S$41,"&lt;"&amp;$T14,$T$2:$T$41,"&gt;"&amp;$S14,$L$2:$L$41,TRIM($H14))+COUNTIFS($B$2:$B$41,$B14,$S$2:$S$41,"&lt;"&amp;$T14,$T$2:$T$41,"&gt;"&amp;$S14,$M$2:$M$41,TRIM($H14)))&gt;1,"; double-booked","")),3,200)))</f>
        <v/>
      </c>
      <c r="AB14" s="29">
        <f>IF($V14="","",IF((IF($V14=0,"; not on Applicants",IF(AND($E14&lt;&gt;"",NOT(ISNUMBER(SEARCH($E14,INDEX(Applicants!$AM$2:$AM$501,$V14))))),"; not available","")&amp;IF(AND($F14&lt;&gt;"",NOT(ISNUMBER(SEARCH($F14,INDEX(Applicants!$AL$2:$AL$501,$V14))))),"; role not chosen","")&amp;IF(AND(ISNUMBER(MATCH($F14,Lists!$I$2:$I$6,0)),TRIM(INDEX(Applicants!$AG$2:$AG$501,$V14)&amp;"")&lt;&gt;"Yes"),"; reference check not marked Yes","")&amp;IF(INDEX(Applicants!$AO$2:$AO$501,$V14)="Needed","; under 18, guardian signature not on file","")&amp;IF((COUNTIFS($B$2:$B$41,$B14,$S$2:$S$41,"&lt;"&amp;$T14,$T$2:$T$41,"&gt;"&amp;$S14,$H$2:$H$41,TRIM($I14))+COUNTIFS($B$2:$B$41,$B14,$S$2:$S$41,"&lt;"&amp;$T14,$T$2:$T$41,"&gt;"&amp;$S14,$I$2:$I$41,TRIM($I14))+COUNTIFS($B$2:$B$41,$B14,$S$2:$S$41,"&lt;"&amp;$T14,$T$2:$T$41,"&gt;"&amp;$S14,$J$2:$J$41,TRIM($I14))+COUNTIFS($B$2:$B$41,$B14,$S$2:$S$41,"&lt;"&amp;$T14,$T$2:$T$41,"&gt;"&amp;$S14,$K$2:$K$41,TRIM($I14))+COUNTIFS($B$2:$B$41,$B14,$S$2:$S$41,"&lt;"&amp;$T14,$T$2:$T$41,"&gt;"&amp;$S14,$L$2:$L$41,TRIM($I14))+COUNTIFS($B$2:$B$41,$B14,$S$2:$S$41,"&lt;"&amp;$T14,$T$2:$T$41,"&gt;"&amp;$S14,$M$2:$M$41,TRIM($I14)))&gt;1,"; double-booked","")))="","",TRIM($I14)&amp;": "&amp;MID(IF($V14=0,"; not on Applicants",IF(AND($E14&lt;&gt;"",NOT(ISNUMBER(SEARCH($E14,INDEX(Applicants!$AM$2:$AM$501,$V14))))),"; not available","")&amp;IF(AND($F14&lt;&gt;"",NOT(ISNUMBER(SEARCH($F14,INDEX(Applicants!$AL$2:$AL$501,$V14))))),"; role not chosen","")&amp;IF(AND(ISNUMBER(MATCH($F14,Lists!$I$2:$I$6,0)),TRIM(INDEX(Applicants!$AG$2:$AG$501,$V14)&amp;"")&lt;&gt;"Yes"),"; reference check not marked Yes","")&amp;IF(INDEX(Applicants!$AO$2:$AO$501,$V14)="Needed","; under 18, guardian signature not on file","")&amp;IF((COUNTIFS($B$2:$B$41,$B14,$S$2:$S$41,"&lt;"&amp;$T14,$T$2:$T$41,"&gt;"&amp;$S14,$H$2:$H$41,TRIM($I14))+COUNTIFS($B$2:$B$41,$B14,$S$2:$S$41,"&lt;"&amp;$T14,$T$2:$T$41,"&gt;"&amp;$S14,$I$2:$I$41,TRIM($I14))+COUNTIFS($B$2:$B$41,$B14,$S$2:$S$41,"&lt;"&amp;$T14,$T$2:$T$41,"&gt;"&amp;$S14,$J$2:$J$41,TRIM($I14))+COUNTIFS($B$2:$B$41,$B14,$S$2:$S$41,"&lt;"&amp;$T14,$T$2:$T$41,"&gt;"&amp;$S14,$K$2:$K$41,TRIM($I14))+COUNTIFS($B$2:$B$41,$B14,$S$2:$S$41,"&lt;"&amp;$T14,$T$2:$T$41,"&gt;"&amp;$S14,$L$2:$L$41,TRIM($I14))+COUNTIFS($B$2:$B$41,$B14,$S$2:$S$41,"&lt;"&amp;$T14,$T$2:$T$41,"&gt;"&amp;$S14,$M$2:$M$41,TRIM($I14)))&gt;1,"; double-booked","")),3,200)))</f>
        <v/>
      </c>
      <c r="AC14" s="29">
        <f>IF($W14="","",IF((IF($W14=0,"; not on Applicants",IF(AND($E14&lt;&gt;"",NOT(ISNUMBER(SEARCH($E14,INDEX(Applicants!$AM$2:$AM$501,$W14))))),"; not available","")&amp;IF(AND($F14&lt;&gt;"",NOT(ISNUMBER(SEARCH($F14,INDEX(Applicants!$AL$2:$AL$501,$W14))))),"; role not chosen","")&amp;IF(AND(ISNUMBER(MATCH($F14,Lists!$I$2:$I$6,0)),TRIM(INDEX(Applicants!$AG$2:$AG$501,$W14)&amp;"")&lt;&gt;"Yes"),"; reference check not marked Yes","")&amp;IF(INDEX(Applicants!$AO$2:$AO$501,$W14)="Needed","; under 18, guardian signature not on file","")&amp;IF((COUNTIFS($B$2:$B$41,$B14,$S$2:$S$41,"&lt;"&amp;$T14,$T$2:$T$41,"&gt;"&amp;$S14,$H$2:$H$41,TRIM($J14))+COUNTIFS($B$2:$B$41,$B14,$S$2:$S$41,"&lt;"&amp;$T14,$T$2:$T$41,"&gt;"&amp;$S14,$I$2:$I$41,TRIM($J14))+COUNTIFS($B$2:$B$41,$B14,$S$2:$S$41,"&lt;"&amp;$T14,$T$2:$T$41,"&gt;"&amp;$S14,$J$2:$J$41,TRIM($J14))+COUNTIFS($B$2:$B$41,$B14,$S$2:$S$41,"&lt;"&amp;$T14,$T$2:$T$41,"&gt;"&amp;$S14,$K$2:$K$41,TRIM($J14))+COUNTIFS($B$2:$B$41,$B14,$S$2:$S$41,"&lt;"&amp;$T14,$T$2:$T$41,"&gt;"&amp;$S14,$L$2:$L$41,TRIM($J14))+COUNTIFS($B$2:$B$41,$B14,$S$2:$S$41,"&lt;"&amp;$T14,$T$2:$T$41,"&gt;"&amp;$S14,$M$2:$M$41,TRIM($J14)))&gt;1,"; double-booked","")))="","",TRIM($J14)&amp;": "&amp;MID(IF($W14=0,"; not on Applicants",IF(AND($E14&lt;&gt;"",NOT(ISNUMBER(SEARCH($E14,INDEX(Applicants!$AM$2:$AM$501,$W14))))),"; not available","")&amp;IF(AND($F14&lt;&gt;"",NOT(ISNUMBER(SEARCH($F14,INDEX(Applicants!$AL$2:$AL$501,$W14))))),"; role not chosen","")&amp;IF(AND(ISNUMBER(MATCH($F14,Lists!$I$2:$I$6,0)),TRIM(INDEX(Applicants!$AG$2:$AG$501,$W14)&amp;"")&lt;&gt;"Yes"),"; reference check not marked Yes","")&amp;IF(INDEX(Applicants!$AO$2:$AO$501,$W14)="Needed","; under 18, guardian signature not on file","")&amp;IF((COUNTIFS($B$2:$B$41,$B14,$S$2:$S$41,"&lt;"&amp;$T14,$T$2:$T$41,"&gt;"&amp;$S14,$H$2:$H$41,TRIM($J14))+COUNTIFS($B$2:$B$41,$B14,$S$2:$S$41,"&lt;"&amp;$T14,$T$2:$T$41,"&gt;"&amp;$S14,$I$2:$I$41,TRIM($J14))+COUNTIFS($B$2:$B$41,$B14,$S$2:$S$41,"&lt;"&amp;$T14,$T$2:$T$41,"&gt;"&amp;$S14,$J$2:$J$41,TRIM($J14))+COUNTIFS($B$2:$B$41,$B14,$S$2:$S$41,"&lt;"&amp;$T14,$T$2:$T$41,"&gt;"&amp;$S14,$K$2:$K$41,TRIM($J14))+COUNTIFS($B$2:$B$41,$B14,$S$2:$S$41,"&lt;"&amp;$T14,$T$2:$T$41,"&gt;"&amp;$S14,$L$2:$L$41,TRIM($J14))+COUNTIFS($B$2:$B$41,$B14,$S$2:$S$41,"&lt;"&amp;$T14,$T$2:$T$41,"&gt;"&amp;$S14,$M$2:$M$41,TRIM($J14)))&gt;1,"; double-booked","")),3,200)))</f>
        <v/>
      </c>
      <c r="AD14" s="29">
        <f>IF($X14="","",IF((IF($X14=0,"; not on Applicants",IF(AND($E14&lt;&gt;"",NOT(ISNUMBER(SEARCH($E14,INDEX(Applicants!$AM$2:$AM$501,$X14))))),"; not available","")&amp;IF(AND($F14&lt;&gt;"",NOT(ISNUMBER(SEARCH($F14,INDEX(Applicants!$AL$2:$AL$501,$X14))))),"; role not chosen","")&amp;IF(AND(ISNUMBER(MATCH($F14,Lists!$I$2:$I$6,0)),TRIM(INDEX(Applicants!$AG$2:$AG$501,$X14)&amp;"")&lt;&gt;"Yes"),"; reference check not marked Yes","")&amp;IF(INDEX(Applicants!$AO$2:$AO$501,$X14)="Needed","; under 18, guardian signature not on file","")&amp;IF((COUNTIFS($B$2:$B$41,$B14,$S$2:$S$41,"&lt;"&amp;$T14,$T$2:$T$41,"&gt;"&amp;$S14,$H$2:$H$41,TRIM($K14))+COUNTIFS($B$2:$B$41,$B14,$S$2:$S$41,"&lt;"&amp;$T14,$T$2:$T$41,"&gt;"&amp;$S14,$I$2:$I$41,TRIM($K14))+COUNTIFS($B$2:$B$41,$B14,$S$2:$S$41,"&lt;"&amp;$T14,$T$2:$T$41,"&gt;"&amp;$S14,$J$2:$J$41,TRIM($K14))+COUNTIFS($B$2:$B$41,$B14,$S$2:$S$41,"&lt;"&amp;$T14,$T$2:$T$41,"&gt;"&amp;$S14,$K$2:$K$41,TRIM($K14))+COUNTIFS($B$2:$B$41,$B14,$S$2:$S$41,"&lt;"&amp;$T14,$T$2:$T$41,"&gt;"&amp;$S14,$L$2:$L$41,TRIM($K14))+COUNTIFS($B$2:$B$41,$B14,$S$2:$S$41,"&lt;"&amp;$T14,$T$2:$T$41,"&gt;"&amp;$S14,$M$2:$M$41,TRIM($K14)))&gt;1,"; double-booked","")))="","",TRIM($K14)&amp;": "&amp;MID(IF($X14=0,"; not on Applicants",IF(AND($E14&lt;&gt;"",NOT(ISNUMBER(SEARCH($E14,INDEX(Applicants!$AM$2:$AM$501,$X14))))),"; not available","")&amp;IF(AND($F14&lt;&gt;"",NOT(ISNUMBER(SEARCH($F14,INDEX(Applicants!$AL$2:$AL$501,$X14))))),"; role not chosen","")&amp;IF(AND(ISNUMBER(MATCH($F14,Lists!$I$2:$I$6,0)),TRIM(INDEX(Applicants!$AG$2:$AG$501,$X14)&amp;"")&lt;&gt;"Yes"),"; reference check not marked Yes","")&amp;IF(INDEX(Applicants!$AO$2:$AO$501,$X14)="Needed","; under 18, guardian signature not on file","")&amp;IF((COUNTIFS($B$2:$B$41,$B14,$S$2:$S$41,"&lt;"&amp;$T14,$T$2:$T$41,"&gt;"&amp;$S14,$H$2:$H$41,TRIM($K14))+COUNTIFS($B$2:$B$41,$B14,$S$2:$S$41,"&lt;"&amp;$T14,$T$2:$T$41,"&gt;"&amp;$S14,$I$2:$I$41,TRIM($K14))+COUNTIFS($B$2:$B$41,$B14,$S$2:$S$41,"&lt;"&amp;$T14,$T$2:$T$41,"&gt;"&amp;$S14,$J$2:$J$41,TRIM($K14))+COUNTIFS($B$2:$B$41,$B14,$S$2:$S$41,"&lt;"&amp;$T14,$T$2:$T$41,"&gt;"&amp;$S14,$K$2:$K$41,TRIM($K14))+COUNTIFS($B$2:$B$41,$B14,$S$2:$S$41,"&lt;"&amp;$T14,$T$2:$T$41,"&gt;"&amp;$S14,$L$2:$L$41,TRIM($K14))+COUNTIFS($B$2:$B$41,$B14,$S$2:$S$41,"&lt;"&amp;$T14,$T$2:$T$41,"&gt;"&amp;$S14,$M$2:$M$41,TRIM($K14)))&gt;1,"; double-booked","")),3,200)))</f>
        <v/>
      </c>
      <c r="AE14" s="29">
        <f>IF($Y14="","",IF((IF($Y14=0,"; not on Applicants",IF(AND($E14&lt;&gt;"",NOT(ISNUMBER(SEARCH($E14,INDEX(Applicants!$AM$2:$AM$501,$Y14))))),"; not available","")&amp;IF(AND($F14&lt;&gt;"",NOT(ISNUMBER(SEARCH($F14,INDEX(Applicants!$AL$2:$AL$501,$Y14))))),"; role not chosen","")&amp;IF(AND(ISNUMBER(MATCH($F14,Lists!$I$2:$I$6,0)),TRIM(INDEX(Applicants!$AG$2:$AG$501,$Y14)&amp;"")&lt;&gt;"Yes"),"; reference check not marked Yes","")&amp;IF(INDEX(Applicants!$AO$2:$AO$501,$Y14)="Needed","; under 18, guardian signature not on file","")&amp;IF((COUNTIFS($B$2:$B$41,$B14,$S$2:$S$41,"&lt;"&amp;$T14,$T$2:$T$41,"&gt;"&amp;$S14,$H$2:$H$41,TRIM($L14))+COUNTIFS($B$2:$B$41,$B14,$S$2:$S$41,"&lt;"&amp;$T14,$T$2:$T$41,"&gt;"&amp;$S14,$I$2:$I$41,TRIM($L14))+COUNTIFS($B$2:$B$41,$B14,$S$2:$S$41,"&lt;"&amp;$T14,$T$2:$T$41,"&gt;"&amp;$S14,$J$2:$J$41,TRIM($L14))+COUNTIFS($B$2:$B$41,$B14,$S$2:$S$41,"&lt;"&amp;$T14,$T$2:$T$41,"&gt;"&amp;$S14,$K$2:$K$41,TRIM($L14))+COUNTIFS($B$2:$B$41,$B14,$S$2:$S$41,"&lt;"&amp;$T14,$T$2:$T$41,"&gt;"&amp;$S14,$L$2:$L$41,TRIM($L14))+COUNTIFS($B$2:$B$41,$B14,$S$2:$S$41,"&lt;"&amp;$T14,$T$2:$T$41,"&gt;"&amp;$S14,$M$2:$M$41,TRIM($L14)))&gt;1,"; double-booked","")))="","",TRIM($L14)&amp;": "&amp;MID(IF($Y14=0,"; not on Applicants",IF(AND($E14&lt;&gt;"",NOT(ISNUMBER(SEARCH($E14,INDEX(Applicants!$AM$2:$AM$501,$Y14))))),"; not available","")&amp;IF(AND($F14&lt;&gt;"",NOT(ISNUMBER(SEARCH($F14,INDEX(Applicants!$AL$2:$AL$501,$Y14))))),"; role not chosen","")&amp;IF(AND(ISNUMBER(MATCH($F14,Lists!$I$2:$I$6,0)),TRIM(INDEX(Applicants!$AG$2:$AG$501,$Y14)&amp;"")&lt;&gt;"Yes"),"; reference check not marked Yes","")&amp;IF(INDEX(Applicants!$AO$2:$AO$501,$Y14)="Needed","; under 18, guardian signature not on file","")&amp;IF((COUNTIFS($B$2:$B$41,$B14,$S$2:$S$41,"&lt;"&amp;$T14,$T$2:$T$41,"&gt;"&amp;$S14,$H$2:$H$41,TRIM($L14))+COUNTIFS($B$2:$B$41,$B14,$S$2:$S$41,"&lt;"&amp;$T14,$T$2:$T$41,"&gt;"&amp;$S14,$I$2:$I$41,TRIM($L14))+COUNTIFS($B$2:$B$41,$B14,$S$2:$S$41,"&lt;"&amp;$T14,$T$2:$T$41,"&gt;"&amp;$S14,$J$2:$J$41,TRIM($L14))+COUNTIFS($B$2:$B$41,$B14,$S$2:$S$41,"&lt;"&amp;$T14,$T$2:$T$41,"&gt;"&amp;$S14,$K$2:$K$41,TRIM($L14))+COUNTIFS($B$2:$B$41,$B14,$S$2:$S$41,"&lt;"&amp;$T14,$T$2:$T$41,"&gt;"&amp;$S14,$L$2:$L$41,TRIM($L14))+COUNTIFS($B$2:$B$41,$B14,$S$2:$S$41,"&lt;"&amp;$T14,$T$2:$T$41,"&gt;"&amp;$S14,$M$2:$M$41,TRIM($L14)))&gt;1,"; double-booked","")),3,200)))</f>
        <v/>
      </c>
      <c r="AF14" s="29">
        <f>IF($Z14="","",IF((IF($Z14=0,"; not on Applicants",IF(AND($E14&lt;&gt;"",NOT(ISNUMBER(SEARCH($E14,INDEX(Applicants!$AM$2:$AM$501,$Z14))))),"; not available","")&amp;IF(AND($F14&lt;&gt;"",NOT(ISNUMBER(SEARCH($F14,INDEX(Applicants!$AL$2:$AL$501,$Z14))))),"; role not chosen","")&amp;IF(AND(ISNUMBER(MATCH($F14,Lists!$I$2:$I$6,0)),TRIM(INDEX(Applicants!$AG$2:$AG$501,$Z14)&amp;"")&lt;&gt;"Yes"),"; reference check not marked Yes","")&amp;IF(INDEX(Applicants!$AO$2:$AO$501,$Z14)="Needed","; under 18, guardian signature not on file","")&amp;IF((COUNTIFS($B$2:$B$41,$B14,$S$2:$S$41,"&lt;"&amp;$T14,$T$2:$T$41,"&gt;"&amp;$S14,$H$2:$H$41,TRIM($M14))+COUNTIFS($B$2:$B$41,$B14,$S$2:$S$41,"&lt;"&amp;$T14,$T$2:$T$41,"&gt;"&amp;$S14,$I$2:$I$41,TRIM($M14))+COUNTIFS($B$2:$B$41,$B14,$S$2:$S$41,"&lt;"&amp;$T14,$T$2:$T$41,"&gt;"&amp;$S14,$J$2:$J$41,TRIM($M14))+COUNTIFS($B$2:$B$41,$B14,$S$2:$S$41,"&lt;"&amp;$T14,$T$2:$T$41,"&gt;"&amp;$S14,$K$2:$K$41,TRIM($M14))+COUNTIFS($B$2:$B$41,$B14,$S$2:$S$41,"&lt;"&amp;$T14,$T$2:$T$41,"&gt;"&amp;$S14,$L$2:$L$41,TRIM($M14))+COUNTIFS($B$2:$B$41,$B14,$S$2:$S$41,"&lt;"&amp;$T14,$T$2:$T$41,"&gt;"&amp;$S14,$M$2:$M$41,TRIM($M14)))&gt;1,"; double-booked","")))="","",TRIM($M14)&amp;": "&amp;MID(IF($Z14=0,"; not on Applicants",IF(AND($E14&lt;&gt;"",NOT(ISNUMBER(SEARCH($E14,INDEX(Applicants!$AM$2:$AM$501,$Z14))))),"; not available","")&amp;IF(AND($F14&lt;&gt;"",NOT(ISNUMBER(SEARCH($F14,INDEX(Applicants!$AL$2:$AL$501,$Z14))))),"; role not chosen","")&amp;IF(AND(ISNUMBER(MATCH($F14,Lists!$I$2:$I$6,0)),TRIM(INDEX(Applicants!$AG$2:$AG$501,$Z14)&amp;"")&lt;&gt;"Yes"),"; reference check not marked Yes","")&amp;IF(INDEX(Applicants!$AO$2:$AO$501,$Z14)="Needed","; under 18, guardian signature not on file","")&amp;IF((COUNTIFS($B$2:$B$41,$B14,$S$2:$S$41,"&lt;"&amp;$T14,$T$2:$T$41,"&gt;"&amp;$S14,$H$2:$H$41,TRIM($M14))+COUNTIFS($B$2:$B$41,$B14,$S$2:$S$41,"&lt;"&amp;$T14,$T$2:$T$41,"&gt;"&amp;$S14,$I$2:$I$41,TRIM($M14))+COUNTIFS($B$2:$B$41,$B14,$S$2:$S$41,"&lt;"&amp;$T14,$T$2:$T$41,"&gt;"&amp;$S14,$J$2:$J$41,TRIM($M14))+COUNTIFS($B$2:$B$41,$B14,$S$2:$S$41,"&lt;"&amp;$T14,$T$2:$T$41,"&gt;"&amp;$S14,$K$2:$K$41,TRIM($M14))+COUNTIFS($B$2:$B$41,$B14,$S$2:$S$41,"&lt;"&amp;$T14,$T$2:$T$41,"&gt;"&amp;$S14,$L$2:$L$41,TRIM($M14))+COUNTIFS($B$2:$B$41,$B14,$S$2:$S$41,"&lt;"&amp;$T14,$T$2:$T$41,"&gt;"&amp;$S14,$M$2:$M$41,TRIM($M14)))&gt;1,"; double-booked","")),3,200)))</f>
        <v/>
      </c>
      <c r="AG14" s="29">
        <f>IF(AA14&lt;&gt;"",AA14&amp;" | ","")&amp;IF(AB14&lt;&gt;"",AB14&amp;" | ","")&amp;IF(AC14&lt;&gt;"",AC14&amp;" | ","")&amp;IF(AD14&lt;&gt;"",AD14&amp;" | ","")&amp;IF(AE14&lt;&gt;"",AE14&amp;" | ","")&amp;IF(AF14&lt;&gt;"",AF14&amp;" | ","")</f>
        <v/>
      </c>
    </row>
    <row r="15">
      <c r="A15" s="23" t="n"/>
      <c r="B15" s="30" t="n"/>
      <c r="C15" s="31" t="n"/>
      <c r="D15" s="31" t="n"/>
      <c r="E15" s="23" t="n"/>
      <c r="F15" s="23" t="n"/>
      <c r="G15" s="32" t="n"/>
      <c r="H15" s="23" t="n"/>
      <c r="I15" s="23" t="n"/>
      <c r="J15" s="23" t="n"/>
      <c r="K15" s="23" t="n"/>
      <c r="L15" s="23" t="n"/>
      <c r="M15" s="23" t="n"/>
      <c r="N15" s="27">
        <f>IF(A15="","",SUMPRODUCT((H15:M15&lt;&gt;"")*1))</f>
        <v/>
      </c>
      <c r="O15" s="27">
        <f>IF(OR(A15="",NOT(ISNUMBER(G15))),"",MAX(0,G15-N15))</f>
        <v/>
      </c>
      <c r="P15" s="27">
        <f>IF(OR(A15="",NOT(ISNUMBER(G15))),"",IF(N15=0,"Empty",IF(N15=G15,"Full",IF(N15&gt;G15,"Over by "&amp;(N15-G15),"Open"))))</f>
        <v/>
      </c>
      <c r="Q15" s="28">
        <f>IF(A15="","",IF(N15=0,"No names yet",IF(AG15="","OK",LEFT(AG15,LEN(AG15)-3))))</f>
        <v/>
      </c>
      <c r="S15" s="29">
        <f>IF(C15="","",IF(ISNUMBER(C15),ROUND(MOD(C15,1)*1440,0),IFERROR(VALUE(LEFT(C15,2))*60+VALUE(MID(C15,4,2)),"")))</f>
        <v/>
      </c>
      <c r="T15" s="29">
        <f>IF(D15="","",IF(ISNUMBER(D15),ROUND(MOD(D15,1)*1440,0),IFERROR(VALUE(LEFT(D15,2))*60+VALUE(MID(D15,4,2)),"")))</f>
        <v/>
      </c>
      <c r="U15" s="29">
        <f>IF(TRIM($H15&amp;"")="","",IFERROR(MATCH(TRIM($H15),Applicants!$AJ$2:$AJ$501,0),0))</f>
        <v/>
      </c>
      <c r="V15" s="29">
        <f>IF(TRIM($I15&amp;"")="","",IFERROR(MATCH(TRIM($I15),Applicants!$AJ$2:$AJ$501,0),0))</f>
        <v/>
      </c>
      <c r="W15" s="29">
        <f>IF(TRIM($J15&amp;"")="","",IFERROR(MATCH(TRIM($J15),Applicants!$AJ$2:$AJ$501,0),0))</f>
        <v/>
      </c>
      <c r="X15" s="29">
        <f>IF(TRIM($K15&amp;"")="","",IFERROR(MATCH(TRIM($K15),Applicants!$AJ$2:$AJ$501,0),0))</f>
        <v/>
      </c>
      <c r="Y15" s="29">
        <f>IF(TRIM($L15&amp;"")="","",IFERROR(MATCH(TRIM($L15),Applicants!$AJ$2:$AJ$501,0),0))</f>
        <v/>
      </c>
      <c r="Z15" s="29">
        <f>IF(TRIM($M15&amp;"")="","",IFERROR(MATCH(TRIM($M15),Applicants!$AJ$2:$AJ$501,0),0))</f>
        <v/>
      </c>
      <c r="AA15" s="29">
        <f>IF($U15="","",IF((IF($U15=0,"; not on Applicants",IF(AND($E15&lt;&gt;"",NOT(ISNUMBER(SEARCH($E15,INDEX(Applicants!$AM$2:$AM$501,$U15))))),"; not available","")&amp;IF(AND($F15&lt;&gt;"",NOT(ISNUMBER(SEARCH($F15,INDEX(Applicants!$AL$2:$AL$501,$U15))))),"; role not chosen","")&amp;IF(AND(ISNUMBER(MATCH($F15,Lists!$I$2:$I$6,0)),TRIM(INDEX(Applicants!$AG$2:$AG$501,$U15)&amp;"")&lt;&gt;"Yes"),"; reference check not marked Yes","")&amp;IF(INDEX(Applicants!$AO$2:$AO$501,$U15)="Needed","; under 18, guardian signature not on file","")&amp;IF((COUNTIFS($B$2:$B$41,$B15,$S$2:$S$41,"&lt;"&amp;$T15,$T$2:$T$41,"&gt;"&amp;$S15,$H$2:$H$41,TRIM($H15))+COUNTIFS($B$2:$B$41,$B15,$S$2:$S$41,"&lt;"&amp;$T15,$T$2:$T$41,"&gt;"&amp;$S15,$I$2:$I$41,TRIM($H15))+COUNTIFS($B$2:$B$41,$B15,$S$2:$S$41,"&lt;"&amp;$T15,$T$2:$T$41,"&gt;"&amp;$S15,$J$2:$J$41,TRIM($H15))+COUNTIFS($B$2:$B$41,$B15,$S$2:$S$41,"&lt;"&amp;$T15,$T$2:$T$41,"&gt;"&amp;$S15,$K$2:$K$41,TRIM($H15))+COUNTIFS($B$2:$B$41,$B15,$S$2:$S$41,"&lt;"&amp;$T15,$T$2:$T$41,"&gt;"&amp;$S15,$L$2:$L$41,TRIM($H15))+COUNTIFS($B$2:$B$41,$B15,$S$2:$S$41,"&lt;"&amp;$T15,$T$2:$T$41,"&gt;"&amp;$S15,$M$2:$M$41,TRIM($H15)))&gt;1,"; double-booked","")))="","",TRIM($H15)&amp;": "&amp;MID(IF($U15=0,"; not on Applicants",IF(AND($E15&lt;&gt;"",NOT(ISNUMBER(SEARCH($E15,INDEX(Applicants!$AM$2:$AM$501,$U15))))),"; not available","")&amp;IF(AND($F15&lt;&gt;"",NOT(ISNUMBER(SEARCH($F15,INDEX(Applicants!$AL$2:$AL$501,$U15))))),"; role not chosen","")&amp;IF(AND(ISNUMBER(MATCH($F15,Lists!$I$2:$I$6,0)),TRIM(INDEX(Applicants!$AG$2:$AG$501,$U15)&amp;"")&lt;&gt;"Yes"),"; reference check not marked Yes","")&amp;IF(INDEX(Applicants!$AO$2:$AO$501,$U15)="Needed","; under 18, guardian signature not on file","")&amp;IF((COUNTIFS($B$2:$B$41,$B15,$S$2:$S$41,"&lt;"&amp;$T15,$T$2:$T$41,"&gt;"&amp;$S15,$H$2:$H$41,TRIM($H15))+COUNTIFS($B$2:$B$41,$B15,$S$2:$S$41,"&lt;"&amp;$T15,$T$2:$T$41,"&gt;"&amp;$S15,$I$2:$I$41,TRIM($H15))+COUNTIFS($B$2:$B$41,$B15,$S$2:$S$41,"&lt;"&amp;$T15,$T$2:$T$41,"&gt;"&amp;$S15,$J$2:$J$41,TRIM($H15))+COUNTIFS($B$2:$B$41,$B15,$S$2:$S$41,"&lt;"&amp;$T15,$T$2:$T$41,"&gt;"&amp;$S15,$K$2:$K$41,TRIM($H15))+COUNTIFS($B$2:$B$41,$B15,$S$2:$S$41,"&lt;"&amp;$T15,$T$2:$T$41,"&gt;"&amp;$S15,$L$2:$L$41,TRIM($H15))+COUNTIFS($B$2:$B$41,$B15,$S$2:$S$41,"&lt;"&amp;$T15,$T$2:$T$41,"&gt;"&amp;$S15,$M$2:$M$41,TRIM($H15)))&gt;1,"; double-booked","")),3,200)))</f>
        <v/>
      </c>
      <c r="AB15" s="29">
        <f>IF($V15="","",IF((IF($V15=0,"; not on Applicants",IF(AND($E15&lt;&gt;"",NOT(ISNUMBER(SEARCH($E15,INDEX(Applicants!$AM$2:$AM$501,$V15))))),"; not available","")&amp;IF(AND($F15&lt;&gt;"",NOT(ISNUMBER(SEARCH($F15,INDEX(Applicants!$AL$2:$AL$501,$V15))))),"; role not chosen","")&amp;IF(AND(ISNUMBER(MATCH($F15,Lists!$I$2:$I$6,0)),TRIM(INDEX(Applicants!$AG$2:$AG$501,$V15)&amp;"")&lt;&gt;"Yes"),"; reference check not marked Yes","")&amp;IF(INDEX(Applicants!$AO$2:$AO$501,$V15)="Needed","; under 18, guardian signature not on file","")&amp;IF((COUNTIFS($B$2:$B$41,$B15,$S$2:$S$41,"&lt;"&amp;$T15,$T$2:$T$41,"&gt;"&amp;$S15,$H$2:$H$41,TRIM($I15))+COUNTIFS($B$2:$B$41,$B15,$S$2:$S$41,"&lt;"&amp;$T15,$T$2:$T$41,"&gt;"&amp;$S15,$I$2:$I$41,TRIM($I15))+COUNTIFS($B$2:$B$41,$B15,$S$2:$S$41,"&lt;"&amp;$T15,$T$2:$T$41,"&gt;"&amp;$S15,$J$2:$J$41,TRIM($I15))+COUNTIFS($B$2:$B$41,$B15,$S$2:$S$41,"&lt;"&amp;$T15,$T$2:$T$41,"&gt;"&amp;$S15,$K$2:$K$41,TRIM($I15))+COUNTIFS($B$2:$B$41,$B15,$S$2:$S$41,"&lt;"&amp;$T15,$T$2:$T$41,"&gt;"&amp;$S15,$L$2:$L$41,TRIM($I15))+COUNTIFS($B$2:$B$41,$B15,$S$2:$S$41,"&lt;"&amp;$T15,$T$2:$T$41,"&gt;"&amp;$S15,$M$2:$M$41,TRIM($I15)))&gt;1,"; double-booked","")))="","",TRIM($I15)&amp;": "&amp;MID(IF($V15=0,"; not on Applicants",IF(AND($E15&lt;&gt;"",NOT(ISNUMBER(SEARCH($E15,INDEX(Applicants!$AM$2:$AM$501,$V15))))),"; not available","")&amp;IF(AND($F15&lt;&gt;"",NOT(ISNUMBER(SEARCH($F15,INDEX(Applicants!$AL$2:$AL$501,$V15))))),"; role not chosen","")&amp;IF(AND(ISNUMBER(MATCH($F15,Lists!$I$2:$I$6,0)),TRIM(INDEX(Applicants!$AG$2:$AG$501,$V15)&amp;"")&lt;&gt;"Yes"),"; reference check not marked Yes","")&amp;IF(INDEX(Applicants!$AO$2:$AO$501,$V15)="Needed","; under 18, guardian signature not on file","")&amp;IF((COUNTIFS($B$2:$B$41,$B15,$S$2:$S$41,"&lt;"&amp;$T15,$T$2:$T$41,"&gt;"&amp;$S15,$H$2:$H$41,TRIM($I15))+COUNTIFS($B$2:$B$41,$B15,$S$2:$S$41,"&lt;"&amp;$T15,$T$2:$T$41,"&gt;"&amp;$S15,$I$2:$I$41,TRIM($I15))+COUNTIFS($B$2:$B$41,$B15,$S$2:$S$41,"&lt;"&amp;$T15,$T$2:$T$41,"&gt;"&amp;$S15,$J$2:$J$41,TRIM($I15))+COUNTIFS($B$2:$B$41,$B15,$S$2:$S$41,"&lt;"&amp;$T15,$T$2:$T$41,"&gt;"&amp;$S15,$K$2:$K$41,TRIM($I15))+COUNTIFS($B$2:$B$41,$B15,$S$2:$S$41,"&lt;"&amp;$T15,$T$2:$T$41,"&gt;"&amp;$S15,$L$2:$L$41,TRIM($I15))+COUNTIFS($B$2:$B$41,$B15,$S$2:$S$41,"&lt;"&amp;$T15,$T$2:$T$41,"&gt;"&amp;$S15,$M$2:$M$41,TRIM($I15)))&gt;1,"; double-booked","")),3,200)))</f>
        <v/>
      </c>
      <c r="AC15" s="29">
        <f>IF($W15="","",IF((IF($W15=0,"; not on Applicants",IF(AND($E15&lt;&gt;"",NOT(ISNUMBER(SEARCH($E15,INDEX(Applicants!$AM$2:$AM$501,$W15))))),"; not available","")&amp;IF(AND($F15&lt;&gt;"",NOT(ISNUMBER(SEARCH($F15,INDEX(Applicants!$AL$2:$AL$501,$W15))))),"; role not chosen","")&amp;IF(AND(ISNUMBER(MATCH($F15,Lists!$I$2:$I$6,0)),TRIM(INDEX(Applicants!$AG$2:$AG$501,$W15)&amp;"")&lt;&gt;"Yes"),"; reference check not marked Yes","")&amp;IF(INDEX(Applicants!$AO$2:$AO$501,$W15)="Needed","; under 18, guardian signature not on file","")&amp;IF((COUNTIFS($B$2:$B$41,$B15,$S$2:$S$41,"&lt;"&amp;$T15,$T$2:$T$41,"&gt;"&amp;$S15,$H$2:$H$41,TRIM($J15))+COUNTIFS($B$2:$B$41,$B15,$S$2:$S$41,"&lt;"&amp;$T15,$T$2:$T$41,"&gt;"&amp;$S15,$I$2:$I$41,TRIM($J15))+COUNTIFS($B$2:$B$41,$B15,$S$2:$S$41,"&lt;"&amp;$T15,$T$2:$T$41,"&gt;"&amp;$S15,$J$2:$J$41,TRIM($J15))+COUNTIFS($B$2:$B$41,$B15,$S$2:$S$41,"&lt;"&amp;$T15,$T$2:$T$41,"&gt;"&amp;$S15,$K$2:$K$41,TRIM($J15))+COUNTIFS($B$2:$B$41,$B15,$S$2:$S$41,"&lt;"&amp;$T15,$T$2:$T$41,"&gt;"&amp;$S15,$L$2:$L$41,TRIM($J15))+COUNTIFS($B$2:$B$41,$B15,$S$2:$S$41,"&lt;"&amp;$T15,$T$2:$T$41,"&gt;"&amp;$S15,$M$2:$M$41,TRIM($J15)))&gt;1,"; double-booked","")))="","",TRIM($J15)&amp;": "&amp;MID(IF($W15=0,"; not on Applicants",IF(AND($E15&lt;&gt;"",NOT(ISNUMBER(SEARCH($E15,INDEX(Applicants!$AM$2:$AM$501,$W15))))),"; not available","")&amp;IF(AND($F15&lt;&gt;"",NOT(ISNUMBER(SEARCH($F15,INDEX(Applicants!$AL$2:$AL$501,$W15))))),"; role not chosen","")&amp;IF(AND(ISNUMBER(MATCH($F15,Lists!$I$2:$I$6,0)),TRIM(INDEX(Applicants!$AG$2:$AG$501,$W15)&amp;"")&lt;&gt;"Yes"),"; reference check not marked Yes","")&amp;IF(INDEX(Applicants!$AO$2:$AO$501,$W15)="Needed","; under 18, guardian signature not on file","")&amp;IF((COUNTIFS($B$2:$B$41,$B15,$S$2:$S$41,"&lt;"&amp;$T15,$T$2:$T$41,"&gt;"&amp;$S15,$H$2:$H$41,TRIM($J15))+COUNTIFS($B$2:$B$41,$B15,$S$2:$S$41,"&lt;"&amp;$T15,$T$2:$T$41,"&gt;"&amp;$S15,$I$2:$I$41,TRIM($J15))+COUNTIFS($B$2:$B$41,$B15,$S$2:$S$41,"&lt;"&amp;$T15,$T$2:$T$41,"&gt;"&amp;$S15,$J$2:$J$41,TRIM($J15))+COUNTIFS($B$2:$B$41,$B15,$S$2:$S$41,"&lt;"&amp;$T15,$T$2:$T$41,"&gt;"&amp;$S15,$K$2:$K$41,TRIM($J15))+COUNTIFS($B$2:$B$41,$B15,$S$2:$S$41,"&lt;"&amp;$T15,$T$2:$T$41,"&gt;"&amp;$S15,$L$2:$L$41,TRIM($J15))+COUNTIFS($B$2:$B$41,$B15,$S$2:$S$41,"&lt;"&amp;$T15,$T$2:$T$41,"&gt;"&amp;$S15,$M$2:$M$41,TRIM($J15)))&gt;1,"; double-booked","")),3,200)))</f>
        <v/>
      </c>
      <c r="AD15" s="29">
        <f>IF($X15="","",IF((IF($X15=0,"; not on Applicants",IF(AND($E15&lt;&gt;"",NOT(ISNUMBER(SEARCH($E15,INDEX(Applicants!$AM$2:$AM$501,$X15))))),"; not available","")&amp;IF(AND($F15&lt;&gt;"",NOT(ISNUMBER(SEARCH($F15,INDEX(Applicants!$AL$2:$AL$501,$X15))))),"; role not chosen","")&amp;IF(AND(ISNUMBER(MATCH($F15,Lists!$I$2:$I$6,0)),TRIM(INDEX(Applicants!$AG$2:$AG$501,$X15)&amp;"")&lt;&gt;"Yes"),"; reference check not marked Yes","")&amp;IF(INDEX(Applicants!$AO$2:$AO$501,$X15)="Needed","; under 18, guardian signature not on file","")&amp;IF((COUNTIFS($B$2:$B$41,$B15,$S$2:$S$41,"&lt;"&amp;$T15,$T$2:$T$41,"&gt;"&amp;$S15,$H$2:$H$41,TRIM($K15))+COUNTIFS($B$2:$B$41,$B15,$S$2:$S$41,"&lt;"&amp;$T15,$T$2:$T$41,"&gt;"&amp;$S15,$I$2:$I$41,TRIM($K15))+COUNTIFS($B$2:$B$41,$B15,$S$2:$S$41,"&lt;"&amp;$T15,$T$2:$T$41,"&gt;"&amp;$S15,$J$2:$J$41,TRIM($K15))+COUNTIFS($B$2:$B$41,$B15,$S$2:$S$41,"&lt;"&amp;$T15,$T$2:$T$41,"&gt;"&amp;$S15,$K$2:$K$41,TRIM($K15))+COUNTIFS($B$2:$B$41,$B15,$S$2:$S$41,"&lt;"&amp;$T15,$T$2:$T$41,"&gt;"&amp;$S15,$L$2:$L$41,TRIM($K15))+COUNTIFS($B$2:$B$41,$B15,$S$2:$S$41,"&lt;"&amp;$T15,$T$2:$T$41,"&gt;"&amp;$S15,$M$2:$M$41,TRIM($K15)))&gt;1,"; double-booked","")))="","",TRIM($K15)&amp;": "&amp;MID(IF($X15=0,"; not on Applicants",IF(AND($E15&lt;&gt;"",NOT(ISNUMBER(SEARCH($E15,INDEX(Applicants!$AM$2:$AM$501,$X15))))),"; not available","")&amp;IF(AND($F15&lt;&gt;"",NOT(ISNUMBER(SEARCH($F15,INDEX(Applicants!$AL$2:$AL$501,$X15))))),"; role not chosen","")&amp;IF(AND(ISNUMBER(MATCH($F15,Lists!$I$2:$I$6,0)),TRIM(INDEX(Applicants!$AG$2:$AG$501,$X15)&amp;"")&lt;&gt;"Yes"),"; reference check not marked Yes","")&amp;IF(INDEX(Applicants!$AO$2:$AO$501,$X15)="Needed","; under 18, guardian signature not on file","")&amp;IF((COUNTIFS($B$2:$B$41,$B15,$S$2:$S$41,"&lt;"&amp;$T15,$T$2:$T$41,"&gt;"&amp;$S15,$H$2:$H$41,TRIM($K15))+COUNTIFS($B$2:$B$41,$B15,$S$2:$S$41,"&lt;"&amp;$T15,$T$2:$T$41,"&gt;"&amp;$S15,$I$2:$I$41,TRIM($K15))+COUNTIFS($B$2:$B$41,$B15,$S$2:$S$41,"&lt;"&amp;$T15,$T$2:$T$41,"&gt;"&amp;$S15,$J$2:$J$41,TRIM($K15))+COUNTIFS($B$2:$B$41,$B15,$S$2:$S$41,"&lt;"&amp;$T15,$T$2:$T$41,"&gt;"&amp;$S15,$K$2:$K$41,TRIM($K15))+COUNTIFS($B$2:$B$41,$B15,$S$2:$S$41,"&lt;"&amp;$T15,$T$2:$T$41,"&gt;"&amp;$S15,$L$2:$L$41,TRIM($K15))+COUNTIFS($B$2:$B$41,$B15,$S$2:$S$41,"&lt;"&amp;$T15,$T$2:$T$41,"&gt;"&amp;$S15,$M$2:$M$41,TRIM($K15)))&gt;1,"; double-booked","")),3,200)))</f>
        <v/>
      </c>
      <c r="AE15" s="29">
        <f>IF($Y15="","",IF((IF($Y15=0,"; not on Applicants",IF(AND($E15&lt;&gt;"",NOT(ISNUMBER(SEARCH($E15,INDEX(Applicants!$AM$2:$AM$501,$Y15))))),"; not available","")&amp;IF(AND($F15&lt;&gt;"",NOT(ISNUMBER(SEARCH($F15,INDEX(Applicants!$AL$2:$AL$501,$Y15))))),"; role not chosen","")&amp;IF(AND(ISNUMBER(MATCH($F15,Lists!$I$2:$I$6,0)),TRIM(INDEX(Applicants!$AG$2:$AG$501,$Y15)&amp;"")&lt;&gt;"Yes"),"; reference check not marked Yes","")&amp;IF(INDEX(Applicants!$AO$2:$AO$501,$Y15)="Needed","; under 18, guardian signature not on file","")&amp;IF((COUNTIFS($B$2:$B$41,$B15,$S$2:$S$41,"&lt;"&amp;$T15,$T$2:$T$41,"&gt;"&amp;$S15,$H$2:$H$41,TRIM($L15))+COUNTIFS($B$2:$B$41,$B15,$S$2:$S$41,"&lt;"&amp;$T15,$T$2:$T$41,"&gt;"&amp;$S15,$I$2:$I$41,TRIM($L15))+COUNTIFS($B$2:$B$41,$B15,$S$2:$S$41,"&lt;"&amp;$T15,$T$2:$T$41,"&gt;"&amp;$S15,$J$2:$J$41,TRIM($L15))+COUNTIFS($B$2:$B$41,$B15,$S$2:$S$41,"&lt;"&amp;$T15,$T$2:$T$41,"&gt;"&amp;$S15,$K$2:$K$41,TRIM($L15))+COUNTIFS($B$2:$B$41,$B15,$S$2:$S$41,"&lt;"&amp;$T15,$T$2:$T$41,"&gt;"&amp;$S15,$L$2:$L$41,TRIM($L15))+COUNTIFS($B$2:$B$41,$B15,$S$2:$S$41,"&lt;"&amp;$T15,$T$2:$T$41,"&gt;"&amp;$S15,$M$2:$M$41,TRIM($L15)))&gt;1,"; double-booked","")))="","",TRIM($L15)&amp;": "&amp;MID(IF($Y15=0,"; not on Applicants",IF(AND($E15&lt;&gt;"",NOT(ISNUMBER(SEARCH($E15,INDEX(Applicants!$AM$2:$AM$501,$Y15))))),"; not available","")&amp;IF(AND($F15&lt;&gt;"",NOT(ISNUMBER(SEARCH($F15,INDEX(Applicants!$AL$2:$AL$501,$Y15))))),"; role not chosen","")&amp;IF(AND(ISNUMBER(MATCH($F15,Lists!$I$2:$I$6,0)),TRIM(INDEX(Applicants!$AG$2:$AG$501,$Y15)&amp;"")&lt;&gt;"Yes"),"; reference check not marked Yes","")&amp;IF(INDEX(Applicants!$AO$2:$AO$501,$Y15)="Needed","; under 18, guardian signature not on file","")&amp;IF((COUNTIFS($B$2:$B$41,$B15,$S$2:$S$41,"&lt;"&amp;$T15,$T$2:$T$41,"&gt;"&amp;$S15,$H$2:$H$41,TRIM($L15))+COUNTIFS($B$2:$B$41,$B15,$S$2:$S$41,"&lt;"&amp;$T15,$T$2:$T$41,"&gt;"&amp;$S15,$I$2:$I$41,TRIM($L15))+COUNTIFS($B$2:$B$41,$B15,$S$2:$S$41,"&lt;"&amp;$T15,$T$2:$T$41,"&gt;"&amp;$S15,$J$2:$J$41,TRIM($L15))+COUNTIFS($B$2:$B$41,$B15,$S$2:$S$41,"&lt;"&amp;$T15,$T$2:$T$41,"&gt;"&amp;$S15,$K$2:$K$41,TRIM($L15))+COUNTIFS($B$2:$B$41,$B15,$S$2:$S$41,"&lt;"&amp;$T15,$T$2:$T$41,"&gt;"&amp;$S15,$L$2:$L$41,TRIM($L15))+COUNTIFS($B$2:$B$41,$B15,$S$2:$S$41,"&lt;"&amp;$T15,$T$2:$T$41,"&gt;"&amp;$S15,$M$2:$M$41,TRIM($L15)))&gt;1,"; double-booked","")),3,200)))</f>
        <v/>
      </c>
      <c r="AF15" s="29">
        <f>IF($Z15="","",IF((IF($Z15=0,"; not on Applicants",IF(AND($E15&lt;&gt;"",NOT(ISNUMBER(SEARCH($E15,INDEX(Applicants!$AM$2:$AM$501,$Z15))))),"; not available","")&amp;IF(AND($F15&lt;&gt;"",NOT(ISNUMBER(SEARCH($F15,INDEX(Applicants!$AL$2:$AL$501,$Z15))))),"; role not chosen","")&amp;IF(AND(ISNUMBER(MATCH($F15,Lists!$I$2:$I$6,0)),TRIM(INDEX(Applicants!$AG$2:$AG$501,$Z15)&amp;"")&lt;&gt;"Yes"),"; reference check not marked Yes","")&amp;IF(INDEX(Applicants!$AO$2:$AO$501,$Z15)="Needed","; under 18, guardian signature not on file","")&amp;IF((COUNTIFS($B$2:$B$41,$B15,$S$2:$S$41,"&lt;"&amp;$T15,$T$2:$T$41,"&gt;"&amp;$S15,$H$2:$H$41,TRIM($M15))+COUNTIFS($B$2:$B$41,$B15,$S$2:$S$41,"&lt;"&amp;$T15,$T$2:$T$41,"&gt;"&amp;$S15,$I$2:$I$41,TRIM($M15))+COUNTIFS($B$2:$B$41,$B15,$S$2:$S$41,"&lt;"&amp;$T15,$T$2:$T$41,"&gt;"&amp;$S15,$J$2:$J$41,TRIM($M15))+COUNTIFS($B$2:$B$41,$B15,$S$2:$S$41,"&lt;"&amp;$T15,$T$2:$T$41,"&gt;"&amp;$S15,$K$2:$K$41,TRIM($M15))+COUNTIFS($B$2:$B$41,$B15,$S$2:$S$41,"&lt;"&amp;$T15,$T$2:$T$41,"&gt;"&amp;$S15,$L$2:$L$41,TRIM($M15))+COUNTIFS($B$2:$B$41,$B15,$S$2:$S$41,"&lt;"&amp;$T15,$T$2:$T$41,"&gt;"&amp;$S15,$M$2:$M$41,TRIM($M15)))&gt;1,"; double-booked","")))="","",TRIM($M15)&amp;": "&amp;MID(IF($Z15=0,"; not on Applicants",IF(AND($E15&lt;&gt;"",NOT(ISNUMBER(SEARCH($E15,INDEX(Applicants!$AM$2:$AM$501,$Z15))))),"; not available","")&amp;IF(AND($F15&lt;&gt;"",NOT(ISNUMBER(SEARCH($F15,INDEX(Applicants!$AL$2:$AL$501,$Z15))))),"; role not chosen","")&amp;IF(AND(ISNUMBER(MATCH($F15,Lists!$I$2:$I$6,0)),TRIM(INDEX(Applicants!$AG$2:$AG$501,$Z15)&amp;"")&lt;&gt;"Yes"),"; reference check not marked Yes","")&amp;IF(INDEX(Applicants!$AO$2:$AO$501,$Z15)="Needed","; under 18, guardian signature not on file","")&amp;IF((COUNTIFS($B$2:$B$41,$B15,$S$2:$S$41,"&lt;"&amp;$T15,$T$2:$T$41,"&gt;"&amp;$S15,$H$2:$H$41,TRIM($M15))+COUNTIFS($B$2:$B$41,$B15,$S$2:$S$41,"&lt;"&amp;$T15,$T$2:$T$41,"&gt;"&amp;$S15,$I$2:$I$41,TRIM($M15))+COUNTIFS($B$2:$B$41,$B15,$S$2:$S$41,"&lt;"&amp;$T15,$T$2:$T$41,"&gt;"&amp;$S15,$J$2:$J$41,TRIM($M15))+COUNTIFS($B$2:$B$41,$B15,$S$2:$S$41,"&lt;"&amp;$T15,$T$2:$T$41,"&gt;"&amp;$S15,$K$2:$K$41,TRIM($M15))+COUNTIFS($B$2:$B$41,$B15,$S$2:$S$41,"&lt;"&amp;$T15,$T$2:$T$41,"&gt;"&amp;$S15,$L$2:$L$41,TRIM($M15))+COUNTIFS($B$2:$B$41,$B15,$S$2:$S$41,"&lt;"&amp;$T15,$T$2:$T$41,"&gt;"&amp;$S15,$M$2:$M$41,TRIM($M15)))&gt;1,"; double-booked","")),3,200)))</f>
        <v/>
      </c>
      <c r="AG15" s="29">
        <f>IF(AA15&lt;&gt;"",AA15&amp;" | ","")&amp;IF(AB15&lt;&gt;"",AB15&amp;" | ","")&amp;IF(AC15&lt;&gt;"",AC15&amp;" | ","")&amp;IF(AD15&lt;&gt;"",AD15&amp;" | ","")&amp;IF(AE15&lt;&gt;"",AE15&amp;" | ","")&amp;IF(AF15&lt;&gt;"",AF15&amp;" | ","")</f>
        <v/>
      </c>
    </row>
    <row r="16">
      <c r="A16" s="23" t="n"/>
      <c r="B16" s="30" t="n"/>
      <c r="C16" s="31" t="n"/>
      <c r="D16" s="31" t="n"/>
      <c r="E16" s="23" t="n"/>
      <c r="F16" s="23" t="n"/>
      <c r="G16" s="32" t="n"/>
      <c r="H16" s="23" t="n"/>
      <c r="I16" s="23" t="n"/>
      <c r="J16" s="23" t="n"/>
      <c r="K16" s="23" t="n"/>
      <c r="L16" s="23" t="n"/>
      <c r="M16" s="23" t="n"/>
      <c r="N16" s="27">
        <f>IF(A16="","",SUMPRODUCT((H16:M16&lt;&gt;"")*1))</f>
        <v/>
      </c>
      <c r="O16" s="27">
        <f>IF(OR(A16="",NOT(ISNUMBER(G16))),"",MAX(0,G16-N16))</f>
        <v/>
      </c>
      <c r="P16" s="27">
        <f>IF(OR(A16="",NOT(ISNUMBER(G16))),"",IF(N16=0,"Empty",IF(N16=G16,"Full",IF(N16&gt;G16,"Over by "&amp;(N16-G16),"Open"))))</f>
        <v/>
      </c>
      <c r="Q16" s="28">
        <f>IF(A16="","",IF(N16=0,"No names yet",IF(AG16="","OK",LEFT(AG16,LEN(AG16)-3))))</f>
        <v/>
      </c>
      <c r="S16" s="29">
        <f>IF(C16="","",IF(ISNUMBER(C16),ROUND(MOD(C16,1)*1440,0),IFERROR(VALUE(LEFT(C16,2))*60+VALUE(MID(C16,4,2)),"")))</f>
        <v/>
      </c>
      <c r="T16" s="29">
        <f>IF(D16="","",IF(ISNUMBER(D16),ROUND(MOD(D16,1)*1440,0),IFERROR(VALUE(LEFT(D16,2))*60+VALUE(MID(D16,4,2)),"")))</f>
        <v/>
      </c>
      <c r="U16" s="29">
        <f>IF(TRIM($H16&amp;"")="","",IFERROR(MATCH(TRIM($H16),Applicants!$AJ$2:$AJ$501,0),0))</f>
        <v/>
      </c>
      <c r="V16" s="29">
        <f>IF(TRIM($I16&amp;"")="","",IFERROR(MATCH(TRIM($I16),Applicants!$AJ$2:$AJ$501,0),0))</f>
        <v/>
      </c>
      <c r="W16" s="29">
        <f>IF(TRIM($J16&amp;"")="","",IFERROR(MATCH(TRIM($J16),Applicants!$AJ$2:$AJ$501,0),0))</f>
        <v/>
      </c>
      <c r="X16" s="29">
        <f>IF(TRIM($K16&amp;"")="","",IFERROR(MATCH(TRIM($K16),Applicants!$AJ$2:$AJ$501,0),0))</f>
        <v/>
      </c>
      <c r="Y16" s="29">
        <f>IF(TRIM($L16&amp;"")="","",IFERROR(MATCH(TRIM($L16),Applicants!$AJ$2:$AJ$501,0),0))</f>
        <v/>
      </c>
      <c r="Z16" s="29">
        <f>IF(TRIM($M16&amp;"")="","",IFERROR(MATCH(TRIM($M16),Applicants!$AJ$2:$AJ$501,0),0))</f>
        <v/>
      </c>
      <c r="AA16" s="29">
        <f>IF($U16="","",IF((IF($U16=0,"; not on Applicants",IF(AND($E16&lt;&gt;"",NOT(ISNUMBER(SEARCH($E16,INDEX(Applicants!$AM$2:$AM$501,$U16))))),"; not available","")&amp;IF(AND($F16&lt;&gt;"",NOT(ISNUMBER(SEARCH($F16,INDEX(Applicants!$AL$2:$AL$501,$U16))))),"; role not chosen","")&amp;IF(AND(ISNUMBER(MATCH($F16,Lists!$I$2:$I$6,0)),TRIM(INDEX(Applicants!$AG$2:$AG$501,$U16)&amp;"")&lt;&gt;"Yes"),"; reference check not marked Yes","")&amp;IF(INDEX(Applicants!$AO$2:$AO$501,$U16)="Needed","; under 18, guardian signature not on file","")&amp;IF((COUNTIFS($B$2:$B$41,$B16,$S$2:$S$41,"&lt;"&amp;$T16,$T$2:$T$41,"&gt;"&amp;$S16,$H$2:$H$41,TRIM($H16))+COUNTIFS($B$2:$B$41,$B16,$S$2:$S$41,"&lt;"&amp;$T16,$T$2:$T$41,"&gt;"&amp;$S16,$I$2:$I$41,TRIM($H16))+COUNTIFS($B$2:$B$41,$B16,$S$2:$S$41,"&lt;"&amp;$T16,$T$2:$T$41,"&gt;"&amp;$S16,$J$2:$J$41,TRIM($H16))+COUNTIFS($B$2:$B$41,$B16,$S$2:$S$41,"&lt;"&amp;$T16,$T$2:$T$41,"&gt;"&amp;$S16,$K$2:$K$41,TRIM($H16))+COUNTIFS($B$2:$B$41,$B16,$S$2:$S$41,"&lt;"&amp;$T16,$T$2:$T$41,"&gt;"&amp;$S16,$L$2:$L$41,TRIM($H16))+COUNTIFS($B$2:$B$41,$B16,$S$2:$S$41,"&lt;"&amp;$T16,$T$2:$T$41,"&gt;"&amp;$S16,$M$2:$M$41,TRIM($H16)))&gt;1,"; double-booked","")))="","",TRIM($H16)&amp;": "&amp;MID(IF($U16=0,"; not on Applicants",IF(AND($E16&lt;&gt;"",NOT(ISNUMBER(SEARCH($E16,INDEX(Applicants!$AM$2:$AM$501,$U16))))),"; not available","")&amp;IF(AND($F16&lt;&gt;"",NOT(ISNUMBER(SEARCH($F16,INDEX(Applicants!$AL$2:$AL$501,$U16))))),"; role not chosen","")&amp;IF(AND(ISNUMBER(MATCH($F16,Lists!$I$2:$I$6,0)),TRIM(INDEX(Applicants!$AG$2:$AG$501,$U16)&amp;"")&lt;&gt;"Yes"),"; reference check not marked Yes","")&amp;IF(INDEX(Applicants!$AO$2:$AO$501,$U16)="Needed","; under 18, guardian signature not on file","")&amp;IF((COUNTIFS($B$2:$B$41,$B16,$S$2:$S$41,"&lt;"&amp;$T16,$T$2:$T$41,"&gt;"&amp;$S16,$H$2:$H$41,TRIM($H16))+COUNTIFS($B$2:$B$41,$B16,$S$2:$S$41,"&lt;"&amp;$T16,$T$2:$T$41,"&gt;"&amp;$S16,$I$2:$I$41,TRIM($H16))+COUNTIFS($B$2:$B$41,$B16,$S$2:$S$41,"&lt;"&amp;$T16,$T$2:$T$41,"&gt;"&amp;$S16,$J$2:$J$41,TRIM($H16))+COUNTIFS($B$2:$B$41,$B16,$S$2:$S$41,"&lt;"&amp;$T16,$T$2:$T$41,"&gt;"&amp;$S16,$K$2:$K$41,TRIM($H16))+COUNTIFS($B$2:$B$41,$B16,$S$2:$S$41,"&lt;"&amp;$T16,$T$2:$T$41,"&gt;"&amp;$S16,$L$2:$L$41,TRIM($H16))+COUNTIFS($B$2:$B$41,$B16,$S$2:$S$41,"&lt;"&amp;$T16,$T$2:$T$41,"&gt;"&amp;$S16,$M$2:$M$41,TRIM($H16)))&gt;1,"; double-booked","")),3,200)))</f>
        <v/>
      </c>
      <c r="AB16" s="29">
        <f>IF($V16="","",IF((IF($V16=0,"; not on Applicants",IF(AND($E16&lt;&gt;"",NOT(ISNUMBER(SEARCH($E16,INDEX(Applicants!$AM$2:$AM$501,$V16))))),"; not available","")&amp;IF(AND($F16&lt;&gt;"",NOT(ISNUMBER(SEARCH($F16,INDEX(Applicants!$AL$2:$AL$501,$V16))))),"; role not chosen","")&amp;IF(AND(ISNUMBER(MATCH($F16,Lists!$I$2:$I$6,0)),TRIM(INDEX(Applicants!$AG$2:$AG$501,$V16)&amp;"")&lt;&gt;"Yes"),"; reference check not marked Yes","")&amp;IF(INDEX(Applicants!$AO$2:$AO$501,$V16)="Needed","; under 18, guardian signature not on file","")&amp;IF((COUNTIFS($B$2:$B$41,$B16,$S$2:$S$41,"&lt;"&amp;$T16,$T$2:$T$41,"&gt;"&amp;$S16,$H$2:$H$41,TRIM($I16))+COUNTIFS($B$2:$B$41,$B16,$S$2:$S$41,"&lt;"&amp;$T16,$T$2:$T$41,"&gt;"&amp;$S16,$I$2:$I$41,TRIM($I16))+COUNTIFS($B$2:$B$41,$B16,$S$2:$S$41,"&lt;"&amp;$T16,$T$2:$T$41,"&gt;"&amp;$S16,$J$2:$J$41,TRIM($I16))+COUNTIFS($B$2:$B$41,$B16,$S$2:$S$41,"&lt;"&amp;$T16,$T$2:$T$41,"&gt;"&amp;$S16,$K$2:$K$41,TRIM($I16))+COUNTIFS($B$2:$B$41,$B16,$S$2:$S$41,"&lt;"&amp;$T16,$T$2:$T$41,"&gt;"&amp;$S16,$L$2:$L$41,TRIM($I16))+COUNTIFS($B$2:$B$41,$B16,$S$2:$S$41,"&lt;"&amp;$T16,$T$2:$T$41,"&gt;"&amp;$S16,$M$2:$M$41,TRIM($I16)))&gt;1,"; double-booked","")))="","",TRIM($I16)&amp;": "&amp;MID(IF($V16=0,"; not on Applicants",IF(AND($E16&lt;&gt;"",NOT(ISNUMBER(SEARCH($E16,INDEX(Applicants!$AM$2:$AM$501,$V16))))),"; not available","")&amp;IF(AND($F16&lt;&gt;"",NOT(ISNUMBER(SEARCH($F16,INDEX(Applicants!$AL$2:$AL$501,$V16))))),"; role not chosen","")&amp;IF(AND(ISNUMBER(MATCH($F16,Lists!$I$2:$I$6,0)),TRIM(INDEX(Applicants!$AG$2:$AG$501,$V16)&amp;"")&lt;&gt;"Yes"),"; reference check not marked Yes","")&amp;IF(INDEX(Applicants!$AO$2:$AO$501,$V16)="Needed","; under 18, guardian signature not on file","")&amp;IF((COUNTIFS($B$2:$B$41,$B16,$S$2:$S$41,"&lt;"&amp;$T16,$T$2:$T$41,"&gt;"&amp;$S16,$H$2:$H$41,TRIM($I16))+COUNTIFS($B$2:$B$41,$B16,$S$2:$S$41,"&lt;"&amp;$T16,$T$2:$T$41,"&gt;"&amp;$S16,$I$2:$I$41,TRIM($I16))+COUNTIFS($B$2:$B$41,$B16,$S$2:$S$41,"&lt;"&amp;$T16,$T$2:$T$41,"&gt;"&amp;$S16,$J$2:$J$41,TRIM($I16))+COUNTIFS($B$2:$B$41,$B16,$S$2:$S$41,"&lt;"&amp;$T16,$T$2:$T$41,"&gt;"&amp;$S16,$K$2:$K$41,TRIM($I16))+COUNTIFS($B$2:$B$41,$B16,$S$2:$S$41,"&lt;"&amp;$T16,$T$2:$T$41,"&gt;"&amp;$S16,$L$2:$L$41,TRIM($I16))+COUNTIFS($B$2:$B$41,$B16,$S$2:$S$41,"&lt;"&amp;$T16,$T$2:$T$41,"&gt;"&amp;$S16,$M$2:$M$41,TRIM($I16)))&gt;1,"; double-booked","")),3,200)))</f>
        <v/>
      </c>
      <c r="AC16" s="29">
        <f>IF($W16="","",IF((IF($W16=0,"; not on Applicants",IF(AND($E16&lt;&gt;"",NOT(ISNUMBER(SEARCH($E16,INDEX(Applicants!$AM$2:$AM$501,$W16))))),"; not available","")&amp;IF(AND($F16&lt;&gt;"",NOT(ISNUMBER(SEARCH($F16,INDEX(Applicants!$AL$2:$AL$501,$W16))))),"; role not chosen","")&amp;IF(AND(ISNUMBER(MATCH($F16,Lists!$I$2:$I$6,0)),TRIM(INDEX(Applicants!$AG$2:$AG$501,$W16)&amp;"")&lt;&gt;"Yes"),"; reference check not marked Yes","")&amp;IF(INDEX(Applicants!$AO$2:$AO$501,$W16)="Needed","; under 18, guardian signature not on file","")&amp;IF((COUNTIFS($B$2:$B$41,$B16,$S$2:$S$41,"&lt;"&amp;$T16,$T$2:$T$41,"&gt;"&amp;$S16,$H$2:$H$41,TRIM($J16))+COUNTIFS($B$2:$B$41,$B16,$S$2:$S$41,"&lt;"&amp;$T16,$T$2:$T$41,"&gt;"&amp;$S16,$I$2:$I$41,TRIM($J16))+COUNTIFS($B$2:$B$41,$B16,$S$2:$S$41,"&lt;"&amp;$T16,$T$2:$T$41,"&gt;"&amp;$S16,$J$2:$J$41,TRIM($J16))+COUNTIFS($B$2:$B$41,$B16,$S$2:$S$41,"&lt;"&amp;$T16,$T$2:$T$41,"&gt;"&amp;$S16,$K$2:$K$41,TRIM($J16))+COUNTIFS($B$2:$B$41,$B16,$S$2:$S$41,"&lt;"&amp;$T16,$T$2:$T$41,"&gt;"&amp;$S16,$L$2:$L$41,TRIM($J16))+COUNTIFS($B$2:$B$41,$B16,$S$2:$S$41,"&lt;"&amp;$T16,$T$2:$T$41,"&gt;"&amp;$S16,$M$2:$M$41,TRIM($J16)))&gt;1,"; double-booked","")))="","",TRIM($J16)&amp;": "&amp;MID(IF($W16=0,"; not on Applicants",IF(AND($E16&lt;&gt;"",NOT(ISNUMBER(SEARCH($E16,INDEX(Applicants!$AM$2:$AM$501,$W16))))),"; not available","")&amp;IF(AND($F16&lt;&gt;"",NOT(ISNUMBER(SEARCH($F16,INDEX(Applicants!$AL$2:$AL$501,$W16))))),"; role not chosen","")&amp;IF(AND(ISNUMBER(MATCH($F16,Lists!$I$2:$I$6,0)),TRIM(INDEX(Applicants!$AG$2:$AG$501,$W16)&amp;"")&lt;&gt;"Yes"),"; reference check not marked Yes","")&amp;IF(INDEX(Applicants!$AO$2:$AO$501,$W16)="Needed","; under 18, guardian signature not on file","")&amp;IF((COUNTIFS($B$2:$B$41,$B16,$S$2:$S$41,"&lt;"&amp;$T16,$T$2:$T$41,"&gt;"&amp;$S16,$H$2:$H$41,TRIM($J16))+COUNTIFS($B$2:$B$41,$B16,$S$2:$S$41,"&lt;"&amp;$T16,$T$2:$T$41,"&gt;"&amp;$S16,$I$2:$I$41,TRIM($J16))+COUNTIFS($B$2:$B$41,$B16,$S$2:$S$41,"&lt;"&amp;$T16,$T$2:$T$41,"&gt;"&amp;$S16,$J$2:$J$41,TRIM($J16))+COUNTIFS($B$2:$B$41,$B16,$S$2:$S$41,"&lt;"&amp;$T16,$T$2:$T$41,"&gt;"&amp;$S16,$K$2:$K$41,TRIM($J16))+COUNTIFS($B$2:$B$41,$B16,$S$2:$S$41,"&lt;"&amp;$T16,$T$2:$T$41,"&gt;"&amp;$S16,$L$2:$L$41,TRIM($J16))+COUNTIFS($B$2:$B$41,$B16,$S$2:$S$41,"&lt;"&amp;$T16,$T$2:$T$41,"&gt;"&amp;$S16,$M$2:$M$41,TRIM($J16)))&gt;1,"; double-booked","")),3,200)))</f>
        <v/>
      </c>
      <c r="AD16" s="29">
        <f>IF($X16="","",IF((IF($X16=0,"; not on Applicants",IF(AND($E16&lt;&gt;"",NOT(ISNUMBER(SEARCH($E16,INDEX(Applicants!$AM$2:$AM$501,$X16))))),"; not available","")&amp;IF(AND($F16&lt;&gt;"",NOT(ISNUMBER(SEARCH($F16,INDEX(Applicants!$AL$2:$AL$501,$X16))))),"; role not chosen","")&amp;IF(AND(ISNUMBER(MATCH($F16,Lists!$I$2:$I$6,0)),TRIM(INDEX(Applicants!$AG$2:$AG$501,$X16)&amp;"")&lt;&gt;"Yes"),"; reference check not marked Yes","")&amp;IF(INDEX(Applicants!$AO$2:$AO$501,$X16)="Needed","; under 18, guardian signature not on file","")&amp;IF((COUNTIFS($B$2:$B$41,$B16,$S$2:$S$41,"&lt;"&amp;$T16,$T$2:$T$41,"&gt;"&amp;$S16,$H$2:$H$41,TRIM($K16))+COUNTIFS($B$2:$B$41,$B16,$S$2:$S$41,"&lt;"&amp;$T16,$T$2:$T$41,"&gt;"&amp;$S16,$I$2:$I$41,TRIM($K16))+COUNTIFS($B$2:$B$41,$B16,$S$2:$S$41,"&lt;"&amp;$T16,$T$2:$T$41,"&gt;"&amp;$S16,$J$2:$J$41,TRIM($K16))+COUNTIFS($B$2:$B$41,$B16,$S$2:$S$41,"&lt;"&amp;$T16,$T$2:$T$41,"&gt;"&amp;$S16,$K$2:$K$41,TRIM($K16))+COUNTIFS($B$2:$B$41,$B16,$S$2:$S$41,"&lt;"&amp;$T16,$T$2:$T$41,"&gt;"&amp;$S16,$L$2:$L$41,TRIM($K16))+COUNTIFS($B$2:$B$41,$B16,$S$2:$S$41,"&lt;"&amp;$T16,$T$2:$T$41,"&gt;"&amp;$S16,$M$2:$M$41,TRIM($K16)))&gt;1,"; double-booked","")))="","",TRIM($K16)&amp;": "&amp;MID(IF($X16=0,"; not on Applicants",IF(AND($E16&lt;&gt;"",NOT(ISNUMBER(SEARCH($E16,INDEX(Applicants!$AM$2:$AM$501,$X16))))),"; not available","")&amp;IF(AND($F16&lt;&gt;"",NOT(ISNUMBER(SEARCH($F16,INDEX(Applicants!$AL$2:$AL$501,$X16))))),"; role not chosen","")&amp;IF(AND(ISNUMBER(MATCH($F16,Lists!$I$2:$I$6,0)),TRIM(INDEX(Applicants!$AG$2:$AG$501,$X16)&amp;"")&lt;&gt;"Yes"),"; reference check not marked Yes","")&amp;IF(INDEX(Applicants!$AO$2:$AO$501,$X16)="Needed","; under 18, guardian signature not on file","")&amp;IF((COUNTIFS($B$2:$B$41,$B16,$S$2:$S$41,"&lt;"&amp;$T16,$T$2:$T$41,"&gt;"&amp;$S16,$H$2:$H$41,TRIM($K16))+COUNTIFS($B$2:$B$41,$B16,$S$2:$S$41,"&lt;"&amp;$T16,$T$2:$T$41,"&gt;"&amp;$S16,$I$2:$I$41,TRIM($K16))+COUNTIFS($B$2:$B$41,$B16,$S$2:$S$41,"&lt;"&amp;$T16,$T$2:$T$41,"&gt;"&amp;$S16,$J$2:$J$41,TRIM($K16))+COUNTIFS($B$2:$B$41,$B16,$S$2:$S$41,"&lt;"&amp;$T16,$T$2:$T$41,"&gt;"&amp;$S16,$K$2:$K$41,TRIM($K16))+COUNTIFS($B$2:$B$41,$B16,$S$2:$S$41,"&lt;"&amp;$T16,$T$2:$T$41,"&gt;"&amp;$S16,$L$2:$L$41,TRIM($K16))+COUNTIFS($B$2:$B$41,$B16,$S$2:$S$41,"&lt;"&amp;$T16,$T$2:$T$41,"&gt;"&amp;$S16,$M$2:$M$41,TRIM($K16)))&gt;1,"; double-booked","")),3,200)))</f>
        <v/>
      </c>
      <c r="AE16" s="29">
        <f>IF($Y16="","",IF((IF($Y16=0,"; not on Applicants",IF(AND($E16&lt;&gt;"",NOT(ISNUMBER(SEARCH($E16,INDEX(Applicants!$AM$2:$AM$501,$Y16))))),"; not available","")&amp;IF(AND($F16&lt;&gt;"",NOT(ISNUMBER(SEARCH($F16,INDEX(Applicants!$AL$2:$AL$501,$Y16))))),"; role not chosen","")&amp;IF(AND(ISNUMBER(MATCH($F16,Lists!$I$2:$I$6,0)),TRIM(INDEX(Applicants!$AG$2:$AG$501,$Y16)&amp;"")&lt;&gt;"Yes"),"; reference check not marked Yes","")&amp;IF(INDEX(Applicants!$AO$2:$AO$501,$Y16)="Needed","; under 18, guardian signature not on file","")&amp;IF((COUNTIFS($B$2:$B$41,$B16,$S$2:$S$41,"&lt;"&amp;$T16,$T$2:$T$41,"&gt;"&amp;$S16,$H$2:$H$41,TRIM($L16))+COUNTIFS($B$2:$B$41,$B16,$S$2:$S$41,"&lt;"&amp;$T16,$T$2:$T$41,"&gt;"&amp;$S16,$I$2:$I$41,TRIM($L16))+COUNTIFS($B$2:$B$41,$B16,$S$2:$S$41,"&lt;"&amp;$T16,$T$2:$T$41,"&gt;"&amp;$S16,$J$2:$J$41,TRIM($L16))+COUNTIFS($B$2:$B$41,$B16,$S$2:$S$41,"&lt;"&amp;$T16,$T$2:$T$41,"&gt;"&amp;$S16,$K$2:$K$41,TRIM($L16))+COUNTIFS($B$2:$B$41,$B16,$S$2:$S$41,"&lt;"&amp;$T16,$T$2:$T$41,"&gt;"&amp;$S16,$L$2:$L$41,TRIM($L16))+COUNTIFS($B$2:$B$41,$B16,$S$2:$S$41,"&lt;"&amp;$T16,$T$2:$T$41,"&gt;"&amp;$S16,$M$2:$M$41,TRIM($L16)))&gt;1,"; double-booked","")))="","",TRIM($L16)&amp;": "&amp;MID(IF($Y16=0,"; not on Applicants",IF(AND($E16&lt;&gt;"",NOT(ISNUMBER(SEARCH($E16,INDEX(Applicants!$AM$2:$AM$501,$Y16))))),"; not available","")&amp;IF(AND($F16&lt;&gt;"",NOT(ISNUMBER(SEARCH($F16,INDEX(Applicants!$AL$2:$AL$501,$Y16))))),"; role not chosen","")&amp;IF(AND(ISNUMBER(MATCH($F16,Lists!$I$2:$I$6,0)),TRIM(INDEX(Applicants!$AG$2:$AG$501,$Y16)&amp;"")&lt;&gt;"Yes"),"; reference check not marked Yes","")&amp;IF(INDEX(Applicants!$AO$2:$AO$501,$Y16)="Needed","; under 18, guardian signature not on file","")&amp;IF((COUNTIFS($B$2:$B$41,$B16,$S$2:$S$41,"&lt;"&amp;$T16,$T$2:$T$41,"&gt;"&amp;$S16,$H$2:$H$41,TRIM($L16))+COUNTIFS($B$2:$B$41,$B16,$S$2:$S$41,"&lt;"&amp;$T16,$T$2:$T$41,"&gt;"&amp;$S16,$I$2:$I$41,TRIM($L16))+COUNTIFS($B$2:$B$41,$B16,$S$2:$S$41,"&lt;"&amp;$T16,$T$2:$T$41,"&gt;"&amp;$S16,$J$2:$J$41,TRIM($L16))+COUNTIFS($B$2:$B$41,$B16,$S$2:$S$41,"&lt;"&amp;$T16,$T$2:$T$41,"&gt;"&amp;$S16,$K$2:$K$41,TRIM($L16))+COUNTIFS($B$2:$B$41,$B16,$S$2:$S$41,"&lt;"&amp;$T16,$T$2:$T$41,"&gt;"&amp;$S16,$L$2:$L$41,TRIM($L16))+COUNTIFS($B$2:$B$41,$B16,$S$2:$S$41,"&lt;"&amp;$T16,$T$2:$T$41,"&gt;"&amp;$S16,$M$2:$M$41,TRIM($L16)))&gt;1,"; double-booked","")),3,200)))</f>
        <v/>
      </c>
      <c r="AF16" s="29">
        <f>IF($Z16="","",IF((IF($Z16=0,"; not on Applicants",IF(AND($E16&lt;&gt;"",NOT(ISNUMBER(SEARCH($E16,INDEX(Applicants!$AM$2:$AM$501,$Z16))))),"; not available","")&amp;IF(AND($F16&lt;&gt;"",NOT(ISNUMBER(SEARCH($F16,INDEX(Applicants!$AL$2:$AL$501,$Z16))))),"; role not chosen","")&amp;IF(AND(ISNUMBER(MATCH($F16,Lists!$I$2:$I$6,0)),TRIM(INDEX(Applicants!$AG$2:$AG$501,$Z16)&amp;"")&lt;&gt;"Yes"),"; reference check not marked Yes","")&amp;IF(INDEX(Applicants!$AO$2:$AO$501,$Z16)="Needed","; under 18, guardian signature not on file","")&amp;IF((COUNTIFS($B$2:$B$41,$B16,$S$2:$S$41,"&lt;"&amp;$T16,$T$2:$T$41,"&gt;"&amp;$S16,$H$2:$H$41,TRIM($M16))+COUNTIFS($B$2:$B$41,$B16,$S$2:$S$41,"&lt;"&amp;$T16,$T$2:$T$41,"&gt;"&amp;$S16,$I$2:$I$41,TRIM($M16))+COUNTIFS($B$2:$B$41,$B16,$S$2:$S$41,"&lt;"&amp;$T16,$T$2:$T$41,"&gt;"&amp;$S16,$J$2:$J$41,TRIM($M16))+COUNTIFS($B$2:$B$41,$B16,$S$2:$S$41,"&lt;"&amp;$T16,$T$2:$T$41,"&gt;"&amp;$S16,$K$2:$K$41,TRIM($M16))+COUNTIFS($B$2:$B$41,$B16,$S$2:$S$41,"&lt;"&amp;$T16,$T$2:$T$41,"&gt;"&amp;$S16,$L$2:$L$41,TRIM($M16))+COUNTIFS($B$2:$B$41,$B16,$S$2:$S$41,"&lt;"&amp;$T16,$T$2:$T$41,"&gt;"&amp;$S16,$M$2:$M$41,TRIM($M16)))&gt;1,"; double-booked","")))="","",TRIM($M16)&amp;": "&amp;MID(IF($Z16=0,"; not on Applicants",IF(AND($E16&lt;&gt;"",NOT(ISNUMBER(SEARCH($E16,INDEX(Applicants!$AM$2:$AM$501,$Z16))))),"; not available","")&amp;IF(AND($F16&lt;&gt;"",NOT(ISNUMBER(SEARCH($F16,INDEX(Applicants!$AL$2:$AL$501,$Z16))))),"; role not chosen","")&amp;IF(AND(ISNUMBER(MATCH($F16,Lists!$I$2:$I$6,0)),TRIM(INDEX(Applicants!$AG$2:$AG$501,$Z16)&amp;"")&lt;&gt;"Yes"),"; reference check not marked Yes","")&amp;IF(INDEX(Applicants!$AO$2:$AO$501,$Z16)="Needed","; under 18, guardian signature not on file","")&amp;IF((COUNTIFS($B$2:$B$41,$B16,$S$2:$S$41,"&lt;"&amp;$T16,$T$2:$T$41,"&gt;"&amp;$S16,$H$2:$H$41,TRIM($M16))+COUNTIFS($B$2:$B$41,$B16,$S$2:$S$41,"&lt;"&amp;$T16,$T$2:$T$41,"&gt;"&amp;$S16,$I$2:$I$41,TRIM($M16))+COUNTIFS($B$2:$B$41,$B16,$S$2:$S$41,"&lt;"&amp;$T16,$T$2:$T$41,"&gt;"&amp;$S16,$J$2:$J$41,TRIM($M16))+COUNTIFS($B$2:$B$41,$B16,$S$2:$S$41,"&lt;"&amp;$T16,$T$2:$T$41,"&gt;"&amp;$S16,$K$2:$K$41,TRIM($M16))+COUNTIFS($B$2:$B$41,$B16,$S$2:$S$41,"&lt;"&amp;$T16,$T$2:$T$41,"&gt;"&amp;$S16,$L$2:$L$41,TRIM($M16))+COUNTIFS($B$2:$B$41,$B16,$S$2:$S$41,"&lt;"&amp;$T16,$T$2:$T$41,"&gt;"&amp;$S16,$M$2:$M$41,TRIM($M16)))&gt;1,"; double-booked","")),3,200)))</f>
        <v/>
      </c>
      <c r="AG16" s="29">
        <f>IF(AA16&lt;&gt;"",AA16&amp;" | ","")&amp;IF(AB16&lt;&gt;"",AB16&amp;" | ","")&amp;IF(AC16&lt;&gt;"",AC16&amp;" | ","")&amp;IF(AD16&lt;&gt;"",AD16&amp;" | ","")&amp;IF(AE16&lt;&gt;"",AE16&amp;" | ","")&amp;IF(AF16&lt;&gt;"",AF16&amp;" | ","")</f>
        <v/>
      </c>
    </row>
    <row r="17">
      <c r="A17" s="23" t="n"/>
      <c r="B17" s="30" t="n"/>
      <c r="C17" s="31" t="n"/>
      <c r="D17" s="31" t="n"/>
      <c r="E17" s="23" t="n"/>
      <c r="F17" s="23" t="n"/>
      <c r="G17" s="32" t="n"/>
      <c r="H17" s="23" t="n"/>
      <c r="I17" s="23" t="n"/>
      <c r="J17" s="23" t="n"/>
      <c r="K17" s="23" t="n"/>
      <c r="L17" s="23" t="n"/>
      <c r="M17" s="23" t="n"/>
      <c r="N17" s="27">
        <f>IF(A17="","",SUMPRODUCT((H17:M17&lt;&gt;"")*1))</f>
        <v/>
      </c>
      <c r="O17" s="27">
        <f>IF(OR(A17="",NOT(ISNUMBER(G17))),"",MAX(0,G17-N17))</f>
        <v/>
      </c>
      <c r="P17" s="27">
        <f>IF(OR(A17="",NOT(ISNUMBER(G17))),"",IF(N17=0,"Empty",IF(N17=G17,"Full",IF(N17&gt;G17,"Over by "&amp;(N17-G17),"Open"))))</f>
        <v/>
      </c>
      <c r="Q17" s="28">
        <f>IF(A17="","",IF(N17=0,"No names yet",IF(AG17="","OK",LEFT(AG17,LEN(AG17)-3))))</f>
        <v/>
      </c>
      <c r="S17" s="29">
        <f>IF(C17="","",IF(ISNUMBER(C17),ROUND(MOD(C17,1)*1440,0),IFERROR(VALUE(LEFT(C17,2))*60+VALUE(MID(C17,4,2)),"")))</f>
        <v/>
      </c>
      <c r="T17" s="29">
        <f>IF(D17="","",IF(ISNUMBER(D17),ROUND(MOD(D17,1)*1440,0),IFERROR(VALUE(LEFT(D17,2))*60+VALUE(MID(D17,4,2)),"")))</f>
        <v/>
      </c>
      <c r="U17" s="29">
        <f>IF(TRIM($H17&amp;"")="","",IFERROR(MATCH(TRIM($H17),Applicants!$AJ$2:$AJ$501,0),0))</f>
        <v/>
      </c>
      <c r="V17" s="29">
        <f>IF(TRIM($I17&amp;"")="","",IFERROR(MATCH(TRIM($I17),Applicants!$AJ$2:$AJ$501,0),0))</f>
        <v/>
      </c>
      <c r="W17" s="29">
        <f>IF(TRIM($J17&amp;"")="","",IFERROR(MATCH(TRIM($J17),Applicants!$AJ$2:$AJ$501,0),0))</f>
        <v/>
      </c>
      <c r="X17" s="29">
        <f>IF(TRIM($K17&amp;"")="","",IFERROR(MATCH(TRIM($K17),Applicants!$AJ$2:$AJ$501,0),0))</f>
        <v/>
      </c>
      <c r="Y17" s="29">
        <f>IF(TRIM($L17&amp;"")="","",IFERROR(MATCH(TRIM($L17),Applicants!$AJ$2:$AJ$501,0),0))</f>
        <v/>
      </c>
      <c r="Z17" s="29">
        <f>IF(TRIM($M17&amp;"")="","",IFERROR(MATCH(TRIM($M17),Applicants!$AJ$2:$AJ$501,0),0))</f>
        <v/>
      </c>
      <c r="AA17" s="29">
        <f>IF($U17="","",IF((IF($U17=0,"; not on Applicants",IF(AND($E17&lt;&gt;"",NOT(ISNUMBER(SEARCH($E17,INDEX(Applicants!$AM$2:$AM$501,$U17))))),"; not available","")&amp;IF(AND($F17&lt;&gt;"",NOT(ISNUMBER(SEARCH($F17,INDEX(Applicants!$AL$2:$AL$501,$U17))))),"; role not chosen","")&amp;IF(AND(ISNUMBER(MATCH($F17,Lists!$I$2:$I$6,0)),TRIM(INDEX(Applicants!$AG$2:$AG$501,$U17)&amp;"")&lt;&gt;"Yes"),"; reference check not marked Yes","")&amp;IF(INDEX(Applicants!$AO$2:$AO$501,$U17)="Needed","; under 18, guardian signature not on file","")&amp;IF((COUNTIFS($B$2:$B$41,$B17,$S$2:$S$41,"&lt;"&amp;$T17,$T$2:$T$41,"&gt;"&amp;$S17,$H$2:$H$41,TRIM($H17))+COUNTIFS($B$2:$B$41,$B17,$S$2:$S$41,"&lt;"&amp;$T17,$T$2:$T$41,"&gt;"&amp;$S17,$I$2:$I$41,TRIM($H17))+COUNTIFS($B$2:$B$41,$B17,$S$2:$S$41,"&lt;"&amp;$T17,$T$2:$T$41,"&gt;"&amp;$S17,$J$2:$J$41,TRIM($H17))+COUNTIFS($B$2:$B$41,$B17,$S$2:$S$41,"&lt;"&amp;$T17,$T$2:$T$41,"&gt;"&amp;$S17,$K$2:$K$41,TRIM($H17))+COUNTIFS($B$2:$B$41,$B17,$S$2:$S$41,"&lt;"&amp;$T17,$T$2:$T$41,"&gt;"&amp;$S17,$L$2:$L$41,TRIM($H17))+COUNTIFS($B$2:$B$41,$B17,$S$2:$S$41,"&lt;"&amp;$T17,$T$2:$T$41,"&gt;"&amp;$S17,$M$2:$M$41,TRIM($H17)))&gt;1,"; double-booked","")))="","",TRIM($H17)&amp;": "&amp;MID(IF($U17=0,"; not on Applicants",IF(AND($E17&lt;&gt;"",NOT(ISNUMBER(SEARCH($E17,INDEX(Applicants!$AM$2:$AM$501,$U17))))),"; not available","")&amp;IF(AND($F17&lt;&gt;"",NOT(ISNUMBER(SEARCH($F17,INDEX(Applicants!$AL$2:$AL$501,$U17))))),"; role not chosen","")&amp;IF(AND(ISNUMBER(MATCH($F17,Lists!$I$2:$I$6,0)),TRIM(INDEX(Applicants!$AG$2:$AG$501,$U17)&amp;"")&lt;&gt;"Yes"),"; reference check not marked Yes","")&amp;IF(INDEX(Applicants!$AO$2:$AO$501,$U17)="Needed","; under 18, guardian signature not on file","")&amp;IF((COUNTIFS($B$2:$B$41,$B17,$S$2:$S$41,"&lt;"&amp;$T17,$T$2:$T$41,"&gt;"&amp;$S17,$H$2:$H$41,TRIM($H17))+COUNTIFS($B$2:$B$41,$B17,$S$2:$S$41,"&lt;"&amp;$T17,$T$2:$T$41,"&gt;"&amp;$S17,$I$2:$I$41,TRIM($H17))+COUNTIFS($B$2:$B$41,$B17,$S$2:$S$41,"&lt;"&amp;$T17,$T$2:$T$41,"&gt;"&amp;$S17,$J$2:$J$41,TRIM($H17))+COUNTIFS($B$2:$B$41,$B17,$S$2:$S$41,"&lt;"&amp;$T17,$T$2:$T$41,"&gt;"&amp;$S17,$K$2:$K$41,TRIM($H17))+COUNTIFS($B$2:$B$41,$B17,$S$2:$S$41,"&lt;"&amp;$T17,$T$2:$T$41,"&gt;"&amp;$S17,$L$2:$L$41,TRIM($H17))+COUNTIFS($B$2:$B$41,$B17,$S$2:$S$41,"&lt;"&amp;$T17,$T$2:$T$41,"&gt;"&amp;$S17,$M$2:$M$41,TRIM($H17)))&gt;1,"; double-booked","")),3,200)))</f>
        <v/>
      </c>
      <c r="AB17" s="29">
        <f>IF($V17="","",IF((IF($V17=0,"; not on Applicants",IF(AND($E17&lt;&gt;"",NOT(ISNUMBER(SEARCH($E17,INDEX(Applicants!$AM$2:$AM$501,$V17))))),"; not available","")&amp;IF(AND($F17&lt;&gt;"",NOT(ISNUMBER(SEARCH($F17,INDEX(Applicants!$AL$2:$AL$501,$V17))))),"; role not chosen","")&amp;IF(AND(ISNUMBER(MATCH($F17,Lists!$I$2:$I$6,0)),TRIM(INDEX(Applicants!$AG$2:$AG$501,$V17)&amp;"")&lt;&gt;"Yes"),"; reference check not marked Yes","")&amp;IF(INDEX(Applicants!$AO$2:$AO$501,$V17)="Needed","; under 18, guardian signature not on file","")&amp;IF((COUNTIFS($B$2:$B$41,$B17,$S$2:$S$41,"&lt;"&amp;$T17,$T$2:$T$41,"&gt;"&amp;$S17,$H$2:$H$41,TRIM($I17))+COUNTIFS($B$2:$B$41,$B17,$S$2:$S$41,"&lt;"&amp;$T17,$T$2:$T$41,"&gt;"&amp;$S17,$I$2:$I$41,TRIM($I17))+COUNTIFS($B$2:$B$41,$B17,$S$2:$S$41,"&lt;"&amp;$T17,$T$2:$T$41,"&gt;"&amp;$S17,$J$2:$J$41,TRIM($I17))+COUNTIFS($B$2:$B$41,$B17,$S$2:$S$41,"&lt;"&amp;$T17,$T$2:$T$41,"&gt;"&amp;$S17,$K$2:$K$41,TRIM($I17))+COUNTIFS($B$2:$B$41,$B17,$S$2:$S$41,"&lt;"&amp;$T17,$T$2:$T$41,"&gt;"&amp;$S17,$L$2:$L$41,TRIM($I17))+COUNTIFS($B$2:$B$41,$B17,$S$2:$S$41,"&lt;"&amp;$T17,$T$2:$T$41,"&gt;"&amp;$S17,$M$2:$M$41,TRIM($I17)))&gt;1,"; double-booked","")))="","",TRIM($I17)&amp;": "&amp;MID(IF($V17=0,"; not on Applicants",IF(AND($E17&lt;&gt;"",NOT(ISNUMBER(SEARCH($E17,INDEX(Applicants!$AM$2:$AM$501,$V17))))),"; not available","")&amp;IF(AND($F17&lt;&gt;"",NOT(ISNUMBER(SEARCH($F17,INDEX(Applicants!$AL$2:$AL$501,$V17))))),"; role not chosen","")&amp;IF(AND(ISNUMBER(MATCH($F17,Lists!$I$2:$I$6,0)),TRIM(INDEX(Applicants!$AG$2:$AG$501,$V17)&amp;"")&lt;&gt;"Yes"),"; reference check not marked Yes","")&amp;IF(INDEX(Applicants!$AO$2:$AO$501,$V17)="Needed","; under 18, guardian signature not on file","")&amp;IF((COUNTIFS($B$2:$B$41,$B17,$S$2:$S$41,"&lt;"&amp;$T17,$T$2:$T$41,"&gt;"&amp;$S17,$H$2:$H$41,TRIM($I17))+COUNTIFS($B$2:$B$41,$B17,$S$2:$S$41,"&lt;"&amp;$T17,$T$2:$T$41,"&gt;"&amp;$S17,$I$2:$I$41,TRIM($I17))+COUNTIFS($B$2:$B$41,$B17,$S$2:$S$41,"&lt;"&amp;$T17,$T$2:$T$41,"&gt;"&amp;$S17,$J$2:$J$41,TRIM($I17))+COUNTIFS($B$2:$B$41,$B17,$S$2:$S$41,"&lt;"&amp;$T17,$T$2:$T$41,"&gt;"&amp;$S17,$K$2:$K$41,TRIM($I17))+COUNTIFS($B$2:$B$41,$B17,$S$2:$S$41,"&lt;"&amp;$T17,$T$2:$T$41,"&gt;"&amp;$S17,$L$2:$L$41,TRIM($I17))+COUNTIFS($B$2:$B$41,$B17,$S$2:$S$41,"&lt;"&amp;$T17,$T$2:$T$41,"&gt;"&amp;$S17,$M$2:$M$41,TRIM($I17)))&gt;1,"; double-booked","")),3,200)))</f>
        <v/>
      </c>
      <c r="AC17" s="29">
        <f>IF($W17="","",IF((IF($W17=0,"; not on Applicants",IF(AND($E17&lt;&gt;"",NOT(ISNUMBER(SEARCH($E17,INDEX(Applicants!$AM$2:$AM$501,$W17))))),"; not available","")&amp;IF(AND($F17&lt;&gt;"",NOT(ISNUMBER(SEARCH($F17,INDEX(Applicants!$AL$2:$AL$501,$W17))))),"; role not chosen","")&amp;IF(AND(ISNUMBER(MATCH($F17,Lists!$I$2:$I$6,0)),TRIM(INDEX(Applicants!$AG$2:$AG$501,$W17)&amp;"")&lt;&gt;"Yes"),"; reference check not marked Yes","")&amp;IF(INDEX(Applicants!$AO$2:$AO$501,$W17)="Needed","; under 18, guardian signature not on file","")&amp;IF((COUNTIFS($B$2:$B$41,$B17,$S$2:$S$41,"&lt;"&amp;$T17,$T$2:$T$41,"&gt;"&amp;$S17,$H$2:$H$41,TRIM($J17))+COUNTIFS($B$2:$B$41,$B17,$S$2:$S$41,"&lt;"&amp;$T17,$T$2:$T$41,"&gt;"&amp;$S17,$I$2:$I$41,TRIM($J17))+COUNTIFS($B$2:$B$41,$B17,$S$2:$S$41,"&lt;"&amp;$T17,$T$2:$T$41,"&gt;"&amp;$S17,$J$2:$J$41,TRIM($J17))+COUNTIFS($B$2:$B$41,$B17,$S$2:$S$41,"&lt;"&amp;$T17,$T$2:$T$41,"&gt;"&amp;$S17,$K$2:$K$41,TRIM($J17))+COUNTIFS($B$2:$B$41,$B17,$S$2:$S$41,"&lt;"&amp;$T17,$T$2:$T$41,"&gt;"&amp;$S17,$L$2:$L$41,TRIM($J17))+COUNTIFS($B$2:$B$41,$B17,$S$2:$S$41,"&lt;"&amp;$T17,$T$2:$T$41,"&gt;"&amp;$S17,$M$2:$M$41,TRIM($J17)))&gt;1,"; double-booked","")))="","",TRIM($J17)&amp;": "&amp;MID(IF($W17=0,"; not on Applicants",IF(AND($E17&lt;&gt;"",NOT(ISNUMBER(SEARCH($E17,INDEX(Applicants!$AM$2:$AM$501,$W17))))),"; not available","")&amp;IF(AND($F17&lt;&gt;"",NOT(ISNUMBER(SEARCH($F17,INDEX(Applicants!$AL$2:$AL$501,$W17))))),"; role not chosen","")&amp;IF(AND(ISNUMBER(MATCH($F17,Lists!$I$2:$I$6,0)),TRIM(INDEX(Applicants!$AG$2:$AG$501,$W17)&amp;"")&lt;&gt;"Yes"),"; reference check not marked Yes","")&amp;IF(INDEX(Applicants!$AO$2:$AO$501,$W17)="Needed","; under 18, guardian signature not on file","")&amp;IF((COUNTIFS($B$2:$B$41,$B17,$S$2:$S$41,"&lt;"&amp;$T17,$T$2:$T$41,"&gt;"&amp;$S17,$H$2:$H$41,TRIM($J17))+COUNTIFS($B$2:$B$41,$B17,$S$2:$S$41,"&lt;"&amp;$T17,$T$2:$T$41,"&gt;"&amp;$S17,$I$2:$I$41,TRIM($J17))+COUNTIFS($B$2:$B$41,$B17,$S$2:$S$41,"&lt;"&amp;$T17,$T$2:$T$41,"&gt;"&amp;$S17,$J$2:$J$41,TRIM($J17))+COUNTIFS($B$2:$B$41,$B17,$S$2:$S$41,"&lt;"&amp;$T17,$T$2:$T$41,"&gt;"&amp;$S17,$K$2:$K$41,TRIM($J17))+COUNTIFS($B$2:$B$41,$B17,$S$2:$S$41,"&lt;"&amp;$T17,$T$2:$T$41,"&gt;"&amp;$S17,$L$2:$L$41,TRIM($J17))+COUNTIFS($B$2:$B$41,$B17,$S$2:$S$41,"&lt;"&amp;$T17,$T$2:$T$41,"&gt;"&amp;$S17,$M$2:$M$41,TRIM($J17)))&gt;1,"; double-booked","")),3,200)))</f>
        <v/>
      </c>
      <c r="AD17" s="29">
        <f>IF($X17="","",IF((IF($X17=0,"; not on Applicants",IF(AND($E17&lt;&gt;"",NOT(ISNUMBER(SEARCH($E17,INDEX(Applicants!$AM$2:$AM$501,$X17))))),"; not available","")&amp;IF(AND($F17&lt;&gt;"",NOT(ISNUMBER(SEARCH($F17,INDEX(Applicants!$AL$2:$AL$501,$X17))))),"; role not chosen","")&amp;IF(AND(ISNUMBER(MATCH($F17,Lists!$I$2:$I$6,0)),TRIM(INDEX(Applicants!$AG$2:$AG$501,$X17)&amp;"")&lt;&gt;"Yes"),"; reference check not marked Yes","")&amp;IF(INDEX(Applicants!$AO$2:$AO$501,$X17)="Needed","; under 18, guardian signature not on file","")&amp;IF((COUNTIFS($B$2:$B$41,$B17,$S$2:$S$41,"&lt;"&amp;$T17,$T$2:$T$41,"&gt;"&amp;$S17,$H$2:$H$41,TRIM($K17))+COUNTIFS($B$2:$B$41,$B17,$S$2:$S$41,"&lt;"&amp;$T17,$T$2:$T$41,"&gt;"&amp;$S17,$I$2:$I$41,TRIM($K17))+COUNTIFS($B$2:$B$41,$B17,$S$2:$S$41,"&lt;"&amp;$T17,$T$2:$T$41,"&gt;"&amp;$S17,$J$2:$J$41,TRIM($K17))+COUNTIFS($B$2:$B$41,$B17,$S$2:$S$41,"&lt;"&amp;$T17,$T$2:$T$41,"&gt;"&amp;$S17,$K$2:$K$41,TRIM($K17))+COUNTIFS($B$2:$B$41,$B17,$S$2:$S$41,"&lt;"&amp;$T17,$T$2:$T$41,"&gt;"&amp;$S17,$L$2:$L$41,TRIM($K17))+COUNTIFS($B$2:$B$41,$B17,$S$2:$S$41,"&lt;"&amp;$T17,$T$2:$T$41,"&gt;"&amp;$S17,$M$2:$M$41,TRIM($K17)))&gt;1,"; double-booked","")))="","",TRIM($K17)&amp;": "&amp;MID(IF($X17=0,"; not on Applicants",IF(AND($E17&lt;&gt;"",NOT(ISNUMBER(SEARCH($E17,INDEX(Applicants!$AM$2:$AM$501,$X17))))),"; not available","")&amp;IF(AND($F17&lt;&gt;"",NOT(ISNUMBER(SEARCH($F17,INDEX(Applicants!$AL$2:$AL$501,$X17))))),"; role not chosen","")&amp;IF(AND(ISNUMBER(MATCH($F17,Lists!$I$2:$I$6,0)),TRIM(INDEX(Applicants!$AG$2:$AG$501,$X17)&amp;"")&lt;&gt;"Yes"),"; reference check not marked Yes","")&amp;IF(INDEX(Applicants!$AO$2:$AO$501,$X17)="Needed","; under 18, guardian signature not on file","")&amp;IF((COUNTIFS($B$2:$B$41,$B17,$S$2:$S$41,"&lt;"&amp;$T17,$T$2:$T$41,"&gt;"&amp;$S17,$H$2:$H$41,TRIM($K17))+COUNTIFS($B$2:$B$41,$B17,$S$2:$S$41,"&lt;"&amp;$T17,$T$2:$T$41,"&gt;"&amp;$S17,$I$2:$I$41,TRIM($K17))+COUNTIFS($B$2:$B$41,$B17,$S$2:$S$41,"&lt;"&amp;$T17,$T$2:$T$41,"&gt;"&amp;$S17,$J$2:$J$41,TRIM($K17))+COUNTIFS($B$2:$B$41,$B17,$S$2:$S$41,"&lt;"&amp;$T17,$T$2:$T$41,"&gt;"&amp;$S17,$K$2:$K$41,TRIM($K17))+COUNTIFS($B$2:$B$41,$B17,$S$2:$S$41,"&lt;"&amp;$T17,$T$2:$T$41,"&gt;"&amp;$S17,$L$2:$L$41,TRIM($K17))+COUNTIFS($B$2:$B$41,$B17,$S$2:$S$41,"&lt;"&amp;$T17,$T$2:$T$41,"&gt;"&amp;$S17,$M$2:$M$41,TRIM($K17)))&gt;1,"; double-booked","")),3,200)))</f>
        <v/>
      </c>
      <c r="AE17" s="29">
        <f>IF($Y17="","",IF((IF($Y17=0,"; not on Applicants",IF(AND($E17&lt;&gt;"",NOT(ISNUMBER(SEARCH($E17,INDEX(Applicants!$AM$2:$AM$501,$Y17))))),"; not available","")&amp;IF(AND($F17&lt;&gt;"",NOT(ISNUMBER(SEARCH($F17,INDEX(Applicants!$AL$2:$AL$501,$Y17))))),"; role not chosen","")&amp;IF(AND(ISNUMBER(MATCH($F17,Lists!$I$2:$I$6,0)),TRIM(INDEX(Applicants!$AG$2:$AG$501,$Y17)&amp;"")&lt;&gt;"Yes"),"; reference check not marked Yes","")&amp;IF(INDEX(Applicants!$AO$2:$AO$501,$Y17)="Needed","; under 18, guardian signature not on file","")&amp;IF((COUNTIFS($B$2:$B$41,$B17,$S$2:$S$41,"&lt;"&amp;$T17,$T$2:$T$41,"&gt;"&amp;$S17,$H$2:$H$41,TRIM($L17))+COUNTIFS($B$2:$B$41,$B17,$S$2:$S$41,"&lt;"&amp;$T17,$T$2:$T$41,"&gt;"&amp;$S17,$I$2:$I$41,TRIM($L17))+COUNTIFS($B$2:$B$41,$B17,$S$2:$S$41,"&lt;"&amp;$T17,$T$2:$T$41,"&gt;"&amp;$S17,$J$2:$J$41,TRIM($L17))+COUNTIFS($B$2:$B$41,$B17,$S$2:$S$41,"&lt;"&amp;$T17,$T$2:$T$41,"&gt;"&amp;$S17,$K$2:$K$41,TRIM($L17))+COUNTIFS($B$2:$B$41,$B17,$S$2:$S$41,"&lt;"&amp;$T17,$T$2:$T$41,"&gt;"&amp;$S17,$L$2:$L$41,TRIM($L17))+COUNTIFS($B$2:$B$41,$B17,$S$2:$S$41,"&lt;"&amp;$T17,$T$2:$T$41,"&gt;"&amp;$S17,$M$2:$M$41,TRIM($L17)))&gt;1,"; double-booked","")))="","",TRIM($L17)&amp;": "&amp;MID(IF($Y17=0,"; not on Applicants",IF(AND($E17&lt;&gt;"",NOT(ISNUMBER(SEARCH($E17,INDEX(Applicants!$AM$2:$AM$501,$Y17))))),"; not available","")&amp;IF(AND($F17&lt;&gt;"",NOT(ISNUMBER(SEARCH($F17,INDEX(Applicants!$AL$2:$AL$501,$Y17))))),"; role not chosen","")&amp;IF(AND(ISNUMBER(MATCH($F17,Lists!$I$2:$I$6,0)),TRIM(INDEX(Applicants!$AG$2:$AG$501,$Y17)&amp;"")&lt;&gt;"Yes"),"; reference check not marked Yes","")&amp;IF(INDEX(Applicants!$AO$2:$AO$501,$Y17)="Needed","; under 18, guardian signature not on file","")&amp;IF((COUNTIFS($B$2:$B$41,$B17,$S$2:$S$41,"&lt;"&amp;$T17,$T$2:$T$41,"&gt;"&amp;$S17,$H$2:$H$41,TRIM($L17))+COUNTIFS($B$2:$B$41,$B17,$S$2:$S$41,"&lt;"&amp;$T17,$T$2:$T$41,"&gt;"&amp;$S17,$I$2:$I$41,TRIM($L17))+COUNTIFS($B$2:$B$41,$B17,$S$2:$S$41,"&lt;"&amp;$T17,$T$2:$T$41,"&gt;"&amp;$S17,$J$2:$J$41,TRIM($L17))+COUNTIFS($B$2:$B$41,$B17,$S$2:$S$41,"&lt;"&amp;$T17,$T$2:$T$41,"&gt;"&amp;$S17,$K$2:$K$41,TRIM($L17))+COUNTIFS($B$2:$B$41,$B17,$S$2:$S$41,"&lt;"&amp;$T17,$T$2:$T$41,"&gt;"&amp;$S17,$L$2:$L$41,TRIM($L17))+COUNTIFS($B$2:$B$41,$B17,$S$2:$S$41,"&lt;"&amp;$T17,$T$2:$T$41,"&gt;"&amp;$S17,$M$2:$M$41,TRIM($L17)))&gt;1,"; double-booked","")),3,200)))</f>
        <v/>
      </c>
      <c r="AF17" s="29">
        <f>IF($Z17="","",IF((IF($Z17=0,"; not on Applicants",IF(AND($E17&lt;&gt;"",NOT(ISNUMBER(SEARCH($E17,INDEX(Applicants!$AM$2:$AM$501,$Z17))))),"; not available","")&amp;IF(AND($F17&lt;&gt;"",NOT(ISNUMBER(SEARCH($F17,INDEX(Applicants!$AL$2:$AL$501,$Z17))))),"; role not chosen","")&amp;IF(AND(ISNUMBER(MATCH($F17,Lists!$I$2:$I$6,0)),TRIM(INDEX(Applicants!$AG$2:$AG$501,$Z17)&amp;"")&lt;&gt;"Yes"),"; reference check not marked Yes","")&amp;IF(INDEX(Applicants!$AO$2:$AO$501,$Z17)="Needed","; under 18, guardian signature not on file","")&amp;IF((COUNTIFS($B$2:$B$41,$B17,$S$2:$S$41,"&lt;"&amp;$T17,$T$2:$T$41,"&gt;"&amp;$S17,$H$2:$H$41,TRIM($M17))+COUNTIFS($B$2:$B$41,$B17,$S$2:$S$41,"&lt;"&amp;$T17,$T$2:$T$41,"&gt;"&amp;$S17,$I$2:$I$41,TRIM($M17))+COUNTIFS($B$2:$B$41,$B17,$S$2:$S$41,"&lt;"&amp;$T17,$T$2:$T$41,"&gt;"&amp;$S17,$J$2:$J$41,TRIM($M17))+COUNTIFS($B$2:$B$41,$B17,$S$2:$S$41,"&lt;"&amp;$T17,$T$2:$T$41,"&gt;"&amp;$S17,$K$2:$K$41,TRIM($M17))+COUNTIFS($B$2:$B$41,$B17,$S$2:$S$41,"&lt;"&amp;$T17,$T$2:$T$41,"&gt;"&amp;$S17,$L$2:$L$41,TRIM($M17))+COUNTIFS($B$2:$B$41,$B17,$S$2:$S$41,"&lt;"&amp;$T17,$T$2:$T$41,"&gt;"&amp;$S17,$M$2:$M$41,TRIM($M17)))&gt;1,"; double-booked","")))="","",TRIM($M17)&amp;": "&amp;MID(IF($Z17=0,"; not on Applicants",IF(AND($E17&lt;&gt;"",NOT(ISNUMBER(SEARCH($E17,INDEX(Applicants!$AM$2:$AM$501,$Z17))))),"; not available","")&amp;IF(AND($F17&lt;&gt;"",NOT(ISNUMBER(SEARCH($F17,INDEX(Applicants!$AL$2:$AL$501,$Z17))))),"; role not chosen","")&amp;IF(AND(ISNUMBER(MATCH($F17,Lists!$I$2:$I$6,0)),TRIM(INDEX(Applicants!$AG$2:$AG$501,$Z17)&amp;"")&lt;&gt;"Yes"),"; reference check not marked Yes","")&amp;IF(INDEX(Applicants!$AO$2:$AO$501,$Z17)="Needed","; under 18, guardian signature not on file","")&amp;IF((COUNTIFS($B$2:$B$41,$B17,$S$2:$S$41,"&lt;"&amp;$T17,$T$2:$T$41,"&gt;"&amp;$S17,$H$2:$H$41,TRIM($M17))+COUNTIFS($B$2:$B$41,$B17,$S$2:$S$41,"&lt;"&amp;$T17,$T$2:$T$41,"&gt;"&amp;$S17,$I$2:$I$41,TRIM($M17))+COUNTIFS($B$2:$B$41,$B17,$S$2:$S$41,"&lt;"&amp;$T17,$T$2:$T$41,"&gt;"&amp;$S17,$J$2:$J$41,TRIM($M17))+COUNTIFS($B$2:$B$41,$B17,$S$2:$S$41,"&lt;"&amp;$T17,$T$2:$T$41,"&gt;"&amp;$S17,$K$2:$K$41,TRIM($M17))+COUNTIFS($B$2:$B$41,$B17,$S$2:$S$41,"&lt;"&amp;$T17,$T$2:$T$41,"&gt;"&amp;$S17,$L$2:$L$41,TRIM($M17))+COUNTIFS($B$2:$B$41,$B17,$S$2:$S$41,"&lt;"&amp;$T17,$T$2:$T$41,"&gt;"&amp;$S17,$M$2:$M$41,TRIM($M17)))&gt;1,"; double-booked","")),3,200)))</f>
        <v/>
      </c>
      <c r="AG17" s="29">
        <f>IF(AA17&lt;&gt;"",AA17&amp;" | ","")&amp;IF(AB17&lt;&gt;"",AB17&amp;" | ","")&amp;IF(AC17&lt;&gt;"",AC17&amp;" | ","")&amp;IF(AD17&lt;&gt;"",AD17&amp;" | ","")&amp;IF(AE17&lt;&gt;"",AE17&amp;" | ","")&amp;IF(AF17&lt;&gt;"",AF17&amp;" | ","")</f>
        <v/>
      </c>
    </row>
    <row r="18">
      <c r="A18" s="23" t="n"/>
      <c r="B18" s="30" t="n"/>
      <c r="C18" s="31" t="n"/>
      <c r="D18" s="31" t="n"/>
      <c r="E18" s="23" t="n"/>
      <c r="F18" s="23" t="n"/>
      <c r="G18" s="32" t="n"/>
      <c r="H18" s="23" t="n"/>
      <c r="I18" s="23" t="n"/>
      <c r="J18" s="23" t="n"/>
      <c r="K18" s="23" t="n"/>
      <c r="L18" s="23" t="n"/>
      <c r="M18" s="23" t="n"/>
      <c r="N18" s="27">
        <f>IF(A18="","",SUMPRODUCT((H18:M18&lt;&gt;"")*1))</f>
        <v/>
      </c>
      <c r="O18" s="27">
        <f>IF(OR(A18="",NOT(ISNUMBER(G18))),"",MAX(0,G18-N18))</f>
        <v/>
      </c>
      <c r="P18" s="27">
        <f>IF(OR(A18="",NOT(ISNUMBER(G18))),"",IF(N18=0,"Empty",IF(N18=G18,"Full",IF(N18&gt;G18,"Over by "&amp;(N18-G18),"Open"))))</f>
        <v/>
      </c>
      <c r="Q18" s="28">
        <f>IF(A18="","",IF(N18=0,"No names yet",IF(AG18="","OK",LEFT(AG18,LEN(AG18)-3))))</f>
        <v/>
      </c>
      <c r="S18" s="29">
        <f>IF(C18="","",IF(ISNUMBER(C18),ROUND(MOD(C18,1)*1440,0),IFERROR(VALUE(LEFT(C18,2))*60+VALUE(MID(C18,4,2)),"")))</f>
        <v/>
      </c>
      <c r="T18" s="29">
        <f>IF(D18="","",IF(ISNUMBER(D18),ROUND(MOD(D18,1)*1440,0),IFERROR(VALUE(LEFT(D18,2))*60+VALUE(MID(D18,4,2)),"")))</f>
        <v/>
      </c>
      <c r="U18" s="29">
        <f>IF(TRIM($H18&amp;"")="","",IFERROR(MATCH(TRIM($H18),Applicants!$AJ$2:$AJ$501,0),0))</f>
        <v/>
      </c>
      <c r="V18" s="29">
        <f>IF(TRIM($I18&amp;"")="","",IFERROR(MATCH(TRIM($I18),Applicants!$AJ$2:$AJ$501,0),0))</f>
        <v/>
      </c>
      <c r="W18" s="29">
        <f>IF(TRIM($J18&amp;"")="","",IFERROR(MATCH(TRIM($J18),Applicants!$AJ$2:$AJ$501,0),0))</f>
        <v/>
      </c>
      <c r="X18" s="29">
        <f>IF(TRIM($K18&amp;"")="","",IFERROR(MATCH(TRIM($K18),Applicants!$AJ$2:$AJ$501,0),0))</f>
        <v/>
      </c>
      <c r="Y18" s="29">
        <f>IF(TRIM($L18&amp;"")="","",IFERROR(MATCH(TRIM($L18),Applicants!$AJ$2:$AJ$501,0),0))</f>
        <v/>
      </c>
      <c r="Z18" s="29">
        <f>IF(TRIM($M18&amp;"")="","",IFERROR(MATCH(TRIM($M18),Applicants!$AJ$2:$AJ$501,0),0))</f>
        <v/>
      </c>
      <c r="AA18" s="29">
        <f>IF($U18="","",IF((IF($U18=0,"; not on Applicants",IF(AND($E18&lt;&gt;"",NOT(ISNUMBER(SEARCH($E18,INDEX(Applicants!$AM$2:$AM$501,$U18))))),"; not available","")&amp;IF(AND($F18&lt;&gt;"",NOT(ISNUMBER(SEARCH($F18,INDEX(Applicants!$AL$2:$AL$501,$U18))))),"; role not chosen","")&amp;IF(AND(ISNUMBER(MATCH($F18,Lists!$I$2:$I$6,0)),TRIM(INDEX(Applicants!$AG$2:$AG$501,$U18)&amp;"")&lt;&gt;"Yes"),"; reference check not marked Yes","")&amp;IF(INDEX(Applicants!$AO$2:$AO$501,$U18)="Needed","; under 18, guardian signature not on file","")&amp;IF((COUNTIFS($B$2:$B$41,$B18,$S$2:$S$41,"&lt;"&amp;$T18,$T$2:$T$41,"&gt;"&amp;$S18,$H$2:$H$41,TRIM($H18))+COUNTIFS($B$2:$B$41,$B18,$S$2:$S$41,"&lt;"&amp;$T18,$T$2:$T$41,"&gt;"&amp;$S18,$I$2:$I$41,TRIM($H18))+COUNTIFS($B$2:$B$41,$B18,$S$2:$S$41,"&lt;"&amp;$T18,$T$2:$T$41,"&gt;"&amp;$S18,$J$2:$J$41,TRIM($H18))+COUNTIFS($B$2:$B$41,$B18,$S$2:$S$41,"&lt;"&amp;$T18,$T$2:$T$41,"&gt;"&amp;$S18,$K$2:$K$41,TRIM($H18))+COUNTIFS($B$2:$B$41,$B18,$S$2:$S$41,"&lt;"&amp;$T18,$T$2:$T$41,"&gt;"&amp;$S18,$L$2:$L$41,TRIM($H18))+COUNTIFS($B$2:$B$41,$B18,$S$2:$S$41,"&lt;"&amp;$T18,$T$2:$T$41,"&gt;"&amp;$S18,$M$2:$M$41,TRIM($H18)))&gt;1,"; double-booked","")))="","",TRIM($H18)&amp;": "&amp;MID(IF($U18=0,"; not on Applicants",IF(AND($E18&lt;&gt;"",NOT(ISNUMBER(SEARCH($E18,INDEX(Applicants!$AM$2:$AM$501,$U18))))),"; not available","")&amp;IF(AND($F18&lt;&gt;"",NOT(ISNUMBER(SEARCH($F18,INDEX(Applicants!$AL$2:$AL$501,$U18))))),"; role not chosen","")&amp;IF(AND(ISNUMBER(MATCH($F18,Lists!$I$2:$I$6,0)),TRIM(INDEX(Applicants!$AG$2:$AG$501,$U18)&amp;"")&lt;&gt;"Yes"),"; reference check not marked Yes","")&amp;IF(INDEX(Applicants!$AO$2:$AO$501,$U18)="Needed","; under 18, guardian signature not on file","")&amp;IF((COUNTIFS($B$2:$B$41,$B18,$S$2:$S$41,"&lt;"&amp;$T18,$T$2:$T$41,"&gt;"&amp;$S18,$H$2:$H$41,TRIM($H18))+COUNTIFS($B$2:$B$41,$B18,$S$2:$S$41,"&lt;"&amp;$T18,$T$2:$T$41,"&gt;"&amp;$S18,$I$2:$I$41,TRIM($H18))+COUNTIFS($B$2:$B$41,$B18,$S$2:$S$41,"&lt;"&amp;$T18,$T$2:$T$41,"&gt;"&amp;$S18,$J$2:$J$41,TRIM($H18))+COUNTIFS($B$2:$B$41,$B18,$S$2:$S$41,"&lt;"&amp;$T18,$T$2:$T$41,"&gt;"&amp;$S18,$K$2:$K$41,TRIM($H18))+COUNTIFS($B$2:$B$41,$B18,$S$2:$S$41,"&lt;"&amp;$T18,$T$2:$T$41,"&gt;"&amp;$S18,$L$2:$L$41,TRIM($H18))+COUNTIFS($B$2:$B$41,$B18,$S$2:$S$41,"&lt;"&amp;$T18,$T$2:$T$41,"&gt;"&amp;$S18,$M$2:$M$41,TRIM($H18)))&gt;1,"; double-booked","")),3,200)))</f>
        <v/>
      </c>
      <c r="AB18" s="29">
        <f>IF($V18="","",IF((IF($V18=0,"; not on Applicants",IF(AND($E18&lt;&gt;"",NOT(ISNUMBER(SEARCH($E18,INDEX(Applicants!$AM$2:$AM$501,$V18))))),"; not available","")&amp;IF(AND($F18&lt;&gt;"",NOT(ISNUMBER(SEARCH($F18,INDEX(Applicants!$AL$2:$AL$501,$V18))))),"; role not chosen","")&amp;IF(AND(ISNUMBER(MATCH($F18,Lists!$I$2:$I$6,0)),TRIM(INDEX(Applicants!$AG$2:$AG$501,$V18)&amp;"")&lt;&gt;"Yes"),"; reference check not marked Yes","")&amp;IF(INDEX(Applicants!$AO$2:$AO$501,$V18)="Needed","; under 18, guardian signature not on file","")&amp;IF((COUNTIFS($B$2:$B$41,$B18,$S$2:$S$41,"&lt;"&amp;$T18,$T$2:$T$41,"&gt;"&amp;$S18,$H$2:$H$41,TRIM($I18))+COUNTIFS($B$2:$B$41,$B18,$S$2:$S$41,"&lt;"&amp;$T18,$T$2:$T$41,"&gt;"&amp;$S18,$I$2:$I$41,TRIM($I18))+COUNTIFS($B$2:$B$41,$B18,$S$2:$S$41,"&lt;"&amp;$T18,$T$2:$T$41,"&gt;"&amp;$S18,$J$2:$J$41,TRIM($I18))+COUNTIFS($B$2:$B$41,$B18,$S$2:$S$41,"&lt;"&amp;$T18,$T$2:$T$41,"&gt;"&amp;$S18,$K$2:$K$41,TRIM($I18))+COUNTIFS($B$2:$B$41,$B18,$S$2:$S$41,"&lt;"&amp;$T18,$T$2:$T$41,"&gt;"&amp;$S18,$L$2:$L$41,TRIM($I18))+COUNTIFS($B$2:$B$41,$B18,$S$2:$S$41,"&lt;"&amp;$T18,$T$2:$T$41,"&gt;"&amp;$S18,$M$2:$M$41,TRIM($I18)))&gt;1,"; double-booked","")))="","",TRIM($I18)&amp;": "&amp;MID(IF($V18=0,"; not on Applicants",IF(AND($E18&lt;&gt;"",NOT(ISNUMBER(SEARCH($E18,INDEX(Applicants!$AM$2:$AM$501,$V18))))),"; not available","")&amp;IF(AND($F18&lt;&gt;"",NOT(ISNUMBER(SEARCH($F18,INDEX(Applicants!$AL$2:$AL$501,$V18))))),"; role not chosen","")&amp;IF(AND(ISNUMBER(MATCH($F18,Lists!$I$2:$I$6,0)),TRIM(INDEX(Applicants!$AG$2:$AG$501,$V18)&amp;"")&lt;&gt;"Yes"),"; reference check not marked Yes","")&amp;IF(INDEX(Applicants!$AO$2:$AO$501,$V18)="Needed","; under 18, guardian signature not on file","")&amp;IF((COUNTIFS($B$2:$B$41,$B18,$S$2:$S$41,"&lt;"&amp;$T18,$T$2:$T$41,"&gt;"&amp;$S18,$H$2:$H$41,TRIM($I18))+COUNTIFS($B$2:$B$41,$B18,$S$2:$S$41,"&lt;"&amp;$T18,$T$2:$T$41,"&gt;"&amp;$S18,$I$2:$I$41,TRIM($I18))+COUNTIFS($B$2:$B$41,$B18,$S$2:$S$41,"&lt;"&amp;$T18,$T$2:$T$41,"&gt;"&amp;$S18,$J$2:$J$41,TRIM($I18))+COUNTIFS($B$2:$B$41,$B18,$S$2:$S$41,"&lt;"&amp;$T18,$T$2:$T$41,"&gt;"&amp;$S18,$K$2:$K$41,TRIM($I18))+COUNTIFS($B$2:$B$41,$B18,$S$2:$S$41,"&lt;"&amp;$T18,$T$2:$T$41,"&gt;"&amp;$S18,$L$2:$L$41,TRIM($I18))+COUNTIFS($B$2:$B$41,$B18,$S$2:$S$41,"&lt;"&amp;$T18,$T$2:$T$41,"&gt;"&amp;$S18,$M$2:$M$41,TRIM($I18)))&gt;1,"; double-booked","")),3,200)))</f>
        <v/>
      </c>
      <c r="AC18" s="29">
        <f>IF($W18="","",IF((IF($W18=0,"; not on Applicants",IF(AND($E18&lt;&gt;"",NOT(ISNUMBER(SEARCH($E18,INDEX(Applicants!$AM$2:$AM$501,$W18))))),"; not available","")&amp;IF(AND($F18&lt;&gt;"",NOT(ISNUMBER(SEARCH($F18,INDEX(Applicants!$AL$2:$AL$501,$W18))))),"; role not chosen","")&amp;IF(AND(ISNUMBER(MATCH($F18,Lists!$I$2:$I$6,0)),TRIM(INDEX(Applicants!$AG$2:$AG$501,$W18)&amp;"")&lt;&gt;"Yes"),"; reference check not marked Yes","")&amp;IF(INDEX(Applicants!$AO$2:$AO$501,$W18)="Needed","; under 18, guardian signature not on file","")&amp;IF((COUNTIFS($B$2:$B$41,$B18,$S$2:$S$41,"&lt;"&amp;$T18,$T$2:$T$41,"&gt;"&amp;$S18,$H$2:$H$41,TRIM($J18))+COUNTIFS($B$2:$B$41,$B18,$S$2:$S$41,"&lt;"&amp;$T18,$T$2:$T$41,"&gt;"&amp;$S18,$I$2:$I$41,TRIM($J18))+COUNTIFS($B$2:$B$41,$B18,$S$2:$S$41,"&lt;"&amp;$T18,$T$2:$T$41,"&gt;"&amp;$S18,$J$2:$J$41,TRIM($J18))+COUNTIFS($B$2:$B$41,$B18,$S$2:$S$41,"&lt;"&amp;$T18,$T$2:$T$41,"&gt;"&amp;$S18,$K$2:$K$41,TRIM($J18))+COUNTIFS($B$2:$B$41,$B18,$S$2:$S$41,"&lt;"&amp;$T18,$T$2:$T$41,"&gt;"&amp;$S18,$L$2:$L$41,TRIM($J18))+COUNTIFS($B$2:$B$41,$B18,$S$2:$S$41,"&lt;"&amp;$T18,$T$2:$T$41,"&gt;"&amp;$S18,$M$2:$M$41,TRIM($J18)))&gt;1,"; double-booked","")))="","",TRIM($J18)&amp;": "&amp;MID(IF($W18=0,"; not on Applicants",IF(AND($E18&lt;&gt;"",NOT(ISNUMBER(SEARCH($E18,INDEX(Applicants!$AM$2:$AM$501,$W18))))),"; not available","")&amp;IF(AND($F18&lt;&gt;"",NOT(ISNUMBER(SEARCH($F18,INDEX(Applicants!$AL$2:$AL$501,$W18))))),"; role not chosen","")&amp;IF(AND(ISNUMBER(MATCH($F18,Lists!$I$2:$I$6,0)),TRIM(INDEX(Applicants!$AG$2:$AG$501,$W18)&amp;"")&lt;&gt;"Yes"),"; reference check not marked Yes","")&amp;IF(INDEX(Applicants!$AO$2:$AO$501,$W18)="Needed","; under 18, guardian signature not on file","")&amp;IF((COUNTIFS($B$2:$B$41,$B18,$S$2:$S$41,"&lt;"&amp;$T18,$T$2:$T$41,"&gt;"&amp;$S18,$H$2:$H$41,TRIM($J18))+COUNTIFS($B$2:$B$41,$B18,$S$2:$S$41,"&lt;"&amp;$T18,$T$2:$T$41,"&gt;"&amp;$S18,$I$2:$I$41,TRIM($J18))+COUNTIFS($B$2:$B$41,$B18,$S$2:$S$41,"&lt;"&amp;$T18,$T$2:$T$41,"&gt;"&amp;$S18,$J$2:$J$41,TRIM($J18))+COUNTIFS($B$2:$B$41,$B18,$S$2:$S$41,"&lt;"&amp;$T18,$T$2:$T$41,"&gt;"&amp;$S18,$K$2:$K$41,TRIM($J18))+COUNTIFS($B$2:$B$41,$B18,$S$2:$S$41,"&lt;"&amp;$T18,$T$2:$T$41,"&gt;"&amp;$S18,$L$2:$L$41,TRIM($J18))+COUNTIFS($B$2:$B$41,$B18,$S$2:$S$41,"&lt;"&amp;$T18,$T$2:$T$41,"&gt;"&amp;$S18,$M$2:$M$41,TRIM($J18)))&gt;1,"; double-booked","")),3,200)))</f>
        <v/>
      </c>
      <c r="AD18" s="29">
        <f>IF($X18="","",IF((IF($X18=0,"; not on Applicants",IF(AND($E18&lt;&gt;"",NOT(ISNUMBER(SEARCH($E18,INDEX(Applicants!$AM$2:$AM$501,$X18))))),"; not available","")&amp;IF(AND($F18&lt;&gt;"",NOT(ISNUMBER(SEARCH($F18,INDEX(Applicants!$AL$2:$AL$501,$X18))))),"; role not chosen","")&amp;IF(AND(ISNUMBER(MATCH($F18,Lists!$I$2:$I$6,0)),TRIM(INDEX(Applicants!$AG$2:$AG$501,$X18)&amp;"")&lt;&gt;"Yes"),"; reference check not marked Yes","")&amp;IF(INDEX(Applicants!$AO$2:$AO$501,$X18)="Needed","; under 18, guardian signature not on file","")&amp;IF((COUNTIFS($B$2:$B$41,$B18,$S$2:$S$41,"&lt;"&amp;$T18,$T$2:$T$41,"&gt;"&amp;$S18,$H$2:$H$41,TRIM($K18))+COUNTIFS($B$2:$B$41,$B18,$S$2:$S$41,"&lt;"&amp;$T18,$T$2:$T$41,"&gt;"&amp;$S18,$I$2:$I$41,TRIM($K18))+COUNTIFS($B$2:$B$41,$B18,$S$2:$S$41,"&lt;"&amp;$T18,$T$2:$T$41,"&gt;"&amp;$S18,$J$2:$J$41,TRIM($K18))+COUNTIFS($B$2:$B$41,$B18,$S$2:$S$41,"&lt;"&amp;$T18,$T$2:$T$41,"&gt;"&amp;$S18,$K$2:$K$41,TRIM($K18))+COUNTIFS($B$2:$B$41,$B18,$S$2:$S$41,"&lt;"&amp;$T18,$T$2:$T$41,"&gt;"&amp;$S18,$L$2:$L$41,TRIM($K18))+COUNTIFS($B$2:$B$41,$B18,$S$2:$S$41,"&lt;"&amp;$T18,$T$2:$T$41,"&gt;"&amp;$S18,$M$2:$M$41,TRIM($K18)))&gt;1,"; double-booked","")))="","",TRIM($K18)&amp;": "&amp;MID(IF($X18=0,"; not on Applicants",IF(AND($E18&lt;&gt;"",NOT(ISNUMBER(SEARCH($E18,INDEX(Applicants!$AM$2:$AM$501,$X18))))),"; not available","")&amp;IF(AND($F18&lt;&gt;"",NOT(ISNUMBER(SEARCH($F18,INDEX(Applicants!$AL$2:$AL$501,$X18))))),"; role not chosen","")&amp;IF(AND(ISNUMBER(MATCH($F18,Lists!$I$2:$I$6,0)),TRIM(INDEX(Applicants!$AG$2:$AG$501,$X18)&amp;"")&lt;&gt;"Yes"),"; reference check not marked Yes","")&amp;IF(INDEX(Applicants!$AO$2:$AO$501,$X18)="Needed","; under 18, guardian signature not on file","")&amp;IF((COUNTIFS($B$2:$B$41,$B18,$S$2:$S$41,"&lt;"&amp;$T18,$T$2:$T$41,"&gt;"&amp;$S18,$H$2:$H$41,TRIM($K18))+COUNTIFS($B$2:$B$41,$B18,$S$2:$S$41,"&lt;"&amp;$T18,$T$2:$T$41,"&gt;"&amp;$S18,$I$2:$I$41,TRIM($K18))+COUNTIFS($B$2:$B$41,$B18,$S$2:$S$41,"&lt;"&amp;$T18,$T$2:$T$41,"&gt;"&amp;$S18,$J$2:$J$41,TRIM($K18))+COUNTIFS($B$2:$B$41,$B18,$S$2:$S$41,"&lt;"&amp;$T18,$T$2:$T$41,"&gt;"&amp;$S18,$K$2:$K$41,TRIM($K18))+COUNTIFS($B$2:$B$41,$B18,$S$2:$S$41,"&lt;"&amp;$T18,$T$2:$T$41,"&gt;"&amp;$S18,$L$2:$L$41,TRIM($K18))+COUNTIFS($B$2:$B$41,$B18,$S$2:$S$41,"&lt;"&amp;$T18,$T$2:$T$41,"&gt;"&amp;$S18,$M$2:$M$41,TRIM($K18)))&gt;1,"; double-booked","")),3,200)))</f>
        <v/>
      </c>
      <c r="AE18" s="29">
        <f>IF($Y18="","",IF((IF($Y18=0,"; not on Applicants",IF(AND($E18&lt;&gt;"",NOT(ISNUMBER(SEARCH($E18,INDEX(Applicants!$AM$2:$AM$501,$Y18))))),"; not available","")&amp;IF(AND($F18&lt;&gt;"",NOT(ISNUMBER(SEARCH($F18,INDEX(Applicants!$AL$2:$AL$501,$Y18))))),"; role not chosen","")&amp;IF(AND(ISNUMBER(MATCH($F18,Lists!$I$2:$I$6,0)),TRIM(INDEX(Applicants!$AG$2:$AG$501,$Y18)&amp;"")&lt;&gt;"Yes"),"; reference check not marked Yes","")&amp;IF(INDEX(Applicants!$AO$2:$AO$501,$Y18)="Needed","; under 18, guardian signature not on file","")&amp;IF((COUNTIFS($B$2:$B$41,$B18,$S$2:$S$41,"&lt;"&amp;$T18,$T$2:$T$41,"&gt;"&amp;$S18,$H$2:$H$41,TRIM($L18))+COUNTIFS($B$2:$B$41,$B18,$S$2:$S$41,"&lt;"&amp;$T18,$T$2:$T$41,"&gt;"&amp;$S18,$I$2:$I$41,TRIM($L18))+COUNTIFS($B$2:$B$41,$B18,$S$2:$S$41,"&lt;"&amp;$T18,$T$2:$T$41,"&gt;"&amp;$S18,$J$2:$J$41,TRIM($L18))+COUNTIFS($B$2:$B$41,$B18,$S$2:$S$41,"&lt;"&amp;$T18,$T$2:$T$41,"&gt;"&amp;$S18,$K$2:$K$41,TRIM($L18))+COUNTIFS($B$2:$B$41,$B18,$S$2:$S$41,"&lt;"&amp;$T18,$T$2:$T$41,"&gt;"&amp;$S18,$L$2:$L$41,TRIM($L18))+COUNTIFS($B$2:$B$41,$B18,$S$2:$S$41,"&lt;"&amp;$T18,$T$2:$T$41,"&gt;"&amp;$S18,$M$2:$M$41,TRIM($L18)))&gt;1,"; double-booked","")))="","",TRIM($L18)&amp;": "&amp;MID(IF($Y18=0,"; not on Applicants",IF(AND($E18&lt;&gt;"",NOT(ISNUMBER(SEARCH($E18,INDEX(Applicants!$AM$2:$AM$501,$Y18))))),"; not available","")&amp;IF(AND($F18&lt;&gt;"",NOT(ISNUMBER(SEARCH($F18,INDEX(Applicants!$AL$2:$AL$501,$Y18))))),"; role not chosen","")&amp;IF(AND(ISNUMBER(MATCH($F18,Lists!$I$2:$I$6,0)),TRIM(INDEX(Applicants!$AG$2:$AG$501,$Y18)&amp;"")&lt;&gt;"Yes"),"; reference check not marked Yes","")&amp;IF(INDEX(Applicants!$AO$2:$AO$501,$Y18)="Needed","; under 18, guardian signature not on file","")&amp;IF((COUNTIFS($B$2:$B$41,$B18,$S$2:$S$41,"&lt;"&amp;$T18,$T$2:$T$41,"&gt;"&amp;$S18,$H$2:$H$41,TRIM($L18))+COUNTIFS($B$2:$B$41,$B18,$S$2:$S$41,"&lt;"&amp;$T18,$T$2:$T$41,"&gt;"&amp;$S18,$I$2:$I$41,TRIM($L18))+COUNTIFS($B$2:$B$41,$B18,$S$2:$S$41,"&lt;"&amp;$T18,$T$2:$T$41,"&gt;"&amp;$S18,$J$2:$J$41,TRIM($L18))+COUNTIFS($B$2:$B$41,$B18,$S$2:$S$41,"&lt;"&amp;$T18,$T$2:$T$41,"&gt;"&amp;$S18,$K$2:$K$41,TRIM($L18))+COUNTIFS($B$2:$B$41,$B18,$S$2:$S$41,"&lt;"&amp;$T18,$T$2:$T$41,"&gt;"&amp;$S18,$L$2:$L$41,TRIM($L18))+COUNTIFS($B$2:$B$41,$B18,$S$2:$S$41,"&lt;"&amp;$T18,$T$2:$T$41,"&gt;"&amp;$S18,$M$2:$M$41,TRIM($L18)))&gt;1,"; double-booked","")),3,200)))</f>
        <v/>
      </c>
      <c r="AF18" s="29">
        <f>IF($Z18="","",IF((IF($Z18=0,"; not on Applicants",IF(AND($E18&lt;&gt;"",NOT(ISNUMBER(SEARCH($E18,INDEX(Applicants!$AM$2:$AM$501,$Z18))))),"; not available","")&amp;IF(AND($F18&lt;&gt;"",NOT(ISNUMBER(SEARCH($F18,INDEX(Applicants!$AL$2:$AL$501,$Z18))))),"; role not chosen","")&amp;IF(AND(ISNUMBER(MATCH($F18,Lists!$I$2:$I$6,0)),TRIM(INDEX(Applicants!$AG$2:$AG$501,$Z18)&amp;"")&lt;&gt;"Yes"),"; reference check not marked Yes","")&amp;IF(INDEX(Applicants!$AO$2:$AO$501,$Z18)="Needed","; under 18, guardian signature not on file","")&amp;IF((COUNTIFS($B$2:$B$41,$B18,$S$2:$S$41,"&lt;"&amp;$T18,$T$2:$T$41,"&gt;"&amp;$S18,$H$2:$H$41,TRIM($M18))+COUNTIFS($B$2:$B$41,$B18,$S$2:$S$41,"&lt;"&amp;$T18,$T$2:$T$41,"&gt;"&amp;$S18,$I$2:$I$41,TRIM($M18))+COUNTIFS($B$2:$B$41,$B18,$S$2:$S$41,"&lt;"&amp;$T18,$T$2:$T$41,"&gt;"&amp;$S18,$J$2:$J$41,TRIM($M18))+COUNTIFS($B$2:$B$41,$B18,$S$2:$S$41,"&lt;"&amp;$T18,$T$2:$T$41,"&gt;"&amp;$S18,$K$2:$K$41,TRIM($M18))+COUNTIFS($B$2:$B$41,$B18,$S$2:$S$41,"&lt;"&amp;$T18,$T$2:$T$41,"&gt;"&amp;$S18,$L$2:$L$41,TRIM($M18))+COUNTIFS($B$2:$B$41,$B18,$S$2:$S$41,"&lt;"&amp;$T18,$T$2:$T$41,"&gt;"&amp;$S18,$M$2:$M$41,TRIM($M18)))&gt;1,"; double-booked","")))="","",TRIM($M18)&amp;": "&amp;MID(IF($Z18=0,"; not on Applicants",IF(AND($E18&lt;&gt;"",NOT(ISNUMBER(SEARCH($E18,INDEX(Applicants!$AM$2:$AM$501,$Z18))))),"; not available","")&amp;IF(AND($F18&lt;&gt;"",NOT(ISNUMBER(SEARCH($F18,INDEX(Applicants!$AL$2:$AL$501,$Z18))))),"; role not chosen","")&amp;IF(AND(ISNUMBER(MATCH($F18,Lists!$I$2:$I$6,0)),TRIM(INDEX(Applicants!$AG$2:$AG$501,$Z18)&amp;"")&lt;&gt;"Yes"),"; reference check not marked Yes","")&amp;IF(INDEX(Applicants!$AO$2:$AO$501,$Z18)="Needed","; under 18, guardian signature not on file","")&amp;IF((COUNTIFS($B$2:$B$41,$B18,$S$2:$S$41,"&lt;"&amp;$T18,$T$2:$T$41,"&gt;"&amp;$S18,$H$2:$H$41,TRIM($M18))+COUNTIFS($B$2:$B$41,$B18,$S$2:$S$41,"&lt;"&amp;$T18,$T$2:$T$41,"&gt;"&amp;$S18,$I$2:$I$41,TRIM($M18))+COUNTIFS($B$2:$B$41,$B18,$S$2:$S$41,"&lt;"&amp;$T18,$T$2:$T$41,"&gt;"&amp;$S18,$J$2:$J$41,TRIM($M18))+COUNTIFS($B$2:$B$41,$B18,$S$2:$S$41,"&lt;"&amp;$T18,$T$2:$T$41,"&gt;"&amp;$S18,$K$2:$K$41,TRIM($M18))+COUNTIFS($B$2:$B$41,$B18,$S$2:$S$41,"&lt;"&amp;$T18,$T$2:$T$41,"&gt;"&amp;$S18,$L$2:$L$41,TRIM($M18))+COUNTIFS($B$2:$B$41,$B18,$S$2:$S$41,"&lt;"&amp;$T18,$T$2:$T$41,"&gt;"&amp;$S18,$M$2:$M$41,TRIM($M18)))&gt;1,"; double-booked","")),3,200)))</f>
        <v/>
      </c>
      <c r="AG18" s="29">
        <f>IF(AA18&lt;&gt;"",AA18&amp;" | ","")&amp;IF(AB18&lt;&gt;"",AB18&amp;" | ","")&amp;IF(AC18&lt;&gt;"",AC18&amp;" | ","")&amp;IF(AD18&lt;&gt;"",AD18&amp;" | ","")&amp;IF(AE18&lt;&gt;"",AE18&amp;" | ","")&amp;IF(AF18&lt;&gt;"",AF18&amp;" | ","")</f>
        <v/>
      </c>
    </row>
    <row r="19">
      <c r="A19" s="23" t="n"/>
      <c r="B19" s="30" t="n"/>
      <c r="C19" s="31" t="n"/>
      <c r="D19" s="31" t="n"/>
      <c r="E19" s="23" t="n"/>
      <c r="F19" s="23" t="n"/>
      <c r="G19" s="32" t="n"/>
      <c r="H19" s="23" t="n"/>
      <c r="I19" s="23" t="n"/>
      <c r="J19" s="23" t="n"/>
      <c r="K19" s="23" t="n"/>
      <c r="L19" s="23" t="n"/>
      <c r="M19" s="23" t="n"/>
      <c r="N19" s="27">
        <f>IF(A19="","",SUMPRODUCT((H19:M19&lt;&gt;"")*1))</f>
        <v/>
      </c>
      <c r="O19" s="27">
        <f>IF(OR(A19="",NOT(ISNUMBER(G19))),"",MAX(0,G19-N19))</f>
        <v/>
      </c>
      <c r="P19" s="27">
        <f>IF(OR(A19="",NOT(ISNUMBER(G19))),"",IF(N19=0,"Empty",IF(N19=G19,"Full",IF(N19&gt;G19,"Over by "&amp;(N19-G19),"Open"))))</f>
        <v/>
      </c>
      <c r="Q19" s="28">
        <f>IF(A19="","",IF(N19=0,"No names yet",IF(AG19="","OK",LEFT(AG19,LEN(AG19)-3))))</f>
        <v/>
      </c>
      <c r="S19" s="29">
        <f>IF(C19="","",IF(ISNUMBER(C19),ROUND(MOD(C19,1)*1440,0),IFERROR(VALUE(LEFT(C19,2))*60+VALUE(MID(C19,4,2)),"")))</f>
        <v/>
      </c>
      <c r="T19" s="29">
        <f>IF(D19="","",IF(ISNUMBER(D19),ROUND(MOD(D19,1)*1440,0),IFERROR(VALUE(LEFT(D19,2))*60+VALUE(MID(D19,4,2)),"")))</f>
        <v/>
      </c>
      <c r="U19" s="29">
        <f>IF(TRIM($H19&amp;"")="","",IFERROR(MATCH(TRIM($H19),Applicants!$AJ$2:$AJ$501,0),0))</f>
        <v/>
      </c>
      <c r="V19" s="29">
        <f>IF(TRIM($I19&amp;"")="","",IFERROR(MATCH(TRIM($I19),Applicants!$AJ$2:$AJ$501,0),0))</f>
        <v/>
      </c>
      <c r="W19" s="29">
        <f>IF(TRIM($J19&amp;"")="","",IFERROR(MATCH(TRIM($J19),Applicants!$AJ$2:$AJ$501,0),0))</f>
        <v/>
      </c>
      <c r="X19" s="29">
        <f>IF(TRIM($K19&amp;"")="","",IFERROR(MATCH(TRIM($K19),Applicants!$AJ$2:$AJ$501,0),0))</f>
        <v/>
      </c>
      <c r="Y19" s="29">
        <f>IF(TRIM($L19&amp;"")="","",IFERROR(MATCH(TRIM($L19),Applicants!$AJ$2:$AJ$501,0),0))</f>
        <v/>
      </c>
      <c r="Z19" s="29">
        <f>IF(TRIM($M19&amp;"")="","",IFERROR(MATCH(TRIM($M19),Applicants!$AJ$2:$AJ$501,0),0))</f>
        <v/>
      </c>
      <c r="AA19" s="29">
        <f>IF($U19="","",IF((IF($U19=0,"; not on Applicants",IF(AND($E19&lt;&gt;"",NOT(ISNUMBER(SEARCH($E19,INDEX(Applicants!$AM$2:$AM$501,$U19))))),"; not available","")&amp;IF(AND($F19&lt;&gt;"",NOT(ISNUMBER(SEARCH($F19,INDEX(Applicants!$AL$2:$AL$501,$U19))))),"; role not chosen","")&amp;IF(AND(ISNUMBER(MATCH($F19,Lists!$I$2:$I$6,0)),TRIM(INDEX(Applicants!$AG$2:$AG$501,$U19)&amp;"")&lt;&gt;"Yes"),"; reference check not marked Yes","")&amp;IF(INDEX(Applicants!$AO$2:$AO$501,$U19)="Needed","; under 18, guardian signature not on file","")&amp;IF((COUNTIFS($B$2:$B$41,$B19,$S$2:$S$41,"&lt;"&amp;$T19,$T$2:$T$41,"&gt;"&amp;$S19,$H$2:$H$41,TRIM($H19))+COUNTIFS($B$2:$B$41,$B19,$S$2:$S$41,"&lt;"&amp;$T19,$T$2:$T$41,"&gt;"&amp;$S19,$I$2:$I$41,TRIM($H19))+COUNTIFS($B$2:$B$41,$B19,$S$2:$S$41,"&lt;"&amp;$T19,$T$2:$T$41,"&gt;"&amp;$S19,$J$2:$J$41,TRIM($H19))+COUNTIFS($B$2:$B$41,$B19,$S$2:$S$41,"&lt;"&amp;$T19,$T$2:$T$41,"&gt;"&amp;$S19,$K$2:$K$41,TRIM($H19))+COUNTIFS($B$2:$B$41,$B19,$S$2:$S$41,"&lt;"&amp;$T19,$T$2:$T$41,"&gt;"&amp;$S19,$L$2:$L$41,TRIM($H19))+COUNTIFS($B$2:$B$41,$B19,$S$2:$S$41,"&lt;"&amp;$T19,$T$2:$T$41,"&gt;"&amp;$S19,$M$2:$M$41,TRIM($H19)))&gt;1,"; double-booked","")))="","",TRIM($H19)&amp;": "&amp;MID(IF($U19=0,"; not on Applicants",IF(AND($E19&lt;&gt;"",NOT(ISNUMBER(SEARCH($E19,INDEX(Applicants!$AM$2:$AM$501,$U19))))),"; not available","")&amp;IF(AND($F19&lt;&gt;"",NOT(ISNUMBER(SEARCH($F19,INDEX(Applicants!$AL$2:$AL$501,$U19))))),"; role not chosen","")&amp;IF(AND(ISNUMBER(MATCH($F19,Lists!$I$2:$I$6,0)),TRIM(INDEX(Applicants!$AG$2:$AG$501,$U19)&amp;"")&lt;&gt;"Yes"),"; reference check not marked Yes","")&amp;IF(INDEX(Applicants!$AO$2:$AO$501,$U19)="Needed","; under 18, guardian signature not on file","")&amp;IF((COUNTIFS($B$2:$B$41,$B19,$S$2:$S$41,"&lt;"&amp;$T19,$T$2:$T$41,"&gt;"&amp;$S19,$H$2:$H$41,TRIM($H19))+COUNTIFS($B$2:$B$41,$B19,$S$2:$S$41,"&lt;"&amp;$T19,$T$2:$T$41,"&gt;"&amp;$S19,$I$2:$I$41,TRIM($H19))+COUNTIFS($B$2:$B$41,$B19,$S$2:$S$41,"&lt;"&amp;$T19,$T$2:$T$41,"&gt;"&amp;$S19,$J$2:$J$41,TRIM($H19))+COUNTIFS($B$2:$B$41,$B19,$S$2:$S$41,"&lt;"&amp;$T19,$T$2:$T$41,"&gt;"&amp;$S19,$K$2:$K$41,TRIM($H19))+COUNTIFS($B$2:$B$41,$B19,$S$2:$S$41,"&lt;"&amp;$T19,$T$2:$T$41,"&gt;"&amp;$S19,$L$2:$L$41,TRIM($H19))+COUNTIFS($B$2:$B$41,$B19,$S$2:$S$41,"&lt;"&amp;$T19,$T$2:$T$41,"&gt;"&amp;$S19,$M$2:$M$41,TRIM($H19)))&gt;1,"; double-booked","")),3,200)))</f>
        <v/>
      </c>
      <c r="AB19" s="29">
        <f>IF($V19="","",IF((IF($V19=0,"; not on Applicants",IF(AND($E19&lt;&gt;"",NOT(ISNUMBER(SEARCH($E19,INDEX(Applicants!$AM$2:$AM$501,$V19))))),"; not available","")&amp;IF(AND($F19&lt;&gt;"",NOT(ISNUMBER(SEARCH($F19,INDEX(Applicants!$AL$2:$AL$501,$V19))))),"; role not chosen","")&amp;IF(AND(ISNUMBER(MATCH($F19,Lists!$I$2:$I$6,0)),TRIM(INDEX(Applicants!$AG$2:$AG$501,$V19)&amp;"")&lt;&gt;"Yes"),"; reference check not marked Yes","")&amp;IF(INDEX(Applicants!$AO$2:$AO$501,$V19)="Needed","; under 18, guardian signature not on file","")&amp;IF((COUNTIFS($B$2:$B$41,$B19,$S$2:$S$41,"&lt;"&amp;$T19,$T$2:$T$41,"&gt;"&amp;$S19,$H$2:$H$41,TRIM($I19))+COUNTIFS($B$2:$B$41,$B19,$S$2:$S$41,"&lt;"&amp;$T19,$T$2:$T$41,"&gt;"&amp;$S19,$I$2:$I$41,TRIM($I19))+COUNTIFS($B$2:$B$41,$B19,$S$2:$S$41,"&lt;"&amp;$T19,$T$2:$T$41,"&gt;"&amp;$S19,$J$2:$J$41,TRIM($I19))+COUNTIFS($B$2:$B$41,$B19,$S$2:$S$41,"&lt;"&amp;$T19,$T$2:$T$41,"&gt;"&amp;$S19,$K$2:$K$41,TRIM($I19))+COUNTIFS($B$2:$B$41,$B19,$S$2:$S$41,"&lt;"&amp;$T19,$T$2:$T$41,"&gt;"&amp;$S19,$L$2:$L$41,TRIM($I19))+COUNTIFS($B$2:$B$41,$B19,$S$2:$S$41,"&lt;"&amp;$T19,$T$2:$T$41,"&gt;"&amp;$S19,$M$2:$M$41,TRIM($I19)))&gt;1,"; double-booked","")))="","",TRIM($I19)&amp;": "&amp;MID(IF($V19=0,"; not on Applicants",IF(AND($E19&lt;&gt;"",NOT(ISNUMBER(SEARCH($E19,INDEX(Applicants!$AM$2:$AM$501,$V19))))),"; not available","")&amp;IF(AND($F19&lt;&gt;"",NOT(ISNUMBER(SEARCH($F19,INDEX(Applicants!$AL$2:$AL$501,$V19))))),"; role not chosen","")&amp;IF(AND(ISNUMBER(MATCH($F19,Lists!$I$2:$I$6,0)),TRIM(INDEX(Applicants!$AG$2:$AG$501,$V19)&amp;"")&lt;&gt;"Yes"),"; reference check not marked Yes","")&amp;IF(INDEX(Applicants!$AO$2:$AO$501,$V19)="Needed","; under 18, guardian signature not on file","")&amp;IF((COUNTIFS($B$2:$B$41,$B19,$S$2:$S$41,"&lt;"&amp;$T19,$T$2:$T$41,"&gt;"&amp;$S19,$H$2:$H$41,TRIM($I19))+COUNTIFS($B$2:$B$41,$B19,$S$2:$S$41,"&lt;"&amp;$T19,$T$2:$T$41,"&gt;"&amp;$S19,$I$2:$I$41,TRIM($I19))+COUNTIFS($B$2:$B$41,$B19,$S$2:$S$41,"&lt;"&amp;$T19,$T$2:$T$41,"&gt;"&amp;$S19,$J$2:$J$41,TRIM($I19))+COUNTIFS($B$2:$B$41,$B19,$S$2:$S$41,"&lt;"&amp;$T19,$T$2:$T$41,"&gt;"&amp;$S19,$K$2:$K$41,TRIM($I19))+COUNTIFS($B$2:$B$41,$B19,$S$2:$S$41,"&lt;"&amp;$T19,$T$2:$T$41,"&gt;"&amp;$S19,$L$2:$L$41,TRIM($I19))+COUNTIFS($B$2:$B$41,$B19,$S$2:$S$41,"&lt;"&amp;$T19,$T$2:$T$41,"&gt;"&amp;$S19,$M$2:$M$41,TRIM($I19)))&gt;1,"; double-booked","")),3,200)))</f>
        <v/>
      </c>
      <c r="AC19" s="29">
        <f>IF($W19="","",IF((IF($W19=0,"; not on Applicants",IF(AND($E19&lt;&gt;"",NOT(ISNUMBER(SEARCH($E19,INDEX(Applicants!$AM$2:$AM$501,$W19))))),"; not available","")&amp;IF(AND($F19&lt;&gt;"",NOT(ISNUMBER(SEARCH($F19,INDEX(Applicants!$AL$2:$AL$501,$W19))))),"; role not chosen","")&amp;IF(AND(ISNUMBER(MATCH($F19,Lists!$I$2:$I$6,0)),TRIM(INDEX(Applicants!$AG$2:$AG$501,$W19)&amp;"")&lt;&gt;"Yes"),"; reference check not marked Yes","")&amp;IF(INDEX(Applicants!$AO$2:$AO$501,$W19)="Needed","; under 18, guardian signature not on file","")&amp;IF((COUNTIFS($B$2:$B$41,$B19,$S$2:$S$41,"&lt;"&amp;$T19,$T$2:$T$41,"&gt;"&amp;$S19,$H$2:$H$41,TRIM($J19))+COUNTIFS($B$2:$B$41,$B19,$S$2:$S$41,"&lt;"&amp;$T19,$T$2:$T$41,"&gt;"&amp;$S19,$I$2:$I$41,TRIM($J19))+COUNTIFS($B$2:$B$41,$B19,$S$2:$S$41,"&lt;"&amp;$T19,$T$2:$T$41,"&gt;"&amp;$S19,$J$2:$J$41,TRIM($J19))+COUNTIFS($B$2:$B$41,$B19,$S$2:$S$41,"&lt;"&amp;$T19,$T$2:$T$41,"&gt;"&amp;$S19,$K$2:$K$41,TRIM($J19))+COUNTIFS($B$2:$B$41,$B19,$S$2:$S$41,"&lt;"&amp;$T19,$T$2:$T$41,"&gt;"&amp;$S19,$L$2:$L$41,TRIM($J19))+COUNTIFS($B$2:$B$41,$B19,$S$2:$S$41,"&lt;"&amp;$T19,$T$2:$T$41,"&gt;"&amp;$S19,$M$2:$M$41,TRIM($J19)))&gt;1,"; double-booked","")))="","",TRIM($J19)&amp;": "&amp;MID(IF($W19=0,"; not on Applicants",IF(AND($E19&lt;&gt;"",NOT(ISNUMBER(SEARCH($E19,INDEX(Applicants!$AM$2:$AM$501,$W19))))),"; not available","")&amp;IF(AND($F19&lt;&gt;"",NOT(ISNUMBER(SEARCH($F19,INDEX(Applicants!$AL$2:$AL$501,$W19))))),"; role not chosen","")&amp;IF(AND(ISNUMBER(MATCH($F19,Lists!$I$2:$I$6,0)),TRIM(INDEX(Applicants!$AG$2:$AG$501,$W19)&amp;"")&lt;&gt;"Yes"),"; reference check not marked Yes","")&amp;IF(INDEX(Applicants!$AO$2:$AO$501,$W19)="Needed","; under 18, guardian signature not on file","")&amp;IF((COUNTIFS($B$2:$B$41,$B19,$S$2:$S$41,"&lt;"&amp;$T19,$T$2:$T$41,"&gt;"&amp;$S19,$H$2:$H$41,TRIM($J19))+COUNTIFS($B$2:$B$41,$B19,$S$2:$S$41,"&lt;"&amp;$T19,$T$2:$T$41,"&gt;"&amp;$S19,$I$2:$I$41,TRIM($J19))+COUNTIFS($B$2:$B$41,$B19,$S$2:$S$41,"&lt;"&amp;$T19,$T$2:$T$41,"&gt;"&amp;$S19,$J$2:$J$41,TRIM($J19))+COUNTIFS($B$2:$B$41,$B19,$S$2:$S$41,"&lt;"&amp;$T19,$T$2:$T$41,"&gt;"&amp;$S19,$K$2:$K$41,TRIM($J19))+COUNTIFS($B$2:$B$41,$B19,$S$2:$S$41,"&lt;"&amp;$T19,$T$2:$T$41,"&gt;"&amp;$S19,$L$2:$L$41,TRIM($J19))+COUNTIFS($B$2:$B$41,$B19,$S$2:$S$41,"&lt;"&amp;$T19,$T$2:$T$41,"&gt;"&amp;$S19,$M$2:$M$41,TRIM($J19)))&gt;1,"; double-booked","")),3,200)))</f>
        <v/>
      </c>
      <c r="AD19" s="29">
        <f>IF($X19="","",IF((IF($X19=0,"; not on Applicants",IF(AND($E19&lt;&gt;"",NOT(ISNUMBER(SEARCH($E19,INDEX(Applicants!$AM$2:$AM$501,$X19))))),"; not available","")&amp;IF(AND($F19&lt;&gt;"",NOT(ISNUMBER(SEARCH($F19,INDEX(Applicants!$AL$2:$AL$501,$X19))))),"; role not chosen","")&amp;IF(AND(ISNUMBER(MATCH($F19,Lists!$I$2:$I$6,0)),TRIM(INDEX(Applicants!$AG$2:$AG$501,$X19)&amp;"")&lt;&gt;"Yes"),"; reference check not marked Yes","")&amp;IF(INDEX(Applicants!$AO$2:$AO$501,$X19)="Needed","; under 18, guardian signature not on file","")&amp;IF((COUNTIFS($B$2:$B$41,$B19,$S$2:$S$41,"&lt;"&amp;$T19,$T$2:$T$41,"&gt;"&amp;$S19,$H$2:$H$41,TRIM($K19))+COUNTIFS($B$2:$B$41,$B19,$S$2:$S$41,"&lt;"&amp;$T19,$T$2:$T$41,"&gt;"&amp;$S19,$I$2:$I$41,TRIM($K19))+COUNTIFS($B$2:$B$41,$B19,$S$2:$S$41,"&lt;"&amp;$T19,$T$2:$T$41,"&gt;"&amp;$S19,$J$2:$J$41,TRIM($K19))+COUNTIFS($B$2:$B$41,$B19,$S$2:$S$41,"&lt;"&amp;$T19,$T$2:$T$41,"&gt;"&amp;$S19,$K$2:$K$41,TRIM($K19))+COUNTIFS($B$2:$B$41,$B19,$S$2:$S$41,"&lt;"&amp;$T19,$T$2:$T$41,"&gt;"&amp;$S19,$L$2:$L$41,TRIM($K19))+COUNTIFS($B$2:$B$41,$B19,$S$2:$S$41,"&lt;"&amp;$T19,$T$2:$T$41,"&gt;"&amp;$S19,$M$2:$M$41,TRIM($K19)))&gt;1,"; double-booked","")))="","",TRIM($K19)&amp;": "&amp;MID(IF($X19=0,"; not on Applicants",IF(AND($E19&lt;&gt;"",NOT(ISNUMBER(SEARCH($E19,INDEX(Applicants!$AM$2:$AM$501,$X19))))),"; not available","")&amp;IF(AND($F19&lt;&gt;"",NOT(ISNUMBER(SEARCH($F19,INDEX(Applicants!$AL$2:$AL$501,$X19))))),"; role not chosen","")&amp;IF(AND(ISNUMBER(MATCH($F19,Lists!$I$2:$I$6,0)),TRIM(INDEX(Applicants!$AG$2:$AG$501,$X19)&amp;"")&lt;&gt;"Yes"),"; reference check not marked Yes","")&amp;IF(INDEX(Applicants!$AO$2:$AO$501,$X19)="Needed","; under 18, guardian signature not on file","")&amp;IF((COUNTIFS($B$2:$B$41,$B19,$S$2:$S$41,"&lt;"&amp;$T19,$T$2:$T$41,"&gt;"&amp;$S19,$H$2:$H$41,TRIM($K19))+COUNTIFS($B$2:$B$41,$B19,$S$2:$S$41,"&lt;"&amp;$T19,$T$2:$T$41,"&gt;"&amp;$S19,$I$2:$I$41,TRIM($K19))+COUNTIFS($B$2:$B$41,$B19,$S$2:$S$41,"&lt;"&amp;$T19,$T$2:$T$41,"&gt;"&amp;$S19,$J$2:$J$41,TRIM($K19))+COUNTIFS($B$2:$B$41,$B19,$S$2:$S$41,"&lt;"&amp;$T19,$T$2:$T$41,"&gt;"&amp;$S19,$K$2:$K$41,TRIM($K19))+COUNTIFS($B$2:$B$41,$B19,$S$2:$S$41,"&lt;"&amp;$T19,$T$2:$T$41,"&gt;"&amp;$S19,$L$2:$L$41,TRIM($K19))+COUNTIFS($B$2:$B$41,$B19,$S$2:$S$41,"&lt;"&amp;$T19,$T$2:$T$41,"&gt;"&amp;$S19,$M$2:$M$41,TRIM($K19)))&gt;1,"; double-booked","")),3,200)))</f>
        <v/>
      </c>
      <c r="AE19" s="29">
        <f>IF($Y19="","",IF((IF($Y19=0,"; not on Applicants",IF(AND($E19&lt;&gt;"",NOT(ISNUMBER(SEARCH($E19,INDEX(Applicants!$AM$2:$AM$501,$Y19))))),"; not available","")&amp;IF(AND($F19&lt;&gt;"",NOT(ISNUMBER(SEARCH($F19,INDEX(Applicants!$AL$2:$AL$501,$Y19))))),"; role not chosen","")&amp;IF(AND(ISNUMBER(MATCH($F19,Lists!$I$2:$I$6,0)),TRIM(INDEX(Applicants!$AG$2:$AG$501,$Y19)&amp;"")&lt;&gt;"Yes"),"; reference check not marked Yes","")&amp;IF(INDEX(Applicants!$AO$2:$AO$501,$Y19)="Needed","; under 18, guardian signature not on file","")&amp;IF((COUNTIFS($B$2:$B$41,$B19,$S$2:$S$41,"&lt;"&amp;$T19,$T$2:$T$41,"&gt;"&amp;$S19,$H$2:$H$41,TRIM($L19))+COUNTIFS($B$2:$B$41,$B19,$S$2:$S$41,"&lt;"&amp;$T19,$T$2:$T$41,"&gt;"&amp;$S19,$I$2:$I$41,TRIM($L19))+COUNTIFS($B$2:$B$41,$B19,$S$2:$S$41,"&lt;"&amp;$T19,$T$2:$T$41,"&gt;"&amp;$S19,$J$2:$J$41,TRIM($L19))+COUNTIFS($B$2:$B$41,$B19,$S$2:$S$41,"&lt;"&amp;$T19,$T$2:$T$41,"&gt;"&amp;$S19,$K$2:$K$41,TRIM($L19))+COUNTIFS($B$2:$B$41,$B19,$S$2:$S$41,"&lt;"&amp;$T19,$T$2:$T$41,"&gt;"&amp;$S19,$L$2:$L$41,TRIM($L19))+COUNTIFS($B$2:$B$41,$B19,$S$2:$S$41,"&lt;"&amp;$T19,$T$2:$T$41,"&gt;"&amp;$S19,$M$2:$M$41,TRIM($L19)))&gt;1,"; double-booked","")))="","",TRIM($L19)&amp;": "&amp;MID(IF($Y19=0,"; not on Applicants",IF(AND($E19&lt;&gt;"",NOT(ISNUMBER(SEARCH($E19,INDEX(Applicants!$AM$2:$AM$501,$Y19))))),"; not available","")&amp;IF(AND($F19&lt;&gt;"",NOT(ISNUMBER(SEARCH($F19,INDEX(Applicants!$AL$2:$AL$501,$Y19))))),"; role not chosen","")&amp;IF(AND(ISNUMBER(MATCH($F19,Lists!$I$2:$I$6,0)),TRIM(INDEX(Applicants!$AG$2:$AG$501,$Y19)&amp;"")&lt;&gt;"Yes"),"; reference check not marked Yes","")&amp;IF(INDEX(Applicants!$AO$2:$AO$501,$Y19)="Needed","; under 18, guardian signature not on file","")&amp;IF((COUNTIFS($B$2:$B$41,$B19,$S$2:$S$41,"&lt;"&amp;$T19,$T$2:$T$41,"&gt;"&amp;$S19,$H$2:$H$41,TRIM($L19))+COUNTIFS($B$2:$B$41,$B19,$S$2:$S$41,"&lt;"&amp;$T19,$T$2:$T$41,"&gt;"&amp;$S19,$I$2:$I$41,TRIM($L19))+COUNTIFS($B$2:$B$41,$B19,$S$2:$S$41,"&lt;"&amp;$T19,$T$2:$T$41,"&gt;"&amp;$S19,$J$2:$J$41,TRIM($L19))+COUNTIFS($B$2:$B$41,$B19,$S$2:$S$41,"&lt;"&amp;$T19,$T$2:$T$41,"&gt;"&amp;$S19,$K$2:$K$41,TRIM($L19))+COUNTIFS($B$2:$B$41,$B19,$S$2:$S$41,"&lt;"&amp;$T19,$T$2:$T$41,"&gt;"&amp;$S19,$L$2:$L$41,TRIM($L19))+COUNTIFS($B$2:$B$41,$B19,$S$2:$S$41,"&lt;"&amp;$T19,$T$2:$T$41,"&gt;"&amp;$S19,$M$2:$M$41,TRIM($L19)))&gt;1,"; double-booked","")),3,200)))</f>
        <v/>
      </c>
      <c r="AF19" s="29">
        <f>IF($Z19="","",IF((IF($Z19=0,"; not on Applicants",IF(AND($E19&lt;&gt;"",NOT(ISNUMBER(SEARCH($E19,INDEX(Applicants!$AM$2:$AM$501,$Z19))))),"; not available","")&amp;IF(AND($F19&lt;&gt;"",NOT(ISNUMBER(SEARCH($F19,INDEX(Applicants!$AL$2:$AL$501,$Z19))))),"; role not chosen","")&amp;IF(AND(ISNUMBER(MATCH($F19,Lists!$I$2:$I$6,0)),TRIM(INDEX(Applicants!$AG$2:$AG$501,$Z19)&amp;"")&lt;&gt;"Yes"),"; reference check not marked Yes","")&amp;IF(INDEX(Applicants!$AO$2:$AO$501,$Z19)="Needed","; under 18, guardian signature not on file","")&amp;IF((COUNTIFS($B$2:$B$41,$B19,$S$2:$S$41,"&lt;"&amp;$T19,$T$2:$T$41,"&gt;"&amp;$S19,$H$2:$H$41,TRIM($M19))+COUNTIFS($B$2:$B$41,$B19,$S$2:$S$41,"&lt;"&amp;$T19,$T$2:$T$41,"&gt;"&amp;$S19,$I$2:$I$41,TRIM($M19))+COUNTIFS($B$2:$B$41,$B19,$S$2:$S$41,"&lt;"&amp;$T19,$T$2:$T$41,"&gt;"&amp;$S19,$J$2:$J$41,TRIM($M19))+COUNTIFS($B$2:$B$41,$B19,$S$2:$S$41,"&lt;"&amp;$T19,$T$2:$T$41,"&gt;"&amp;$S19,$K$2:$K$41,TRIM($M19))+COUNTIFS($B$2:$B$41,$B19,$S$2:$S$41,"&lt;"&amp;$T19,$T$2:$T$41,"&gt;"&amp;$S19,$L$2:$L$41,TRIM($M19))+COUNTIFS($B$2:$B$41,$B19,$S$2:$S$41,"&lt;"&amp;$T19,$T$2:$T$41,"&gt;"&amp;$S19,$M$2:$M$41,TRIM($M19)))&gt;1,"; double-booked","")))="","",TRIM($M19)&amp;": "&amp;MID(IF($Z19=0,"; not on Applicants",IF(AND($E19&lt;&gt;"",NOT(ISNUMBER(SEARCH($E19,INDEX(Applicants!$AM$2:$AM$501,$Z19))))),"; not available","")&amp;IF(AND($F19&lt;&gt;"",NOT(ISNUMBER(SEARCH($F19,INDEX(Applicants!$AL$2:$AL$501,$Z19))))),"; role not chosen","")&amp;IF(AND(ISNUMBER(MATCH($F19,Lists!$I$2:$I$6,0)),TRIM(INDEX(Applicants!$AG$2:$AG$501,$Z19)&amp;"")&lt;&gt;"Yes"),"; reference check not marked Yes","")&amp;IF(INDEX(Applicants!$AO$2:$AO$501,$Z19)="Needed","; under 18, guardian signature not on file","")&amp;IF((COUNTIFS($B$2:$B$41,$B19,$S$2:$S$41,"&lt;"&amp;$T19,$T$2:$T$41,"&gt;"&amp;$S19,$H$2:$H$41,TRIM($M19))+COUNTIFS($B$2:$B$41,$B19,$S$2:$S$41,"&lt;"&amp;$T19,$T$2:$T$41,"&gt;"&amp;$S19,$I$2:$I$41,TRIM($M19))+COUNTIFS($B$2:$B$41,$B19,$S$2:$S$41,"&lt;"&amp;$T19,$T$2:$T$41,"&gt;"&amp;$S19,$J$2:$J$41,TRIM($M19))+COUNTIFS($B$2:$B$41,$B19,$S$2:$S$41,"&lt;"&amp;$T19,$T$2:$T$41,"&gt;"&amp;$S19,$K$2:$K$41,TRIM($M19))+COUNTIFS($B$2:$B$41,$B19,$S$2:$S$41,"&lt;"&amp;$T19,$T$2:$T$41,"&gt;"&amp;$S19,$L$2:$L$41,TRIM($M19))+COUNTIFS($B$2:$B$41,$B19,$S$2:$S$41,"&lt;"&amp;$T19,$T$2:$T$41,"&gt;"&amp;$S19,$M$2:$M$41,TRIM($M19)))&gt;1,"; double-booked","")),3,200)))</f>
        <v/>
      </c>
      <c r="AG19" s="29">
        <f>IF(AA19&lt;&gt;"",AA19&amp;" | ","")&amp;IF(AB19&lt;&gt;"",AB19&amp;" | ","")&amp;IF(AC19&lt;&gt;"",AC19&amp;" | ","")&amp;IF(AD19&lt;&gt;"",AD19&amp;" | ","")&amp;IF(AE19&lt;&gt;"",AE19&amp;" | ","")&amp;IF(AF19&lt;&gt;"",AF19&amp;" | ","")</f>
        <v/>
      </c>
    </row>
    <row r="20">
      <c r="A20" s="23" t="n"/>
      <c r="B20" s="30" t="n"/>
      <c r="C20" s="31" t="n"/>
      <c r="D20" s="31" t="n"/>
      <c r="E20" s="23" t="n"/>
      <c r="F20" s="23" t="n"/>
      <c r="G20" s="32" t="n"/>
      <c r="H20" s="23" t="n"/>
      <c r="I20" s="23" t="n"/>
      <c r="J20" s="23" t="n"/>
      <c r="K20" s="23" t="n"/>
      <c r="L20" s="23" t="n"/>
      <c r="M20" s="23" t="n"/>
      <c r="N20" s="27">
        <f>IF(A20="","",SUMPRODUCT((H20:M20&lt;&gt;"")*1))</f>
        <v/>
      </c>
      <c r="O20" s="27">
        <f>IF(OR(A20="",NOT(ISNUMBER(G20))),"",MAX(0,G20-N20))</f>
        <v/>
      </c>
      <c r="P20" s="27">
        <f>IF(OR(A20="",NOT(ISNUMBER(G20))),"",IF(N20=0,"Empty",IF(N20=G20,"Full",IF(N20&gt;G20,"Over by "&amp;(N20-G20),"Open"))))</f>
        <v/>
      </c>
      <c r="Q20" s="28">
        <f>IF(A20="","",IF(N20=0,"No names yet",IF(AG20="","OK",LEFT(AG20,LEN(AG20)-3))))</f>
        <v/>
      </c>
      <c r="S20" s="29">
        <f>IF(C20="","",IF(ISNUMBER(C20),ROUND(MOD(C20,1)*1440,0),IFERROR(VALUE(LEFT(C20,2))*60+VALUE(MID(C20,4,2)),"")))</f>
        <v/>
      </c>
      <c r="T20" s="29">
        <f>IF(D20="","",IF(ISNUMBER(D20),ROUND(MOD(D20,1)*1440,0),IFERROR(VALUE(LEFT(D20,2))*60+VALUE(MID(D20,4,2)),"")))</f>
        <v/>
      </c>
      <c r="U20" s="29">
        <f>IF(TRIM($H20&amp;"")="","",IFERROR(MATCH(TRIM($H20),Applicants!$AJ$2:$AJ$501,0),0))</f>
        <v/>
      </c>
      <c r="V20" s="29">
        <f>IF(TRIM($I20&amp;"")="","",IFERROR(MATCH(TRIM($I20),Applicants!$AJ$2:$AJ$501,0),0))</f>
        <v/>
      </c>
      <c r="W20" s="29">
        <f>IF(TRIM($J20&amp;"")="","",IFERROR(MATCH(TRIM($J20),Applicants!$AJ$2:$AJ$501,0),0))</f>
        <v/>
      </c>
      <c r="X20" s="29">
        <f>IF(TRIM($K20&amp;"")="","",IFERROR(MATCH(TRIM($K20),Applicants!$AJ$2:$AJ$501,0),0))</f>
        <v/>
      </c>
      <c r="Y20" s="29">
        <f>IF(TRIM($L20&amp;"")="","",IFERROR(MATCH(TRIM($L20),Applicants!$AJ$2:$AJ$501,0),0))</f>
        <v/>
      </c>
      <c r="Z20" s="29">
        <f>IF(TRIM($M20&amp;"")="","",IFERROR(MATCH(TRIM($M20),Applicants!$AJ$2:$AJ$501,0),0))</f>
        <v/>
      </c>
      <c r="AA20" s="29">
        <f>IF($U20="","",IF((IF($U20=0,"; not on Applicants",IF(AND($E20&lt;&gt;"",NOT(ISNUMBER(SEARCH($E20,INDEX(Applicants!$AM$2:$AM$501,$U20))))),"; not available","")&amp;IF(AND($F20&lt;&gt;"",NOT(ISNUMBER(SEARCH($F20,INDEX(Applicants!$AL$2:$AL$501,$U20))))),"; role not chosen","")&amp;IF(AND(ISNUMBER(MATCH($F20,Lists!$I$2:$I$6,0)),TRIM(INDEX(Applicants!$AG$2:$AG$501,$U20)&amp;"")&lt;&gt;"Yes"),"; reference check not marked Yes","")&amp;IF(INDEX(Applicants!$AO$2:$AO$501,$U20)="Needed","; under 18, guardian signature not on file","")&amp;IF((COUNTIFS($B$2:$B$41,$B20,$S$2:$S$41,"&lt;"&amp;$T20,$T$2:$T$41,"&gt;"&amp;$S20,$H$2:$H$41,TRIM($H20))+COUNTIFS($B$2:$B$41,$B20,$S$2:$S$41,"&lt;"&amp;$T20,$T$2:$T$41,"&gt;"&amp;$S20,$I$2:$I$41,TRIM($H20))+COUNTIFS($B$2:$B$41,$B20,$S$2:$S$41,"&lt;"&amp;$T20,$T$2:$T$41,"&gt;"&amp;$S20,$J$2:$J$41,TRIM($H20))+COUNTIFS($B$2:$B$41,$B20,$S$2:$S$41,"&lt;"&amp;$T20,$T$2:$T$41,"&gt;"&amp;$S20,$K$2:$K$41,TRIM($H20))+COUNTIFS($B$2:$B$41,$B20,$S$2:$S$41,"&lt;"&amp;$T20,$T$2:$T$41,"&gt;"&amp;$S20,$L$2:$L$41,TRIM($H20))+COUNTIFS($B$2:$B$41,$B20,$S$2:$S$41,"&lt;"&amp;$T20,$T$2:$T$41,"&gt;"&amp;$S20,$M$2:$M$41,TRIM($H20)))&gt;1,"; double-booked","")))="","",TRIM($H20)&amp;": "&amp;MID(IF($U20=0,"; not on Applicants",IF(AND($E20&lt;&gt;"",NOT(ISNUMBER(SEARCH($E20,INDEX(Applicants!$AM$2:$AM$501,$U20))))),"; not available","")&amp;IF(AND($F20&lt;&gt;"",NOT(ISNUMBER(SEARCH($F20,INDEX(Applicants!$AL$2:$AL$501,$U20))))),"; role not chosen","")&amp;IF(AND(ISNUMBER(MATCH($F20,Lists!$I$2:$I$6,0)),TRIM(INDEX(Applicants!$AG$2:$AG$501,$U20)&amp;"")&lt;&gt;"Yes"),"; reference check not marked Yes","")&amp;IF(INDEX(Applicants!$AO$2:$AO$501,$U20)="Needed","; under 18, guardian signature not on file","")&amp;IF((COUNTIFS($B$2:$B$41,$B20,$S$2:$S$41,"&lt;"&amp;$T20,$T$2:$T$41,"&gt;"&amp;$S20,$H$2:$H$41,TRIM($H20))+COUNTIFS($B$2:$B$41,$B20,$S$2:$S$41,"&lt;"&amp;$T20,$T$2:$T$41,"&gt;"&amp;$S20,$I$2:$I$41,TRIM($H20))+COUNTIFS($B$2:$B$41,$B20,$S$2:$S$41,"&lt;"&amp;$T20,$T$2:$T$41,"&gt;"&amp;$S20,$J$2:$J$41,TRIM($H20))+COUNTIFS($B$2:$B$41,$B20,$S$2:$S$41,"&lt;"&amp;$T20,$T$2:$T$41,"&gt;"&amp;$S20,$K$2:$K$41,TRIM($H20))+COUNTIFS($B$2:$B$41,$B20,$S$2:$S$41,"&lt;"&amp;$T20,$T$2:$T$41,"&gt;"&amp;$S20,$L$2:$L$41,TRIM($H20))+COUNTIFS($B$2:$B$41,$B20,$S$2:$S$41,"&lt;"&amp;$T20,$T$2:$T$41,"&gt;"&amp;$S20,$M$2:$M$41,TRIM($H20)))&gt;1,"; double-booked","")),3,200)))</f>
        <v/>
      </c>
      <c r="AB20" s="29">
        <f>IF($V20="","",IF((IF($V20=0,"; not on Applicants",IF(AND($E20&lt;&gt;"",NOT(ISNUMBER(SEARCH($E20,INDEX(Applicants!$AM$2:$AM$501,$V20))))),"; not available","")&amp;IF(AND($F20&lt;&gt;"",NOT(ISNUMBER(SEARCH($F20,INDEX(Applicants!$AL$2:$AL$501,$V20))))),"; role not chosen","")&amp;IF(AND(ISNUMBER(MATCH($F20,Lists!$I$2:$I$6,0)),TRIM(INDEX(Applicants!$AG$2:$AG$501,$V20)&amp;"")&lt;&gt;"Yes"),"; reference check not marked Yes","")&amp;IF(INDEX(Applicants!$AO$2:$AO$501,$V20)="Needed","; under 18, guardian signature not on file","")&amp;IF((COUNTIFS($B$2:$B$41,$B20,$S$2:$S$41,"&lt;"&amp;$T20,$T$2:$T$41,"&gt;"&amp;$S20,$H$2:$H$41,TRIM($I20))+COUNTIFS($B$2:$B$41,$B20,$S$2:$S$41,"&lt;"&amp;$T20,$T$2:$T$41,"&gt;"&amp;$S20,$I$2:$I$41,TRIM($I20))+COUNTIFS($B$2:$B$41,$B20,$S$2:$S$41,"&lt;"&amp;$T20,$T$2:$T$41,"&gt;"&amp;$S20,$J$2:$J$41,TRIM($I20))+COUNTIFS($B$2:$B$41,$B20,$S$2:$S$41,"&lt;"&amp;$T20,$T$2:$T$41,"&gt;"&amp;$S20,$K$2:$K$41,TRIM($I20))+COUNTIFS($B$2:$B$41,$B20,$S$2:$S$41,"&lt;"&amp;$T20,$T$2:$T$41,"&gt;"&amp;$S20,$L$2:$L$41,TRIM($I20))+COUNTIFS($B$2:$B$41,$B20,$S$2:$S$41,"&lt;"&amp;$T20,$T$2:$T$41,"&gt;"&amp;$S20,$M$2:$M$41,TRIM($I20)))&gt;1,"; double-booked","")))="","",TRIM($I20)&amp;": "&amp;MID(IF($V20=0,"; not on Applicants",IF(AND($E20&lt;&gt;"",NOT(ISNUMBER(SEARCH($E20,INDEX(Applicants!$AM$2:$AM$501,$V20))))),"; not available","")&amp;IF(AND($F20&lt;&gt;"",NOT(ISNUMBER(SEARCH($F20,INDEX(Applicants!$AL$2:$AL$501,$V20))))),"; role not chosen","")&amp;IF(AND(ISNUMBER(MATCH($F20,Lists!$I$2:$I$6,0)),TRIM(INDEX(Applicants!$AG$2:$AG$501,$V20)&amp;"")&lt;&gt;"Yes"),"; reference check not marked Yes","")&amp;IF(INDEX(Applicants!$AO$2:$AO$501,$V20)="Needed","; under 18, guardian signature not on file","")&amp;IF((COUNTIFS($B$2:$B$41,$B20,$S$2:$S$41,"&lt;"&amp;$T20,$T$2:$T$41,"&gt;"&amp;$S20,$H$2:$H$41,TRIM($I20))+COUNTIFS($B$2:$B$41,$B20,$S$2:$S$41,"&lt;"&amp;$T20,$T$2:$T$41,"&gt;"&amp;$S20,$I$2:$I$41,TRIM($I20))+COUNTIFS($B$2:$B$41,$B20,$S$2:$S$41,"&lt;"&amp;$T20,$T$2:$T$41,"&gt;"&amp;$S20,$J$2:$J$41,TRIM($I20))+COUNTIFS($B$2:$B$41,$B20,$S$2:$S$41,"&lt;"&amp;$T20,$T$2:$T$41,"&gt;"&amp;$S20,$K$2:$K$41,TRIM($I20))+COUNTIFS($B$2:$B$41,$B20,$S$2:$S$41,"&lt;"&amp;$T20,$T$2:$T$41,"&gt;"&amp;$S20,$L$2:$L$41,TRIM($I20))+COUNTIFS($B$2:$B$41,$B20,$S$2:$S$41,"&lt;"&amp;$T20,$T$2:$T$41,"&gt;"&amp;$S20,$M$2:$M$41,TRIM($I20)))&gt;1,"; double-booked","")),3,200)))</f>
        <v/>
      </c>
      <c r="AC20" s="29">
        <f>IF($W20="","",IF((IF($W20=0,"; not on Applicants",IF(AND($E20&lt;&gt;"",NOT(ISNUMBER(SEARCH($E20,INDEX(Applicants!$AM$2:$AM$501,$W20))))),"; not available","")&amp;IF(AND($F20&lt;&gt;"",NOT(ISNUMBER(SEARCH($F20,INDEX(Applicants!$AL$2:$AL$501,$W20))))),"; role not chosen","")&amp;IF(AND(ISNUMBER(MATCH($F20,Lists!$I$2:$I$6,0)),TRIM(INDEX(Applicants!$AG$2:$AG$501,$W20)&amp;"")&lt;&gt;"Yes"),"; reference check not marked Yes","")&amp;IF(INDEX(Applicants!$AO$2:$AO$501,$W20)="Needed","; under 18, guardian signature not on file","")&amp;IF((COUNTIFS($B$2:$B$41,$B20,$S$2:$S$41,"&lt;"&amp;$T20,$T$2:$T$41,"&gt;"&amp;$S20,$H$2:$H$41,TRIM($J20))+COUNTIFS($B$2:$B$41,$B20,$S$2:$S$41,"&lt;"&amp;$T20,$T$2:$T$41,"&gt;"&amp;$S20,$I$2:$I$41,TRIM($J20))+COUNTIFS($B$2:$B$41,$B20,$S$2:$S$41,"&lt;"&amp;$T20,$T$2:$T$41,"&gt;"&amp;$S20,$J$2:$J$41,TRIM($J20))+COUNTIFS($B$2:$B$41,$B20,$S$2:$S$41,"&lt;"&amp;$T20,$T$2:$T$41,"&gt;"&amp;$S20,$K$2:$K$41,TRIM($J20))+COUNTIFS($B$2:$B$41,$B20,$S$2:$S$41,"&lt;"&amp;$T20,$T$2:$T$41,"&gt;"&amp;$S20,$L$2:$L$41,TRIM($J20))+COUNTIFS($B$2:$B$41,$B20,$S$2:$S$41,"&lt;"&amp;$T20,$T$2:$T$41,"&gt;"&amp;$S20,$M$2:$M$41,TRIM($J20)))&gt;1,"; double-booked","")))="","",TRIM($J20)&amp;": "&amp;MID(IF($W20=0,"; not on Applicants",IF(AND($E20&lt;&gt;"",NOT(ISNUMBER(SEARCH($E20,INDEX(Applicants!$AM$2:$AM$501,$W20))))),"; not available","")&amp;IF(AND($F20&lt;&gt;"",NOT(ISNUMBER(SEARCH($F20,INDEX(Applicants!$AL$2:$AL$501,$W20))))),"; role not chosen","")&amp;IF(AND(ISNUMBER(MATCH($F20,Lists!$I$2:$I$6,0)),TRIM(INDEX(Applicants!$AG$2:$AG$501,$W20)&amp;"")&lt;&gt;"Yes"),"; reference check not marked Yes","")&amp;IF(INDEX(Applicants!$AO$2:$AO$501,$W20)="Needed","; under 18, guardian signature not on file","")&amp;IF((COUNTIFS($B$2:$B$41,$B20,$S$2:$S$41,"&lt;"&amp;$T20,$T$2:$T$41,"&gt;"&amp;$S20,$H$2:$H$41,TRIM($J20))+COUNTIFS($B$2:$B$41,$B20,$S$2:$S$41,"&lt;"&amp;$T20,$T$2:$T$41,"&gt;"&amp;$S20,$I$2:$I$41,TRIM($J20))+COUNTIFS($B$2:$B$41,$B20,$S$2:$S$41,"&lt;"&amp;$T20,$T$2:$T$41,"&gt;"&amp;$S20,$J$2:$J$41,TRIM($J20))+COUNTIFS($B$2:$B$41,$B20,$S$2:$S$41,"&lt;"&amp;$T20,$T$2:$T$41,"&gt;"&amp;$S20,$K$2:$K$41,TRIM($J20))+COUNTIFS($B$2:$B$41,$B20,$S$2:$S$41,"&lt;"&amp;$T20,$T$2:$T$41,"&gt;"&amp;$S20,$L$2:$L$41,TRIM($J20))+COUNTIFS($B$2:$B$41,$B20,$S$2:$S$41,"&lt;"&amp;$T20,$T$2:$T$41,"&gt;"&amp;$S20,$M$2:$M$41,TRIM($J20)))&gt;1,"; double-booked","")),3,200)))</f>
        <v/>
      </c>
      <c r="AD20" s="29">
        <f>IF($X20="","",IF((IF($X20=0,"; not on Applicants",IF(AND($E20&lt;&gt;"",NOT(ISNUMBER(SEARCH($E20,INDEX(Applicants!$AM$2:$AM$501,$X20))))),"; not available","")&amp;IF(AND($F20&lt;&gt;"",NOT(ISNUMBER(SEARCH($F20,INDEX(Applicants!$AL$2:$AL$501,$X20))))),"; role not chosen","")&amp;IF(AND(ISNUMBER(MATCH($F20,Lists!$I$2:$I$6,0)),TRIM(INDEX(Applicants!$AG$2:$AG$501,$X20)&amp;"")&lt;&gt;"Yes"),"; reference check not marked Yes","")&amp;IF(INDEX(Applicants!$AO$2:$AO$501,$X20)="Needed","; under 18, guardian signature not on file","")&amp;IF((COUNTIFS($B$2:$B$41,$B20,$S$2:$S$41,"&lt;"&amp;$T20,$T$2:$T$41,"&gt;"&amp;$S20,$H$2:$H$41,TRIM($K20))+COUNTIFS($B$2:$B$41,$B20,$S$2:$S$41,"&lt;"&amp;$T20,$T$2:$T$41,"&gt;"&amp;$S20,$I$2:$I$41,TRIM($K20))+COUNTIFS($B$2:$B$41,$B20,$S$2:$S$41,"&lt;"&amp;$T20,$T$2:$T$41,"&gt;"&amp;$S20,$J$2:$J$41,TRIM($K20))+COUNTIFS($B$2:$B$41,$B20,$S$2:$S$41,"&lt;"&amp;$T20,$T$2:$T$41,"&gt;"&amp;$S20,$K$2:$K$41,TRIM($K20))+COUNTIFS($B$2:$B$41,$B20,$S$2:$S$41,"&lt;"&amp;$T20,$T$2:$T$41,"&gt;"&amp;$S20,$L$2:$L$41,TRIM($K20))+COUNTIFS($B$2:$B$41,$B20,$S$2:$S$41,"&lt;"&amp;$T20,$T$2:$T$41,"&gt;"&amp;$S20,$M$2:$M$41,TRIM($K20)))&gt;1,"; double-booked","")))="","",TRIM($K20)&amp;": "&amp;MID(IF($X20=0,"; not on Applicants",IF(AND($E20&lt;&gt;"",NOT(ISNUMBER(SEARCH($E20,INDEX(Applicants!$AM$2:$AM$501,$X20))))),"; not available","")&amp;IF(AND($F20&lt;&gt;"",NOT(ISNUMBER(SEARCH($F20,INDEX(Applicants!$AL$2:$AL$501,$X20))))),"; role not chosen","")&amp;IF(AND(ISNUMBER(MATCH($F20,Lists!$I$2:$I$6,0)),TRIM(INDEX(Applicants!$AG$2:$AG$501,$X20)&amp;"")&lt;&gt;"Yes"),"; reference check not marked Yes","")&amp;IF(INDEX(Applicants!$AO$2:$AO$501,$X20)="Needed","; under 18, guardian signature not on file","")&amp;IF((COUNTIFS($B$2:$B$41,$B20,$S$2:$S$41,"&lt;"&amp;$T20,$T$2:$T$41,"&gt;"&amp;$S20,$H$2:$H$41,TRIM($K20))+COUNTIFS($B$2:$B$41,$B20,$S$2:$S$41,"&lt;"&amp;$T20,$T$2:$T$41,"&gt;"&amp;$S20,$I$2:$I$41,TRIM($K20))+COUNTIFS($B$2:$B$41,$B20,$S$2:$S$41,"&lt;"&amp;$T20,$T$2:$T$41,"&gt;"&amp;$S20,$J$2:$J$41,TRIM($K20))+COUNTIFS($B$2:$B$41,$B20,$S$2:$S$41,"&lt;"&amp;$T20,$T$2:$T$41,"&gt;"&amp;$S20,$K$2:$K$41,TRIM($K20))+COUNTIFS($B$2:$B$41,$B20,$S$2:$S$41,"&lt;"&amp;$T20,$T$2:$T$41,"&gt;"&amp;$S20,$L$2:$L$41,TRIM($K20))+COUNTIFS($B$2:$B$41,$B20,$S$2:$S$41,"&lt;"&amp;$T20,$T$2:$T$41,"&gt;"&amp;$S20,$M$2:$M$41,TRIM($K20)))&gt;1,"; double-booked","")),3,200)))</f>
        <v/>
      </c>
      <c r="AE20" s="29">
        <f>IF($Y20="","",IF((IF($Y20=0,"; not on Applicants",IF(AND($E20&lt;&gt;"",NOT(ISNUMBER(SEARCH($E20,INDEX(Applicants!$AM$2:$AM$501,$Y20))))),"; not available","")&amp;IF(AND($F20&lt;&gt;"",NOT(ISNUMBER(SEARCH($F20,INDEX(Applicants!$AL$2:$AL$501,$Y20))))),"; role not chosen","")&amp;IF(AND(ISNUMBER(MATCH($F20,Lists!$I$2:$I$6,0)),TRIM(INDEX(Applicants!$AG$2:$AG$501,$Y20)&amp;"")&lt;&gt;"Yes"),"; reference check not marked Yes","")&amp;IF(INDEX(Applicants!$AO$2:$AO$501,$Y20)="Needed","; under 18, guardian signature not on file","")&amp;IF((COUNTIFS($B$2:$B$41,$B20,$S$2:$S$41,"&lt;"&amp;$T20,$T$2:$T$41,"&gt;"&amp;$S20,$H$2:$H$41,TRIM($L20))+COUNTIFS($B$2:$B$41,$B20,$S$2:$S$41,"&lt;"&amp;$T20,$T$2:$T$41,"&gt;"&amp;$S20,$I$2:$I$41,TRIM($L20))+COUNTIFS($B$2:$B$41,$B20,$S$2:$S$41,"&lt;"&amp;$T20,$T$2:$T$41,"&gt;"&amp;$S20,$J$2:$J$41,TRIM($L20))+COUNTIFS($B$2:$B$41,$B20,$S$2:$S$41,"&lt;"&amp;$T20,$T$2:$T$41,"&gt;"&amp;$S20,$K$2:$K$41,TRIM($L20))+COUNTIFS($B$2:$B$41,$B20,$S$2:$S$41,"&lt;"&amp;$T20,$T$2:$T$41,"&gt;"&amp;$S20,$L$2:$L$41,TRIM($L20))+COUNTIFS($B$2:$B$41,$B20,$S$2:$S$41,"&lt;"&amp;$T20,$T$2:$T$41,"&gt;"&amp;$S20,$M$2:$M$41,TRIM($L20)))&gt;1,"; double-booked","")))="","",TRIM($L20)&amp;": "&amp;MID(IF($Y20=0,"; not on Applicants",IF(AND($E20&lt;&gt;"",NOT(ISNUMBER(SEARCH($E20,INDEX(Applicants!$AM$2:$AM$501,$Y20))))),"; not available","")&amp;IF(AND($F20&lt;&gt;"",NOT(ISNUMBER(SEARCH($F20,INDEX(Applicants!$AL$2:$AL$501,$Y20))))),"; role not chosen","")&amp;IF(AND(ISNUMBER(MATCH($F20,Lists!$I$2:$I$6,0)),TRIM(INDEX(Applicants!$AG$2:$AG$501,$Y20)&amp;"")&lt;&gt;"Yes"),"; reference check not marked Yes","")&amp;IF(INDEX(Applicants!$AO$2:$AO$501,$Y20)="Needed","; under 18, guardian signature not on file","")&amp;IF((COUNTIFS($B$2:$B$41,$B20,$S$2:$S$41,"&lt;"&amp;$T20,$T$2:$T$41,"&gt;"&amp;$S20,$H$2:$H$41,TRIM($L20))+COUNTIFS($B$2:$B$41,$B20,$S$2:$S$41,"&lt;"&amp;$T20,$T$2:$T$41,"&gt;"&amp;$S20,$I$2:$I$41,TRIM($L20))+COUNTIFS($B$2:$B$41,$B20,$S$2:$S$41,"&lt;"&amp;$T20,$T$2:$T$41,"&gt;"&amp;$S20,$J$2:$J$41,TRIM($L20))+COUNTIFS($B$2:$B$41,$B20,$S$2:$S$41,"&lt;"&amp;$T20,$T$2:$T$41,"&gt;"&amp;$S20,$K$2:$K$41,TRIM($L20))+COUNTIFS($B$2:$B$41,$B20,$S$2:$S$41,"&lt;"&amp;$T20,$T$2:$T$41,"&gt;"&amp;$S20,$L$2:$L$41,TRIM($L20))+COUNTIFS($B$2:$B$41,$B20,$S$2:$S$41,"&lt;"&amp;$T20,$T$2:$T$41,"&gt;"&amp;$S20,$M$2:$M$41,TRIM($L20)))&gt;1,"; double-booked","")),3,200)))</f>
        <v/>
      </c>
      <c r="AF20" s="29">
        <f>IF($Z20="","",IF((IF($Z20=0,"; not on Applicants",IF(AND($E20&lt;&gt;"",NOT(ISNUMBER(SEARCH($E20,INDEX(Applicants!$AM$2:$AM$501,$Z20))))),"; not available","")&amp;IF(AND($F20&lt;&gt;"",NOT(ISNUMBER(SEARCH($F20,INDEX(Applicants!$AL$2:$AL$501,$Z20))))),"; role not chosen","")&amp;IF(AND(ISNUMBER(MATCH($F20,Lists!$I$2:$I$6,0)),TRIM(INDEX(Applicants!$AG$2:$AG$501,$Z20)&amp;"")&lt;&gt;"Yes"),"; reference check not marked Yes","")&amp;IF(INDEX(Applicants!$AO$2:$AO$501,$Z20)="Needed","; under 18, guardian signature not on file","")&amp;IF((COUNTIFS($B$2:$B$41,$B20,$S$2:$S$41,"&lt;"&amp;$T20,$T$2:$T$41,"&gt;"&amp;$S20,$H$2:$H$41,TRIM($M20))+COUNTIFS($B$2:$B$41,$B20,$S$2:$S$41,"&lt;"&amp;$T20,$T$2:$T$41,"&gt;"&amp;$S20,$I$2:$I$41,TRIM($M20))+COUNTIFS($B$2:$B$41,$B20,$S$2:$S$41,"&lt;"&amp;$T20,$T$2:$T$41,"&gt;"&amp;$S20,$J$2:$J$41,TRIM($M20))+COUNTIFS($B$2:$B$41,$B20,$S$2:$S$41,"&lt;"&amp;$T20,$T$2:$T$41,"&gt;"&amp;$S20,$K$2:$K$41,TRIM($M20))+COUNTIFS($B$2:$B$41,$B20,$S$2:$S$41,"&lt;"&amp;$T20,$T$2:$T$41,"&gt;"&amp;$S20,$L$2:$L$41,TRIM($M20))+COUNTIFS($B$2:$B$41,$B20,$S$2:$S$41,"&lt;"&amp;$T20,$T$2:$T$41,"&gt;"&amp;$S20,$M$2:$M$41,TRIM($M20)))&gt;1,"; double-booked","")))="","",TRIM($M20)&amp;": "&amp;MID(IF($Z20=0,"; not on Applicants",IF(AND($E20&lt;&gt;"",NOT(ISNUMBER(SEARCH($E20,INDEX(Applicants!$AM$2:$AM$501,$Z20))))),"; not available","")&amp;IF(AND($F20&lt;&gt;"",NOT(ISNUMBER(SEARCH($F20,INDEX(Applicants!$AL$2:$AL$501,$Z20))))),"; role not chosen","")&amp;IF(AND(ISNUMBER(MATCH($F20,Lists!$I$2:$I$6,0)),TRIM(INDEX(Applicants!$AG$2:$AG$501,$Z20)&amp;"")&lt;&gt;"Yes"),"; reference check not marked Yes","")&amp;IF(INDEX(Applicants!$AO$2:$AO$501,$Z20)="Needed","; under 18, guardian signature not on file","")&amp;IF((COUNTIFS($B$2:$B$41,$B20,$S$2:$S$41,"&lt;"&amp;$T20,$T$2:$T$41,"&gt;"&amp;$S20,$H$2:$H$41,TRIM($M20))+COUNTIFS($B$2:$B$41,$B20,$S$2:$S$41,"&lt;"&amp;$T20,$T$2:$T$41,"&gt;"&amp;$S20,$I$2:$I$41,TRIM($M20))+COUNTIFS($B$2:$B$41,$B20,$S$2:$S$41,"&lt;"&amp;$T20,$T$2:$T$41,"&gt;"&amp;$S20,$J$2:$J$41,TRIM($M20))+COUNTIFS($B$2:$B$41,$B20,$S$2:$S$41,"&lt;"&amp;$T20,$T$2:$T$41,"&gt;"&amp;$S20,$K$2:$K$41,TRIM($M20))+COUNTIFS($B$2:$B$41,$B20,$S$2:$S$41,"&lt;"&amp;$T20,$T$2:$T$41,"&gt;"&amp;$S20,$L$2:$L$41,TRIM($M20))+COUNTIFS($B$2:$B$41,$B20,$S$2:$S$41,"&lt;"&amp;$T20,$T$2:$T$41,"&gt;"&amp;$S20,$M$2:$M$41,TRIM($M20)))&gt;1,"; double-booked","")),3,200)))</f>
        <v/>
      </c>
      <c r="AG20" s="29">
        <f>IF(AA20&lt;&gt;"",AA20&amp;" | ","")&amp;IF(AB20&lt;&gt;"",AB20&amp;" | ","")&amp;IF(AC20&lt;&gt;"",AC20&amp;" | ","")&amp;IF(AD20&lt;&gt;"",AD20&amp;" | ","")&amp;IF(AE20&lt;&gt;"",AE20&amp;" | ","")&amp;IF(AF20&lt;&gt;"",AF20&amp;" | ","")</f>
        <v/>
      </c>
    </row>
    <row r="21">
      <c r="A21" s="23" t="n"/>
      <c r="B21" s="30" t="n"/>
      <c r="C21" s="31" t="n"/>
      <c r="D21" s="31" t="n"/>
      <c r="E21" s="23" t="n"/>
      <c r="F21" s="23" t="n"/>
      <c r="G21" s="32" t="n"/>
      <c r="H21" s="23" t="n"/>
      <c r="I21" s="23" t="n"/>
      <c r="J21" s="23" t="n"/>
      <c r="K21" s="23" t="n"/>
      <c r="L21" s="23" t="n"/>
      <c r="M21" s="23" t="n"/>
      <c r="N21" s="27">
        <f>IF(A21="","",SUMPRODUCT((H21:M21&lt;&gt;"")*1))</f>
        <v/>
      </c>
      <c r="O21" s="27">
        <f>IF(OR(A21="",NOT(ISNUMBER(G21))),"",MAX(0,G21-N21))</f>
        <v/>
      </c>
      <c r="P21" s="27">
        <f>IF(OR(A21="",NOT(ISNUMBER(G21))),"",IF(N21=0,"Empty",IF(N21=G21,"Full",IF(N21&gt;G21,"Over by "&amp;(N21-G21),"Open"))))</f>
        <v/>
      </c>
      <c r="Q21" s="28">
        <f>IF(A21="","",IF(N21=0,"No names yet",IF(AG21="","OK",LEFT(AG21,LEN(AG21)-3))))</f>
        <v/>
      </c>
      <c r="S21" s="29">
        <f>IF(C21="","",IF(ISNUMBER(C21),ROUND(MOD(C21,1)*1440,0),IFERROR(VALUE(LEFT(C21,2))*60+VALUE(MID(C21,4,2)),"")))</f>
        <v/>
      </c>
      <c r="T21" s="29">
        <f>IF(D21="","",IF(ISNUMBER(D21),ROUND(MOD(D21,1)*1440,0),IFERROR(VALUE(LEFT(D21,2))*60+VALUE(MID(D21,4,2)),"")))</f>
        <v/>
      </c>
      <c r="U21" s="29">
        <f>IF(TRIM($H21&amp;"")="","",IFERROR(MATCH(TRIM($H21),Applicants!$AJ$2:$AJ$501,0),0))</f>
        <v/>
      </c>
      <c r="V21" s="29">
        <f>IF(TRIM($I21&amp;"")="","",IFERROR(MATCH(TRIM($I21),Applicants!$AJ$2:$AJ$501,0),0))</f>
        <v/>
      </c>
      <c r="W21" s="29">
        <f>IF(TRIM($J21&amp;"")="","",IFERROR(MATCH(TRIM($J21),Applicants!$AJ$2:$AJ$501,0),0))</f>
        <v/>
      </c>
      <c r="X21" s="29">
        <f>IF(TRIM($K21&amp;"")="","",IFERROR(MATCH(TRIM($K21),Applicants!$AJ$2:$AJ$501,0),0))</f>
        <v/>
      </c>
      <c r="Y21" s="29">
        <f>IF(TRIM($L21&amp;"")="","",IFERROR(MATCH(TRIM($L21),Applicants!$AJ$2:$AJ$501,0),0))</f>
        <v/>
      </c>
      <c r="Z21" s="29">
        <f>IF(TRIM($M21&amp;"")="","",IFERROR(MATCH(TRIM($M21),Applicants!$AJ$2:$AJ$501,0),0))</f>
        <v/>
      </c>
      <c r="AA21" s="29">
        <f>IF($U21="","",IF((IF($U21=0,"; not on Applicants",IF(AND($E21&lt;&gt;"",NOT(ISNUMBER(SEARCH($E21,INDEX(Applicants!$AM$2:$AM$501,$U21))))),"; not available","")&amp;IF(AND($F21&lt;&gt;"",NOT(ISNUMBER(SEARCH($F21,INDEX(Applicants!$AL$2:$AL$501,$U21))))),"; role not chosen","")&amp;IF(AND(ISNUMBER(MATCH($F21,Lists!$I$2:$I$6,0)),TRIM(INDEX(Applicants!$AG$2:$AG$501,$U21)&amp;"")&lt;&gt;"Yes"),"; reference check not marked Yes","")&amp;IF(INDEX(Applicants!$AO$2:$AO$501,$U21)="Needed","; under 18, guardian signature not on file","")&amp;IF((COUNTIFS($B$2:$B$41,$B21,$S$2:$S$41,"&lt;"&amp;$T21,$T$2:$T$41,"&gt;"&amp;$S21,$H$2:$H$41,TRIM($H21))+COUNTIFS($B$2:$B$41,$B21,$S$2:$S$41,"&lt;"&amp;$T21,$T$2:$T$41,"&gt;"&amp;$S21,$I$2:$I$41,TRIM($H21))+COUNTIFS($B$2:$B$41,$B21,$S$2:$S$41,"&lt;"&amp;$T21,$T$2:$T$41,"&gt;"&amp;$S21,$J$2:$J$41,TRIM($H21))+COUNTIFS($B$2:$B$41,$B21,$S$2:$S$41,"&lt;"&amp;$T21,$T$2:$T$41,"&gt;"&amp;$S21,$K$2:$K$41,TRIM($H21))+COUNTIFS($B$2:$B$41,$B21,$S$2:$S$41,"&lt;"&amp;$T21,$T$2:$T$41,"&gt;"&amp;$S21,$L$2:$L$41,TRIM($H21))+COUNTIFS($B$2:$B$41,$B21,$S$2:$S$41,"&lt;"&amp;$T21,$T$2:$T$41,"&gt;"&amp;$S21,$M$2:$M$41,TRIM($H21)))&gt;1,"; double-booked","")))="","",TRIM($H21)&amp;": "&amp;MID(IF($U21=0,"; not on Applicants",IF(AND($E21&lt;&gt;"",NOT(ISNUMBER(SEARCH($E21,INDEX(Applicants!$AM$2:$AM$501,$U21))))),"; not available","")&amp;IF(AND($F21&lt;&gt;"",NOT(ISNUMBER(SEARCH($F21,INDEX(Applicants!$AL$2:$AL$501,$U21))))),"; role not chosen","")&amp;IF(AND(ISNUMBER(MATCH($F21,Lists!$I$2:$I$6,0)),TRIM(INDEX(Applicants!$AG$2:$AG$501,$U21)&amp;"")&lt;&gt;"Yes"),"; reference check not marked Yes","")&amp;IF(INDEX(Applicants!$AO$2:$AO$501,$U21)="Needed","; under 18, guardian signature not on file","")&amp;IF((COUNTIFS($B$2:$B$41,$B21,$S$2:$S$41,"&lt;"&amp;$T21,$T$2:$T$41,"&gt;"&amp;$S21,$H$2:$H$41,TRIM($H21))+COUNTIFS($B$2:$B$41,$B21,$S$2:$S$41,"&lt;"&amp;$T21,$T$2:$T$41,"&gt;"&amp;$S21,$I$2:$I$41,TRIM($H21))+COUNTIFS($B$2:$B$41,$B21,$S$2:$S$41,"&lt;"&amp;$T21,$T$2:$T$41,"&gt;"&amp;$S21,$J$2:$J$41,TRIM($H21))+COUNTIFS($B$2:$B$41,$B21,$S$2:$S$41,"&lt;"&amp;$T21,$T$2:$T$41,"&gt;"&amp;$S21,$K$2:$K$41,TRIM($H21))+COUNTIFS($B$2:$B$41,$B21,$S$2:$S$41,"&lt;"&amp;$T21,$T$2:$T$41,"&gt;"&amp;$S21,$L$2:$L$41,TRIM($H21))+COUNTIFS($B$2:$B$41,$B21,$S$2:$S$41,"&lt;"&amp;$T21,$T$2:$T$41,"&gt;"&amp;$S21,$M$2:$M$41,TRIM($H21)))&gt;1,"; double-booked","")),3,200)))</f>
        <v/>
      </c>
      <c r="AB21" s="29">
        <f>IF($V21="","",IF((IF($V21=0,"; not on Applicants",IF(AND($E21&lt;&gt;"",NOT(ISNUMBER(SEARCH($E21,INDEX(Applicants!$AM$2:$AM$501,$V21))))),"; not available","")&amp;IF(AND($F21&lt;&gt;"",NOT(ISNUMBER(SEARCH($F21,INDEX(Applicants!$AL$2:$AL$501,$V21))))),"; role not chosen","")&amp;IF(AND(ISNUMBER(MATCH($F21,Lists!$I$2:$I$6,0)),TRIM(INDEX(Applicants!$AG$2:$AG$501,$V21)&amp;"")&lt;&gt;"Yes"),"; reference check not marked Yes","")&amp;IF(INDEX(Applicants!$AO$2:$AO$501,$V21)="Needed","; under 18, guardian signature not on file","")&amp;IF((COUNTIFS($B$2:$B$41,$B21,$S$2:$S$41,"&lt;"&amp;$T21,$T$2:$T$41,"&gt;"&amp;$S21,$H$2:$H$41,TRIM($I21))+COUNTIFS($B$2:$B$41,$B21,$S$2:$S$41,"&lt;"&amp;$T21,$T$2:$T$41,"&gt;"&amp;$S21,$I$2:$I$41,TRIM($I21))+COUNTIFS($B$2:$B$41,$B21,$S$2:$S$41,"&lt;"&amp;$T21,$T$2:$T$41,"&gt;"&amp;$S21,$J$2:$J$41,TRIM($I21))+COUNTIFS($B$2:$B$41,$B21,$S$2:$S$41,"&lt;"&amp;$T21,$T$2:$T$41,"&gt;"&amp;$S21,$K$2:$K$41,TRIM($I21))+COUNTIFS($B$2:$B$41,$B21,$S$2:$S$41,"&lt;"&amp;$T21,$T$2:$T$41,"&gt;"&amp;$S21,$L$2:$L$41,TRIM($I21))+COUNTIFS($B$2:$B$41,$B21,$S$2:$S$41,"&lt;"&amp;$T21,$T$2:$T$41,"&gt;"&amp;$S21,$M$2:$M$41,TRIM($I21)))&gt;1,"; double-booked","")))="","",TRIM($I21)&amp;": "&amp;MID(IF($V21=0,"; not on Applicants",IF(AND($E21&lt;&gt;"",NOT(ISNUMBER(SEARCH($E21,INDEX(Applicants!$AM$2:$AM$501,$V21))))),"; not available","")&amp;IF(AND($F21&lt;&gt;"",NOT(ISNUMBER(SEARCH($F21,INDEX(Applicants!$AL$2:$AL$501,$V21))))),"; role not chosen","")&amp;IF(AND(ISNUMBER(MATCH($F21,Lists!$I$2:$I$6,0)),TRIM(INDEX(Applicants!$AG$2:$AG$501,$V21)&amp;"")&lt;&gt;"Yes"),"; reference check not marked Yes","")&amp;IF(INDEX(Applicants!$AO$2:$AO$501,$V21)="Needed","; under 18, guardian signature not on file","")&amp;IF((COUNTIFS($B$2:$B$41,$B21,$S$2:$S$41,"&lt;"&amp;$T21,$T$2:$T$41,"&gt;"&amp;$S21,$H$2:$H$41,TRIM($I21))+COUNTIFS($B$2:$B$41,$B21,$S$2:$S$41,"&lt;"&amp;$T21,$T$2:$T$41,"&gt;"&amp;$S21,$I$2:$I$41,TRIM($I21))+COUNTIFS($B$2:$B$41,$B21,$S$2:$S$41,"&lt;"&amp;$T21,$T$2:$T$41,"&gt;"&amp;$S21,$J$2:$J$41,TRIM($I21))+COUNTIFS($B$2:$B$41,$B21,$S$2:$S$41,"&lt;"&amp;$T21,$T$2:$T$41,"&gt;"&amp;$S21,$K$2:$K$41,TRIM($I21))+COUNTIFS($B$2:$B$41,$B21,$S$2:$S$41,"&lt;"&amp;$T21,$T$2:$T$41,"&gt;"&amp;$S21,$L$2:$L$41,TRIM($I21))+COUNTIFS($B$2:$B$41,$B21,$S$2:$S$41,"&lt;"&amp;$T21,$T$2:$T$41,"&gt;"&amp;$S21,$M$2:$M$41,TRIM($I21)))&gt;1,"; double-booked","")),3,200)))</f>
        <v/>
      </c>
      <c r="AC21" s="29">
        <f>IF($W21="","",IF((IF($W21=0,"; not on Applicants",IF(AND($E21&lt;&gt;"",NOT(ISNUMBER(SEARCH($E21,INDEX(Applicants!$AM$2:$AM$501,$W21))))),"; not available","")&amp;IF(AND($F21&lt;&gt;"",NOT(ISNUMBER(SEARCH($F21,INDEX(Applicants!$AL$2:$AL$501,$W21))))),"; role not chosen","")&amp;IF(AND(ISNUMBER(MATCH($F21,Lists!$I$2:$I$6,0)),TRIM(INDEX(Applicants!$AG$2:$AG$501,$W21)&amp;"")&lt;&gt;"Yes"),"; reference check not marked Yes","")&amp;IF(INDEX(Applicants!$AO$2:$AO$501,$W21)="Needed","; under 18, guardian signature not on file","")&amp;IF((COUNTIFS($B$2:$B$41,$B21,$S$2:$S$41,"&lt;"&amp;$T21,$T$2:$T$41,"&gt;"&amp;$S21,$H$2:$H$41,TRIM($J21))+COUNTIFS($B$2:$B$41,$B21,$S$2:$S$41,"&lt;"&amp;$T21,$T$2:$T$41,"&gt;"&amp;$S21,$I$2:$I$41,TRIM($J21))+COUNTIFS($B$2:$B$41,$B21,$S$2:$S$41,"&lt;"&amp;$T21,$T$2:$T$41,"&gt;"&amp;$S21,$J$2:$J$41,TRIM($J21))+COUNTIFS($B$2:$B$41,$B21,$S$2:$S$41,"&lt;"&amp;$T21,$T$2:$T$41,"&gt;"&amp;$S21,$K$2:$K$41,TRIM($J21))+COUNTIFS($B$2:$B$41,$B21,$S$2:$S$41,"&lt;"&amp;$T21,$T$2:$T$41,"&gt;"&amp;$S21,$L$2:$L$41,TRIM($J21))+COUNTIFS($B$2:$B$41,$B21,$S$2:$S$41,"&lt;"&amp;$T21,$T$2:$T$41,"&gt;"&amp;$S21,$M$2:$M$41,TRIM($J21)))&gt;1,"; double-booked","")))="","",TRIM($J21)&amp;": "&amp;MID(IF($W21=0,"; not on Applicants",IF(AND($E21&lt;&gt;"",NOT(ISNUMBER(SEARCH($E21,INDEX(Applicants!$AM$2:$AM$501,$W21))))),"; not available","")&amp;IF(AND($F21&lt;&gt;"",NOT(ISNUMBER(SEARCH($F21,INDEX(Applicants!$AL$2:$AL$501,$W21))))),"; role not chosen","")&amp;IF(AND(ISNUMBER(MATCH($F21,Lists!$I$2:$I$6,0)),TRIM(INDEX(Applicants!$AG$2:$AG$501,$W21)&amp;"")&lt;&gt;"Yes"),"; reference check not marked Yes","")&amp;IF(INDEX(Applicants!$AO$2:$AO$501,$W21)="Needed","; under 18, guardian signature not on file","")&amp;IF((COUNTIFS($B$2:$B$41,$B21,$S$2:$S$41,"&lt;"&amp;$T21,$T$2:$T$41,"&gt;"&amp;$S21,$H$2:$H$41,TRIM($J21))+COUNTIFS($B$2:$B$41,$B21,$S$2:$S$41,"&lt;"&amp;$T21,$T$2:$T$41,"&gt;"&amp;$S21,$I$2:$I$41,TRIM($J21))+COUNTIFS($B$2:$B$41,$B21,$S$2:$S$41,"&lt;"&amp;$T21,$T$2:$T$41,"&gt;"&amp;$S21,$J$2:$J$41,TRIM($J21))+COUNTIFS($B$2:$B$41,$B21,$S$2:$S$41,"&lt;"&amp;$T21,$T$2:$T$41,"&gt;"&amp;$S21,$K$2:$K$41,TRIM($J21))+COUNTIFS($B$2:$B$41,$B21,$S$2:$S$41,"&lt;"&amp;$T21,$T$2:$T$41,"&gt;"&amp;$S21,$L$2:$L$41,TRIM($J21))+COUNTIFS($B$2:$B$41,$B21,$S$2:$S$41,"&lt;"&amp;$T21,$T$2:$T$41,"&gt;"&amp;$S21,$M$2:$M$41,TRIM($J21)))&gt;1,"; double-booked","")),3,200)))</f>
        <v/>
      </c>
      <c r="AD21" s="29">
        <f>IF($X21="","",IF((IF($X21=0,"; not on Applicants",IF(AND($E21&lt;&gt;"",NOT(ISNUMBER(SEARCH($E21,INDEX(Applicants!$AM$2:$AM$501,$X21))))),"; not available","")&amp;IF(AND($F21&lt;&gt;"",NOT(ISNUMBER(SEARCH($F21,INDEX(Applicants!$AL$2:$AL$501,$X21))))),"; role not chosen","")&amp;IF(AND(ISNUMBER(MATCH($F21,Lists!$I$2:$I$6,0)),TRIM(INDEX(Applicants!$AG$2:$AG$501,$X21)&amp;"")&lt;&gt;"Yes"),"; reference check not marked Yes","")&amp;IF(INDEX(Applicants!$AO$2:$AO$501,$X21)="Needed","; under 18, guardian signature not on file","")&amp;IF((COUNTIFS($B$2:$B$41,$B21,$S$2:$S$41,"&lt;"&amp;$T21,$T$2:$T$41,"&gt;"&amp;$S21,$H$2:$H$41,TRIM($K21))+COUNTIFS($B$2:$B$41,$B21,$S$2:$S$41,"&lt;"&amp;$T21,$T$2:$T$41,"&gt;"&amp;$S21,$I$2:$I$41,TRIM($K21))+COUNTIFS($B$2:$B$41,$B21,$S$2:$S$41,"&lt;"&amp;$T21,$T$2:$T$41,"&gt;"&amp;$S21,$J$2:$J$41,TRIM($K21))+COUNTIFS($B$2:$B$41,$B21,$S$2:$S$41,"&lt;"&amp;$T21,$T$2:$T$41,"&gt;"&amp;$S21,$K$2:$K$41,TRIM($K21))+COUNTIFS($B$2:$B$41,$B21,$S$2:$S$41,"&lt;"&amp;$T21,$T$2:$T$41,"&gt;"&amp;$S21,$L$2:$L$41,TRIM($K21))+COUNTIFS($B$2:$B$41,$B21,$S$2:$S$41,"&lt;"&amp;$T21,$T$2:$T$41,"&gt;"&amp;$S21,$M$2:$M$41,TRIM($K21)))&gt;1,"; double-booked","")))="","",TRIM($K21)&amp;": "&amp;MID(IF($X21=0,"; not on Applicants",IF(AND($E21&lt;&gt;"",NOT(ISNUMBER(SEARCH($E21,INDEX(Applicants!$AM$2:$AM$501,$X21))))),"; not available","")&amp;IF(AND($F21&lt;&gt;"",NOT(ISNUMBER(SEARCH($F21,INDEX(Applicants!$AL$2:$AL$501,$X21))))),"; role not chosen","")&amp;IF(AND(ISNUMBER(MATCH($F21,Lists!$I$2:$I$6,0)),TRIM(INDEX(Applicants!$AG$2:$AG$501,$X21)&amp;"")&lt;&gt;"Yes"),"; reference check not marked Yes","")&amp;IF(INDEX(Applicants!$AO$2:$AO$501,$X21)="Needed","; under 18, guardian signature not on file","")&amp;IF((COUNTIFS($B$2:$B$41,$B21,$S$2:$S$41,"&lt;"&amp;$T21,$T$2:$T$41,"&gt;"&amp;$S21,$H$2:$H$41,TRIM($K21))+COUNTIFS($B$2:$B$41,$B21,$S$2:$S$41,"&lt;"&amp;$T21,$T$2:$T$41,"&gt;"&amp;$S21,$I$2:$I$41,TRIM($K21))+COUNTIFS($B$2:$B$41,$B21,$S$2:$S$41,"&lt;"&amp;$T21,$T$2:$T$41,"&gt;"&amp;$S21,$J$2:$J$41,TRIM($K21))+COUNTIFS($B$2:$B$41,$B21,$S$2:$S$41,"&lt;"&amp;$T21,$T$2:$T$41,"&gt;"&amp;$S21,$K$2:$K$41,TRIM($K21))+COUNTIFS($B$2:$B$41,$B21,$S$2:$S$41,"&lt;"&amp;$T21,$T$2:$T$41,"&gt;"&amp;$S21,$L$2:$L$41,TRIM($K21))+COUNTIFS($B$2:$B$41,$B21,$S$2:$S$41,"&lt;"&amp;$T21,$T$2:$T$41,"&gt;"&amp;$S21,$M$2:$M$41,TRIM($K21)))&gt;1,"; double-booked","")),3,200)))</f>
        <v/>
      </c>
      <c r="AE21" s="29">
        <f>IF($Y21="","",IF((IF($Y21=0,"; not on Applicants",IF(AND($E21&lt;&gt;"",NOT(ISNUMBER(SEARCH($E21,INDEX(Applicants!$AM$2:$AM$501,$Y21))))),"; not available","")&amp;IF(AND($F21&lt;&gt;"",NOT(ISNUMBER(SEARCH($F21,INDEX(Applicants!$AL$2:$AL$501,$Y21))))),"; role not chosen","")&amp;IF(AND(ISNUMBER(MATCH($F21,Lists!$I$2:$I$6,0)),TRIM(INDEX(Applicants!$AG$2:$AG$501,$Y21)&amp;"")&lt;&gt;"Yes"),"; reference check not marked Yes","")&amp;IF(INDEX(Applicants!$AO$2:$AO$501,$Y21)="Needed","; under 18, guardian signature not on file","")&amp;IF((COUNTIFS($B$2:$B$41,$B21,$S$2:$S$41,"&lt;"&amp;$T21,$T$2:$T$41,"&gt;"&amp;$S21,$H$2:$H$41,TRIM($L21))+COUNTIFS($B$2:$B$41,$B21,$S$2:$S$41,"&lt;"&amp;$T21,$T$2:$T$41,"&gt;"&amp;$S21,$I$2:$I$41,TRIM($L21))+COUNTIFS($B$2:$B$41,$B21,$S$2:$S$41,"&lt;"&amp;$T21,$T$2:$T$41,"&gt;"&amp;$S21,$J$2:$J$41,TRIM($L21))+COUNTIFS($B$2:$B$41,$B21,$S$2:$S$41,"&lt;"&amp;$T21,$T$2:$T$41,"&gt;"&amp;$S21,$K$2:$K$41,TRIM($L21))+COUNTIFS($B$2:$B$41,$B21,$S$2:$S$41,"&lt;"&amp;$T21,$T$2:$T$41,"&gt;"&amp;$S21,$L$2:$L$41,TRIM($L21))+COUNTIFS($B$2:$B$41,$B21,$S$2:$S$41,"&lt;"&amp;$T21,$T$2:$T$41,"&gt;"&amp;$S21,$M$2:$M$41,TRIM($L21)))&gt;1,"; double-booked","")))="","",TRIM($L21)&amp;": "&amp;MID(IF($Y21=0,"; not on Applicants",IF(AND($E21&lt;&gt;"",NOT(ISNUMBER(SEARCH($E21,INDEX(Applicants!$AM$2:$AM$501,$Y21))))),"; not available","")&amp;IF(AND($F21&lt;&gt;"",NOT(ISNUMBER(SEARCH($F21,INDEX(Applicants!$AL$2:$AL$501,$Y21))))),"; role not chosen","")&amp;IF(AND(ISNUMBER(MATCH($F21,Lists!$I$2:$I$6,0)),TRIM(INDEX(Applicants!$AG$2:$AG$501,$Y21)&amp;"")&lt;&gt;"Yes"),"; reference check not marked Yes","")&amp;IF(INDEX(Applicants!$AO$2:$AO$501,$Y21)="Needed","; under 18, guardian signature not on file","")&amp;IF((COUNTIFS($B$2:$B$41,$B21,$S$2:$S$41,"&lt;"&amp;$T21,$T$2:$T$41,"&gt;"&amp;$S21,$H$2:$H$41,TRIM($L21))+COUNTIFS($B$2:$B$41,$B21,$S$2:$S$41,"&lt;"&amp;$T21,$T$2:$T$41,"&gt;"&amp;$S21,$I$2:$I$41,TRIM($L21))+COUNTIFS($B$2:$B$41,$B21,$S$2:$S$41,"&lt;"&amp;$T21,$T$2:$T$41,"&gt;"&amp;$S21,$J$2:$J$41,TRIM($L21))+COUNTIFS($B$2:$B$41,$B21,$S$2:$S$41,"&lt;"&amp;$T21,$T$2:$T$41,"&gt;"&amp;$S21,$K$2:$K$41,TRIM($L21))+COUNTIFS($B$2:$B$41,$B21,$S$2:$S$41,"&lt;"&amp;$T21,$T$2:$T$41,"&gt;"&amp;$S21,$L$2:$L$41,TRIM($L21))+COUNTIFS($B$2:$B$41,$B21,$S$2:$S$41,"&lt;"&amp;$T21,$T$2:$T$41,"&gt;"&amp;$S21,$M$2:$M$41,TRIM($L21)))&gt;1,"; double-booked","")),3,200)))</f>
        <v/>
      </c>
      <c r="AF21" s="29">
        <f>IF($Z21="","",IF((IF($Z21=0,"; not on Applicants",IF(AND($E21&lt;&gt;"",NOT(ISNUMBER(SEARCH($E21,INDEX(Applicants!$AM$2:$AM$501,$Z21))))),"; not available","")&amp;IF(AND($F21&lt;&gt;"",NOT(ISNUMBER(SEARCH($F21,INDEX(Applicants!$AL$2:$AL$501,$Z21))))),"; role not chosen","")&amp;IF(AND(ISNUMBER(MATCH($F21,Lists!$I$2:$I$6,0)),TRIM(INDEX(Applicants!$AG$2:$AG$501,$Z21)&amp;"")&lt;&gt;"Yes"),"; reference check not marked Yes","")&amp;IF(INDEX(Applicants!$AO$2:$AO$501,$Z21)="Needed","; under 18, guardian signature not on file","")&amp;IF((COUNTIFS($B$2:$B$41,$B21,$S$2:$S$41,"&lt;"&amp;$T21,$T$2:$T$41,"&gt;"&amp;$S21,$H$2:$H$41,TRIM($M21))+COUNTIFS($B$2:$B$41,$B21,$S$2:$S$41,"&lt;"&amp;$T21,$T$2:$T$41,"&gt;"&amp;$S21,$I$2:$I$41,TRIM($M21))+COUNTIFS($B$2:$B$41,$B21,$S$2:$S$41,"&lt;"&amp;$T21,$T$2:$T$41,"&gt;"&amp;$S21,$J$2:$J$41,TRIM($M21))+COUNTIFS($B$2:$B$41,$B21,$S$2:$S$41,"&lt;"&amp;$T21,$T$2:$T$41,"&gt;"&amp;$S21,$K$2:$K$41,TRIM($M21))+COUNTIFS($B$2:$B$41,$B21,$S$2:$S$41,"&lt;"&amp;$T21,$T$2:$T$41,"&gt;"&amp;$S21,$L$2:$L$41,TRIM($M21))+COUNTIFS($B$2:$B$41,$B21,$S$2:$S$41,"&lt;"&amp;$T21,$T$2:$T$41,"&gt;"&amp;$S21,$M$2:$M$41,TRIM($M21)))&gt;1,"; double-booked","")))="","",TRIM($M21)&amp;": "&amp;MID(IF($Z21=0,"; not on Applicants",IF(AND($E21&lt;&gt;"",NOT(ISNUMBER(SEARCH($E21,INDEX(Applicants!$AM$2:$AM$501,$Z21))))),"; not available","")&amp;IF(AND($F21&lt;&gt;"",NOT(ISNUMBER(SEARCH($F21,INDEX(Applicants!$AL$2:$AL$501,$Z21))))),"; role not chosen","")&amp;IF(AND(ISNUMBER(MATCH($F21,Lists!$I$2:$I$6,0)),TRIM(INDEX(Applicants!$AG$2:$AG$501,$Z21)&amp;"")&lt;&gt;"Yes"),"; reference check not marked Yes","")&amp;IF(INDEX(Applicants!$AO$2:$AO$501,$Z21)="Needed","; under 18, guardian signature not on file","")&amp;IF((COUNTIFS($B$2:$B$41,$B21,$S$2:$S$41,"&lt;"&amp;$T21,$T$2:$T$41,"&gt;"&amp;$S21,$H$2:$H$41,TRIM($M21))+COUNTIFS($B$2:$B$41,$B21,$S$2:$S$41,"&lt;"&amp;$T21,$T$2:$T$41,"&gt;"&amp;$S21,$I$2:$I$41,TRIM($M21))+COUNTIFS($B$2:$B$41,$B21,$S$2:$S$41,"&lt;"&amp;$T21,$T$2:$T$41,"&gt;"&amp;$S21,$J$2:$J$41,TRIM($M21))+COUNTIFS($B$2:$B$41,$B21,$S$2:$S$41,"&lt;"&amp;$T21,$T$2:$T$41,"&gt;"&amp;$S21,$K$2:$K$41,TRIM($M21))+COUNTIFS($B$2:$B$41,$B21,$S$2:$S$41,"&lt;"&amp;$T21,$T$2:$T$41,"&gt;"&amp;$S21,$L$2:$L$41,TRIM($M21))+COUNTIFS($B$2:$B$41,$B21,$S$2:$S$41,"&lt;"&amp;$T21,$T$2:$T$41,"&gt;"&amp;$S21,$M$2:$M$41,TRIM($M21)))&gt;1,"; double-booked","")),3,200)))</f>
        <v/>
      </c>
      <c r="AG21" s="29">
        <f>IF(AA21&lt;&gt;"",AA21&amp;" | ","")&amp;IF(AB21&lt;&gt;"",AB21&amp;" | ","")&amp;IF(AC21&lt;&gt;"",AC21&amp;" | ","")&amp;IF(AD21&lt;&gt;"",AD21&amp;" | ","")&amp;IF(AE21&lt;&gt;"",AE21&amp;" | ","")&amp;IF(AF21&lt;&gt;"",AF21&amp;" | ","")</f>
        <v/>
      </c>
    </row>
    <row r="22">
      <c r="A22" s="23" t="n"/>
      <c r="B22" s="30" t="n"/>
      <c r="C22" s="31" t="n"/>
      <c r="D22" s="31" t="n"/>
      <c r="E22" s="23" t="n"/>
      <c r="F22" s="23" t="n"/>
      <c r="G22" s="32" t="n"/>
      <c r="H22" s="23" t="n"/>
      <c r="I22" s="23" t="n"/>
      <c r="J22" s="23" t="n"/>
      <c r="K22" s="23" t="n"/>
      <c r="L22" s="23" t="n"/>
      <c r="M22" s="23" t="n"/>
      <c r="N22" s="27">
        <f>IF(A22="","",SUMPRODUCT((H22:M22&lt;&gt;"")*1))</f>
        <v/>
      </c>
      <c r="O22" s="27">
        <f>IF(OR(A22="",NOT(ISNUMBER(G22))),"",MAX(0,G22-N22))</f>
        <v/>
      </c>
      <c r="P22" s="27">
        <f>IF(OR(A22="",NOT(ISNUMBER(G22))),"",IF(N22=0,"Empty",IF(N22=G22,"Full",IF(N22&gt;G22,"Over by "&amp;(N22-G22),"Open"))))</f>
        <v/>
      </c>
      <c r="Q22" s="28">
        <f>IF(A22="","",IF(N22=0,"No names yet",IF(AG22="","OK",LEFT(AG22,LEN(AG22)-3))))</f>
        <v/>
      </c>
      <c r="S22" s="29">
        <f>IF(C22="","",IF(ISNUMBER(C22),ROUND(MOD(C22,1)*1440,0),IFERROR(VALUE(LEFT(C22,2))*60+VALUE(MID(C22,4,2)),"")))</f>
        <v/>
      </c>
      <c r="T22" s="29">
        <f>IF(D22="","",IF(ISNUMBER(D22),ROUND(MOD(D22,1)*1440,0),IFERROR(VALUE(LEFT(D22,2))*60+VALUE(MID(D22,4,2)),"")))</f>
        <v/>
      </c>
      <c r="U22" s="29">
        <f>IF(TRIM($H22&amp;"")="","",IFERROR(MATCH(TRIM($H22),Applicants!$AJ$2:$AJ$501,0),0))</f>
        <v/>
      </c>
      <c r="V22" s="29">
        <f>IF(TRIM($I22&amp;"")="","",IFERROR(MATCH(TRIM($I22),Applicants!$AJ$2:$AJ$501,0),0))</f>
        <v/>
      </c>
      <c r="W22" s="29">
        <f>IF(TRIM($J22&amp;"")="","",IFERROR(MATCH(TRIM($J22),Applicants!$AJ$2:$AJ$501,0),0))</f>
        <v/>
      </c>
      <c r="X22" s="29">
        <f>IF(TRIM($K22&amp;"")="","",IFERROR(MATCH(TRIM($K22),Applicants!$AJ$2:$AJ$501,0),0))</f>
        <v/>
      </c>
      <c r="Y22" s="29">
        <f>IF(TRIM($L22&amp;"")="","",IFERROR(MATCH(TRIM($L22),Applicants!$AJ$2:$AJ$501,0),0))</f>
        <v/>
      </c>
      <c r="Z22" s="29">
        <f>IF(TRIM($M22&amp;"")="","",IFERROR(MATCH(TRIM($M22),Applicants!$AJ$2:$AJ$501,0),0))</f>
        <v/>
      </c>
      <c r="AA22" s="29">
        <f>IF($U22="","",IF((IF($U22=0,"; not on Applicants",IF(AND($E22&lt;&gt;"",NOT(ISNUMBER(SEARCH($E22,INDEX(Applicants!$AM$2:$AM$501,$U22))))),"; not available","")&amp;IF(AND($F22&lt;&gt;"",NOT(ISNUMBER(SEARCH($F22,INDEX(Applicants!$AL$2:$AL$501,$U22))))),"; role not chosen","")&amp;IF(AND(ISNUMBER(MATCH($F22,Lists!$I$2:$I$6,0)),TRIM(INDEX(Applicants!$AG$2:$AG$501,$U22)&amp;"")&lt;&gt;"Yes"),"; reference check not marked Yes","")&amp;IF(INDEX(Applicants!$AO$2:$AO$501,$U22)="Needed","; under 18, guardian signature not on file","")&amp;IF((COUNTIFS($B$2:$B$41,$B22,$S$2:$S$41,"&lt;"&amp;$T22,$T$2:$T$41,"&gt;"&amp;$S22,$H$2:$H$41,TRIM($H22))+COUNTIFS($B$2:$B$41,$B22,$S$2:$S$41,"&lt;"&amp;$T22,$T$2:$T$41,"&gt;"&amp;$S22,$I$2:$I$41,TRIM($H22))+COUNTIFS($B$2:$B$41,$B22,$S$2:$S$41,"&lt;"&amp;$T22,$T$2:$T$41,"&gt;"&amp;$S22,$J$2:$J$41,TRIM($H22))+COUNTIFS($B$2:$B$41,$B22,$S$2:$S$41,"&lt;"&amp;$T22,$T$2:$T$41,"&gt;"&amp;$S22,$K$2:$K$41,TRIM($H22))+COUNTIFS($B$2:$B$41,$B22,$S$2:$S$41,"&lt;"&amp;$T22,$T$2:$T$41,"&gt;"&amp;$S22,$L$2:$L$41,TRIM($H22))+COUNTIFS($B$2:$B$41,$B22,$S$2:$S$41,"&lt;"&amp;$T22,$T$2:$T$41,"&gt;"&amp;$S22,$M$2:$M$41,TRIM($H22)))&gt;1,"; double-booked","")))="","",TRIM($H22)&amp;": "&amp;MID(IF($U22=0,"; not on Applicants",IF(AND($E22&lt;&gt;"",NOT(ISNUMBER(SEARCH($E22,INDEX(Applicants!$AM$2:$AM$501,$U22))))),"; not available","")&amp;IF(AND($F22&lt;&gt;"",NOT(ISNUMBER(SEARCH($F22,INDEX(Applicants!$AL$2:$AL$501,$U22))))),"; role not chosen","")&amp;IF(AND(ISNUMBER(MATCH($F22,Lists!$I$2:$I$6,0)),TRIM(INDEX(Applicants!$AG$2:$AG$501,$U22)&amp;"")&lt;&gt;"Yes"),"; reference check not marked Yes","")&amp;IF(INDEX(Applicants!$AO$2:$AO$501,$U22)="Needed","; under 18, guardian signature not on file","")&amp;IF((COUNTIFS($B$2:$B$41,$B22,$S$2:$S$41,"&lt;"&amp;$T22,$T$2:$T$41,"&gt;"&amp;$S22,$H$2:$H$41,TRIM($H22))+COUNTIFS($B$2:$B$41,$B22,$S$2:$S$41,"&lt;"&amp;$T22,$T$2:$T$41,"&gt;"&amp;$S22,$I$2:$I$41,TRIM($H22))+COUNTIFS($B$2:$B$41,$B22,$S$2:$S$41,"&lt;"&amp;$T22,$T$2:$T$41,"&gt;"&amp;$S22,$J$2:$J$41,TRIM($H22))+COUNTIFS($B$2:$B$41,$B22,$S$2:$S$41,"&lt;"&amp;$T22,$T$2:$T$41,"&gt;"&amp;$S22,$K$2:$K$41,TRIM($H22))+COUNTIFS($B$2:$B$41,$B22,$S$2:$S$41,"&lt;"&amp;$T22,$T$2:$T$41,"&gt;"&amp;$S22,$L$2:$L$41,TRIM($H22))+COUNTIFS($B$2:$B$41,$B22,$S$2:$S$41,"&lt;"&amp;$T22,$T$2:$T$41,"&gt;"&amp;$S22,$M$2:$M$41,TRIM($H22)))&gt;1,"; double-booked","")),3,200)))</f>
        <v/>
      </c>
      <c r="AB22" s="29">
        <f>IF($V22="","",IF((IF($V22=0,"; not on Applicants",IF(AND($E22&lt;&gt;"",NOT(ISNUMBER(SEARCH($E22,INDEX(Applicants!$AM$2:$AM$501,$V22))))),"; not available","")&amp;IF(AND($F22&lt;&gt;"",NOT(ISNUMBER(SEARCH($F22,INDEX(Applicants!$AL$2:$AL$501,$V22))))),"; role not chosen","")&amp;IF(AND(ISNUMBER(MATCH($F22,Lists!$I$2:$I$6,0)),TRIM(INDEX(Applicants!$AG$2:$AG$501,$V22)&amp;"")&lt;&gt;"Yes"),"; reference check not marked Yes","")&amp;IF(INDEX(Applicants!$AO$2:$AO$501,$V22)="Needed","; under 18, guardian signature not on file","")&amp;IF((COUNTIFS($B$2:$B$41,$B22,$S$2:$S$41,"&lt;"&amp;$T22,$T$2:$T$41,"&gt;"&amp;$S22,$H$2:$H$41,TRIM($I22))+COUNTIFS($B$2:$B$41,$B22,$S$2:$S$41,"&lt;"&amp;$T22,$T$2:$T$41,"&gt;"&amp;$S22,$I$2:$I$41,TRIM($I22))+COUNTIFS($B$2:$B$41,$B22,$S$2:$S$41,"&lt;"&amp;$T22,$T$2:$T$41,"&gt;"&amp;$S22,$J$2:$J$41,TRIM($I22))+COUNTIFS($B$2:$B$41,$B22,$S$2:$S$41,"&lt;"&amp;$T22,$T$2:$T$41,"&gt;"&amp;$S22,$K$2:$K$41,TRIM($I22))+COUNTIFS($B$2:$B$41,$B22,$S$2:$S$41,"&lt;"&amp;$T22,$T$2:$T$41,"&gt;"&amp;$S22,$L$2:$L$41,TRIM($I22))+COUNTIFS($B$2:$B$41,$B22,$S$2:$S$41,"&lt;"&amp;$T22,$T$2:$T$41,"&gt;"&amp;$S22,$M$2:$M$41,TRIM($I22)))&gt;1,"; double-booked","")))="","",TRIM($I22)&amp;": "&amp;MID(IF($V22=0,"; not on Applicants",IF(AND($E22&lt;&gt;"",NOT(ISNUMBER(SEARCH($E22,INDEX(Applicants!$AM$2:$AM$501,$V22))))),"; not available","")&amp;IF(AND($F22&lt;&gt;"",NOT(ISNUMBER(SEARCH($F22,INDEX(Applicants!$AL$2:$AL$501,$V22))))),"; role not chosen","")&amp;IF(AND(ISNUMBER(MATCH($F22,Lists!$I$2:$I$6,0)),TRIM(INDEX(Applicants!$AG$2:$AG$501,$V22)&amp;"")&lt;&gt;"Yes"),"; reference check not marked Yes","")&amp;IF(INDEX(Applicants!$AO$2:$AO$501,$V22)="Needed","; under 18, guardian signature not on file","")&amp;IF((COUNTIFS($B$2:$B$41,$B22,$S$2:$S$41,"&lt;"&amp;$T22,$T$2:$T$41,"&gt;"&amp;$S22,$H$2:$H$41,TRIM($I22))+COUNTIFS($B$2:$B$41,$B22,$S$2:$S$41,"&lt;"&amp;$T22,$T$2:$T$41,"&gt;"&amp;$S22,$I$2:$I$41,TRIM($I22))+COUNTIFS($B$2:$B$41,$B22,$S$2:$S$41,"&lt;"&amp;$T22,$T$2:$T$41,"&gt;"&amp;$S22,$J$2:$J$41,TRIM($I22))+COUNTIFS($B$2:$B$41,$B22,$S$2:$S$41,"&lt;"&amp;$T22,$T$2:$T$41,"&gt;"&amp;$S22,$K$2:$K$41,TRIM($I22))+COUNTIFS($B$2:$B$41,$B22,$S$2:$S$41,"&lt;"&amp;$T22,$T$2:$T$41,"&gt;"&amp;$S22,$L$2:$L$41,TRIM($I22))+COUNTIFS($B$2:$B$41,$B22,$S$2:$S$41,"&lt;"&amp;$T22,$T$2:$T$41,"&gt;"&amp;$S22,$M$2:$M$41,TRIM($I22)))&gt;1,"; double-booked","")),3,200)))</f>
        <v/>
      </c>
      <c r="AC22" s="29">
        <f>IF($W22="","",IF((IF($W22=0,"; not on Applicants",IF(AND($E22&lt;&gt;"",NOT(ISNUMBER(SEARCH($E22,INDEX(Applicants!$AM$2:$AM$501,$W22))))),"; not available","")&amp;IF(AND($F22&lt;&gt;"",NOT(ISNUMBER(SEARCH($F22,INDEX(Applicants!$AL$2:$AL$501,$W22))))),"; role not chosen","")&amp;IF(AND(ISNUMBER(MATCH($F22,Lists!$I$2:$I$6,0)),TRIM(INDEX(Applicants!$AG$2:$AG$501,$W22)&amp;"")&lt;&gt;"Yes"),"; reference check not marked Yes","")&amp;IF(INDEX(Applicants!$AO$2:$AO$501,$W22)="Needed","; under 18, guardian signature not on file","")&amp;IF((COUNTIFS($B$2:$B$41,$B22,$S$2:$S$41,"&lt;"&amp;$T22,$T$2:$T$41,"&gt;"&amp;$S22,$H$2:$H$41,TRIM($J22))+COUNTIFS($B$2:$B$41,$B22,$S$2:$S$41,"&lt;"&amp;$T22,$T$2:$T$41,"&gt;"&amp;$S22,$I$2:$I$41,TRIM($J22))+COUNTIFS($B$2:$B$41,$B22,$S$2:$S$41,"&lt;"&amp;$T22,$T$2:$T$41,"&gt;"&amp;$S22,$J$2:$J$41,TRIM($J22))+COUNTIFS($B$2:$B$41,$B22,$S$2:$S$41,"&lt;"&amp;$T22,$T$2:$T$41,"&gt;"&amp;$S22,$K$2:$K$41,TRIM($J22))+COUNTIFS($B$2:$B$41,$B22,$S$2:$S$41,"&lt;"&amp;$T22,$T$2:$T$41,"&gt;"&amp;$S22,$L$2:$L$41,TRIM($J22))+COUNTIFS($B$2:$B$41,$B22,$S$2:$S$41,"&lt;"&amp;$T22,$T$2:$T$41,"&gt;"&amp;$S22,$M$2:$M$41,TRIM($J22)))&gt;1,"; double-booked","")))="","",TRIM($J22)&amp;": "&amp;MID(IF($W22=0,"; not on Applicants",IF(AND($E22&lt;&gt;"",NOT(ISNUMBER(SEARCH($E22,INDEX(Applicants!$AM$2:$AM$501,$W22))))),"; not available","")&amp;IF(AND($F22&lt;&gt;"",NOT(ISNUMBER(SEARCH($F22,INDEX(Applicants!$AL$2:$AL$501,$W22))))),"; role not chosen","")&amp;IF(AND(ISNUMBER(MATCH($F22,Lists!$I$2:$I$6,0)),TRIM(INDEX(Applicants!$AG$2:$AG$501,$W22)&amp;"")&lt;&gt;"Yes"),"; reference check not marked Yes","")&amp;IF(INDEX(Applicants!$AO$2:$AO$501,$W22)="Needed","; under 18, guardian signature not on file","")&amp;IF((COUNTIFS($B$2:$B$41,$B22,$S$2:$S$41,"&lt;"&amp;$T22,$T$2:$T$41,"&gt;"&amp;$S22,$H$2:$H$41,TRIM($J22))+COUNTIFS($B$2:$B$41,$B22,$S$2:$S$41,"&lt;"&amp;$T22,$T$2:$T$41,"&gt;"&amp;$S22,$I$2:$I$41,TRIM($J22))+COUNTIFS($B$2:$B$41,$B22,$S$2:$S$41,"&lt;"&amp;$T22,$T$2:$T$41,"&gt;"&amp;$S22,$J$2:$J$41,TRIM($J22))+COUNTIFS($B$2:$B$41,$B22,$S$2:$S$41,"&lt;"&amp;$T22,$T$2:$T$41,"&gt;"&amp;$S22,$K$2:$K$41,TRIM($J22))+COUNTIFS($B$2:$B$41,$B22,$S$2:$S$41,"&lt;"&amp;$T22,$T$2:$T$41,"&gt;"&amp;$S22,$L$2:$L$41,TRIM($J22))+COUNTIFS($B$2:$B$41,$B22,$S$2:$S$41,"&lt;"&amp;$T22,$T$2:$T$41,"&gt;"&amp;$S22,$M$2:$M$41,TRIM($J22)))&gt;1,"; double-booked","")),3,200)))</f>
        <v/>
      </c>
      <c r="AD22" s="29">
        <f>IF($X22="","",IF((IF($X22=0,"; not on Applicants",IF(AND($E22&lt;&gt;"",NOT(ISNUMBER(SEARCH($E22,INDEX(Applicants!$AM$2:$AM$501,$X22))))),"; not available","")&amp;IF(AND($F22&lt;&gt;"",NOT(ISNUMBER(SEARCH($F22,INDEX(Applicants!$AL$2:$AL$501,$X22))))),"; role not chosen","")&amp;IF(AND(ISNUMBER(MATCH($F22,Lists!$I$2:$I$6,0)),TRIM(INDEX(Applicants!$AG$2:$AG$501,$X22)&amp;"")&lt;&gt;"Yes"),"; reference check not marked Yes","")&amp;IF(INDEX(Applicants!$AO$2:$AO$501,$X22)="Needed","; under 18, guardian signature not on file","")&amp;IF((COUNTIFS($B$2:$B$41,$B22,$S$2:$S$41,"&lt;"&amp;$T22,$T$2:$T$41,"&gt;"&amp;$S22,$H$2:$H$41,TRIM($K22))+COUNTIFS($B$2:$B$41,$B22,$S$2:$S$41,"&lt;"&amp;$T22,$T$2:$T$41,"&gt;"&amp;$S22,$I$2:$I$41,TRIM($K22))+COUNTIFS($B$2:$B$41,$B22,$S$2:$S$41,"&lt;"&amp;$T22,$T$2:$T$41,"&gt;"&amp;$S22,$J$2:$J$41,TRIM($K22))+COUNTIFS($B$2:$B$41,$B22,$S$2:$S$41,"&lt;"&amp;$T22,$T$2:$T$41,"&gt;"&amp;$S22,$K$2:$K$41,TRIM($K22))+COUNTIFS($B$2:$B$41,$B22,$S$2:$S$41,"&lt;"&amp;$T22,$T$2:$T$41,"&gt;"&amp;$S22,$L$2:$L$41,TRIM($K22))+COUNTIFS($B$2:$B$41,$B22,$S$2:$S$41,"&lt;"&amp;$T22,$T$2:$T$41,"&gt;"&amp;$S22,$M$2:$M$41,TRIM($K22)))&gt;1,"; double-booked","")))="","",TRIM($K22)&amp;": "&amp;MID(IF($X22=0,"; not on Applicants",IF(AND($E22&lt;&gt;"",NOT(ISNUMBER(SEARCH($E22,INDEX(Applicants!$AM$2:$AM$501,$X22))))),"; not available","")&amp;IF(AND($F22&lt;&gt;"",NOT(ISNUMBER(SEARCH($F22,INDEX(Applicants!$AL$2:$AL$501,$X22))))),"; role not chosen","")&amp;IF(AND(ISNUMBER(MATCH($F22,Lists!$I$2:$I$6,0)),TRIM(INDEX(Applicants!$AG$2:$AG$501,$X22)&amp;"")&lt;&gt;"Yes"),"; reference check not marked Yes","")&amp;IF(INDEX(Applicants!$AO$2:$AO$501,$X22)="Needed","; under 18, guardian signature not on file","")&amp;IF((COUNTIFS($B$2:$B$41,$B22,$S$2:$S$41,"&lt;"&amp;$T22,$T$2:$T$41,"&gt;"&amp;$S22,$H$2:$H$41,TRIM($K22))+COUNTIFS($B$2:$B$41,$B22,$S$2:$S$41,"&lt;"&amp;$T22,$T$2:$T$41,"&gt;"&amp;$S22,$I$2:$I$41,TRIM($K22))+COUNTIFS($B$2:$B$41,$B22,$S$2:$S$41,"&lt;"&amp;$T22,$T$2:$T$41,"&gt;"&amp;$S22,$J$2:$J$41,TRIM($K22))+COUNTIFS($B$2:$B$41,$B22,$S$2:$S$41,"&lt;"&amp;$T22,$T$2:$T$41,"&gt;"&amp;$S22,$K$2:$K$41,TRIM($K22))+COUNTIFS($B$2:$B$41,$B22,$S$2:$S$41,"&lt;"&amp;$T22,$T$2:$T$41,"&gt;"&amp;$S22,$L$2:$L$41,TRIM($K22))+COUNTIFS($B$2:$B$41,$B22,$S$2:$S$41,"&lt;"&amp;$T22,$T$2:$T$41,"&gt;"&amp;$S22,$M$2:$M$41,TRIM($K22)))&gt;1,"; double-booked","")),3,200)))</f>
        <v/>
      </c>
      <c r="AE22" s="29">
        <f>IF($Y22="","",IF((IF($Y22=0,"; not on Applicants",IF(AND($E22&lt;&gt;"",NOT(ISNUMBER(SEARCH($E22,INDEX(Applicants!$AM$2:$AM$501,$Y22))))),"; not available","")&amp;IF(AND($F22&lt;&gt;"",NOT(ISNUMBER(SEARCH($F22,INDEX(Applicants!$AL$2:$AL$501,$Y22))))),"; role not chosen","")&amp;IF(AND(ISNUMBER(MATCH($F22,Lists!$I$2:$I$6,0)),TRIM(INDEX(Applicants!$AG$2:$AG$501,$Y22)&amp;"")&lt;&gt;"Yes"),"; reference check not marked Yes","")&amp;IF(INDEX(Applicants!$AO$2:$AO$501,$Y22)="Needed","; under 18, guardian signature not on file","")&amp;IF((COUNTIFS($B$2:$B$41,$B22,$S$2:$S$41,"&lt;"&amp;$T22,$T$2:$T$41,"&gt;"&amp;$S22,$H$2:$H$41,TRIM($L22))+COUNTIFS($B$2:$B$41,$B22,$S$2:$S$41,"&lt;"&amp;$T22,$T$2:$T$41,"&gt;"&amp;$S22,$I$2:$I$41,TRIM($L22))+COUNTIFS($B$2:$B$41,$B22,$S$2:$S$41,"&lt;"&amp;$T22,$T$2:$T$41,"&gt;"&amp;$S22,$J$2:$J$41,TRIM($L22))+COUNTIFS($B$2:$B$41,$B22,$S$2:$S$41,"&lt;"&amp;$T22,$T$2:$T$41,"&gt;"&amp;$S22,$K$2:$K$41,TRIM($L22))+COUNTIFS($B$2:$B$41,$B22,$S$2:$S$41,"&lt;"&amp;$T22,$T$2:$T$41,"&gt;"&amp;$S22,$L$2:$L$41,TRIM($L22))+COUNTIFS($B$2:$B$41,$B22,$S$2:$S$41,"&lt;"&amp;$T22,$T$2:$T$41,"&gt;"&amp;$S22,$M$2:$M$41,TRIM($L22)))&gt;1,"; double-booked","")))="","",TRIM($L22)&amp;": "&amp;MID(IF($Y22=0,"; not on Applicants",IF(AND($E22&lt;&gt;"",NOT(ISNUMBER(SEARCH($E22,INDEX(Applicants!$AM$2:$AM$501,$Y22))))),"; not available","")&amp;IF(AND($F22&lt;&gt;"",NOT(ISNUMBER(SEARCH($F22,INDEX(Applicants!$AL$2:$AL$501,$Y22))))),"; role not chosen","")&amp;IF(AND(ISNUMBER(MATCH($F22,Lists!$I$2:$I$6,0)),TRIM(INDEX(Applicants!$AG$2:$AG$501,$Y22)&amp;"")&lt;&gt;"Yes"),"; reference check not marked Yes","")&amp;IF(INDEX(Applicants!$AO$2:$AO$501,$Y22)="Needed","; under 18, guardian signature not on file","")&amp;IF((COUNTIFS($B$2:$B$41,$B22,$S$2:$S$41,"&lt;"&amp;$T22,$T$2:$T$41,"&gt;"&amp;$S22,$H$2:$H$41,TRIM($L22))+COUNTIFS($B$2:$B$41,$B22,$S$2:$S$41,"&lt;"&amp;$T22,$T$2:$T$41,"&gt;"&amp;$S22,$I$2:$I$41,TRIM($L22))+COUNTIFS($B$2:$B$41,$B22,$S$2:$S$41,"&lt;"&amp;$T22,$T$2:$T$41,"&gt;"&amp;$S22,$J$2:$J$41,TRIM($L22))+COUNTIFS($B$2:$B$41,$B22,$S$2:$S$41,"&lt;"&amp;$T22,$T$2:$T$41,"&gt;"&amp;$S22,$K$2:$K$41,TRIM($L22))+COUNTIFS($B$2:$B$41,$B22,$S$2:$S$41,"&lt;"&amp;$T22,$T$2:$T$41,"&gt;"&amp;$S22,$L$2:$L$41,TRIM($L22))+COUNTIFS($B$2:$B$41,$B22,$S$2:$S$41,"&lt;"&amp;$T22,$T$2:$T$41,"&gt;"&amp;$S22,$M$2:$M$41,TRIM($L22)))&gt;1,"; double-booked","")),3,200)))</f>
        <v/>
      </c>
      <c r="AF22" s="29">
        <f>IF($Z22="","",IF((IF($Z22=0,"; not on Applicants",IF(AND($E22&lt;&gt;"",NOT(ISNUMBER(SEARCH($E22,INDEX(Applicants!$AM$2:$AM$501,$Z22))))),"; not available","")&amp;IF(AND($F22&lt;&gt;"",NOT(ISNUMBER(SEARCH($F22,INDEX(Applicants!$AL$2:$AL$501,$Z22))))),"; role not chosen","")&amp;IF(AND(ISNUMBER(MATCH($F22,Lists!$I$2:$I$6,0)),TRIM(INDEX(Applicants!$AG$2:$AG$501,$Z22)&amp;"")&lt;&gt;"Yes"),"; reference check not marked Yes","")&amp;IF(INDEX(Applicants!$AO$2:$AO$501,$Z22)="Needed","; under 18, guardian signature not on file","")&amp;IF((COUNTIFS($B$2:$B$41,$B22,$S$2:$S$41,"&lt;"&amp;$T22,$T$2:$T$41,"&gt;"&amp;$S22,$H$2:$H$41,TRIM($M22))+COUNTIFS($B$2:$B$41,$B22,$S$2:$S$41,"&lt;"&amp;$T22,$T$2:$T$41,"&gt;"&amp;$S22,$I$2:$I$41,TRIM($M22))+COUNTIFS($B$2:$B$41,$B22,$S$2:$S$41,"&lt;"&amp;$T22,$T$2:$T$41,"&gt;"&amp;$S22,$J$2:$J$41,TRIM($M22))+COUNTIFS($B$2:$B$41,$B22,$S$2:$S$41,"&lt;"&amp;$T22,$T$2:$T$41,"&gt;"&amp;$S22,$K$2:$K$41,TRIM($M22))+COUNTIFS($B$2:$B$41,$B22,$S$2:$S$41,"&lt;"&amp;$T22,$T$2:$T$41,"&gt;"&amp;$S22,$L$2:$L$41,TRIM($M22))+COUNTIFS($B$2:$B$41,$B22,$S$2:$S$41,"&lt;"&amp;$T22,$T$2:$T$41,"&gt;"&amp;$S22,$M$2:$M$41,TRIM($M22)))&gt;1,"; double-booked","")))="","",TRIM($M22)&amp;": "&amp;MID(IF($Z22=0,"; not on Applicants",IF(AND($E22&lt;&gt;"",NOT(ISNUMBER(SEARCH($E22,INDEX(Applicants!$AM$2:$AM$501,$Z22))))),"; not available","")&amp;IF(AND($F22&lt;&gt;"",NOT(ISNUMBER(SEARCH($F22,INDEX(Applicants!$AL$2:$AL$501,$Z22))))),"; role not chosen","")&amp;IF(AND(ISNUMBER(MATCH($F22,Lists!$I$2:$I$6,0)),TRIM(INDEX(Applicants!$AG$2:$AG$501,$Z22)&amp;"")&lt;&gt;"Yes"),"; reference check not marked Yes","")&amp;IF(INDEX(Applicants!$AO$2:$AO$501,$Z22)="Needed","; under 18, guardian signature not on file","")&amp;IF((COUNTIFS($B$2:$B$41,$B22,$S$2:$S$41,"&lt;"&amp;$T22,$T$2:$T$41,"&gt;"&amp;$S22,$H$2:$H$41,TRIM($M22))+COUNTIFS($B$2:$B$41,$B22,$S$2:$S$41,"&lt;"&amp;$T22,$T$2:$T$41,"&gt;"&amp;$S22,$I$2:$I$41,TRIM($M22))+COUNTIFS($B$2:$B$41,$B22,$S$2:$S$41,"&lt;"&amp;$T22,$T$2:$T$41,"&gt;"&amp;$S22,$J$2:$J$41,TRIM($M22))+COUNTIFS($B$2:$B$41,$B22,$S$2:$S$41,"&lt;"&amp;$T22,$T$2:$T$41,"&gt;"&amp;$S22,$K$2:$K$41,TRIM($M22))+COUNTIFS($B$2:$B$41,$B22,$S$2:$S$41,"&lt;"&amp;$T22,$T$2:$T$41,"&gt;"&amp;$S22,$L$2:$L$41,TRIM($M22))+COUNTIFS($B$2:$B$41,$B22,$S$2:$S$41,"&lt;"&amp;$T22,$T$2:$T$41,"&gt;"&amp;$S22,$M$2:$M$41,TRIM($M22)))&gt;1,"; double-booked","")),3,200)))</f>
        <v/>
      </c>
      <c r="AG22" s="29">
        <f>IF(AA22&lt;&gt;"",AA22&amp;" | ","")&amp;IF(AB22&lt;&gt;"",AB22&amp;" | ","")&amp;IF(AC22&lt;&gt;"",AC22&amp;" | ","")&amp;IF(AD22&lt;&gt;"",AD22&amp;" | ","")&amp;IF(AE22&lt;&gt;"",AE22&amp;" | ","")&amp;IF(AF22&lt;&gt;"",AF22&amp;" | ","")</f>
        <v/>
      </c>
    </row>
    <row r="23">
      <c r="A23" s="23" t="n"/>
      <c r="B23" s="30" t="n"/>
      <c r="C23" s="31" t="n"/>
      <c r="D23" s="31" t="n"/>
      <c r="E23" s="23" t="n"/>
      <c r="F23" s="23" t="n"/>
      <c r="G23" s="32" t="n"/>
      <c r="H23" s="23" t="n"/>
      <c r="I23" s="23" t="n"/>
      <c r="J23" s="23" t="n"/>
      <c r="K23" s="23" t="n"/>
      <c r="L23" s="23" t="n"/>
      <c r="M23" s="23" t="n"/>
      <c r="N23" s="27">
        <f>IF(A23="","",SUMPRODUCT((H23:M23&lt;&gt;"")*1))</f>
        <v/>
      </c>
      <c r="O23" s="27">
        <f>IF(OR(A23="",NOT(ISNUMBER(G23))),"",MAX(0,G23-N23))</f>
        <v/>
      </c>
      <c r="P23" s="27">
        <f>IF(OR(A23="",NOT(ISNUMBER(G23))),"",IF(N23=0,"Empty",IF(N23=G23,"Full",IF(N23&gt;G23,"Over by "&amp;(N23-G23),"Open"))))</f>
        <v/>
      </c>
      <c r="Q23" s="28">
        <f>IF(A23="","",IF(N23=0,"No names yet",IF(AG23="","OK",LEFT(AG23,LEN(AG23)-3))))</f>
        <v/>
      </c>
      <c r="S23" s="29">
        <f>IF(C23="","",IF(ISNUMBER(C23),ROUND(MOD(C23,1)*1440,0),IFERROR(VALUE(LEFT(C23,2))*60+VALUE(MID(C23,4,2)),"")))</f>
        <v/>
      </c>
      <c r="T23" s="29">
        <f>IF(D23="","",IF(ISNUMBER(D23),ROUND(MOD(D23,1)*1440,0),IFERROR(VALUE(LEFT(D23,2))*60+VALUE(MID(D23,4,2)),"")))</f>
        <v/>
      </c>
      <c r="U23" s="29">
        <f>IF(TRIM($H23&amp;"")="","",IFERROR(MATCH(TRIM($H23),Applicants!$AJ$2:$AJ$501,0),0))</f>
        <v/>
      </c>
      <c r="V23" s="29">
        <f>IF(TRIM($I23&amp;"")="","",IFERROR(MATCH(TRIM($I23),Applicants!$AJ$2:$AJ$501,0),0))</f>
        <v/>
      </c>
      <c r="W23" s="29">
        <f>IF(TRIM($J23&amp;"")="","",IFERROR(MATCH(TRIM($J23),Applicants!$AJ$2:$AJ$501,0),0))</f>
        <v/>
      </c>
      <c r="X23" s="29">
        <f>IF(TRIM($K23&amp;"")="","",IFERROR(MATCH(TRIM($K23),Applicants!$AJ$2:$AJ$501,0),0))</f>
        <v/>
      </c>
      <c r="Y23" s="29">
        <f>IF(TRIM($L23&amp;"")="","",IFERROR(MATCH(TRIM($L23),Applicants!$AJ$2:$AJ$501,0),0))</f>
        <v/>
      </c>
      <c r="Z23" s="29">
        <f>IF(TRIM($M23&amp;"")="","",IFERROR(MATCH(TRIM($M23),Applicants!$AJ$2:$AJ$501,0),0))</f>
        <v/>
      </c>
      <c r="AA23" s="29">
        <f>IF($U23="","",IF((IF($U23=0,"; not on Applicants",IF(AND($E23&lt;&gt;"",NOT(ISNUMBER(SEARCH($E23,INDEX(Applicants!$AM$2:$AM$501,$U23))))),"; not available","")&amp;IF(AND($F23&lt;&gt;"",NOT(ISNUMBER(SEARCH($F23,INDEX(Applicants!$AL$2:$AL$501,$U23))))),"; role not chosen","")&amp;IF(AND(ISNUMBER(MATCH($F23,Lists!$I$2:$I$6,0)),TRIM(INDEX(Applicants!$AG$2:$AG$501,$U23)&amp;"")&lt;&gt;"Yes"),"; reference check not marked Yes","")&amp;IF(INDEX(Applicants!$AO$2:$AO$501,$U23)="Needed","; under 18, guardian signature not on file","")&amp;IF((COUNTIFS($B$2:$B$41,$B23,$S$2:$S$41,"&lt;"&amp;$T23,$T$2:$T$41,"&gt;"&amp;$S23,$H$2:$H$41,TRIM($H23))+COUNTIFS($B$2:$B$41,$B23,$S$2:$S$41,"&lt;"&amp;$T23,$T$2:$T$41,"&gt;"&amp;$S23,$I$2:$I$41,TRIM($H23))+COUNTIFS($B$2:$B$41,$B23,$S$2:$S$41,"&lt;"&amp;$T23,$T$2:$T$41,"&gt;"&amp;$S23,$J$2:$J$41,TRIM($H23))+COUNTIFS($B$2:$B$41,$B23,$S$2:$S$41,"&lt;"&amp;$T23,$T$2:$T$41,"&gt;"&amp;$S23,$K$2:$K$41,TRIM($H23))+COUNTIFS($B$2:$B$41,$B23,$S$2:$S$41,"&lt;"&amp;$T23,$T$2:$T$41,"&gt;"&amp;$S23,$L$2:$L$41,TRIM($H23))+COUNTIFS($B$2:$B$41,$B23,$S$2:$S$41,"&lt;"&amp;$T23,$T$2:$T$41,"&gt;"&amp;$S23,$M$2:$M$41,TRIM($H23)))&gt;1,"; double-booked","")))="","",TRIM($H23)&amp;": "&amp;MID(IF($U23=0,"; not on Applicants",IF(AND($E23&lt;&gt;"",NOT(ISNUMBER(SEARCH($E23,INDEX(Applicants!$AM$2:$AM$501,$U23))))),"; not available","")&amp;IF(AND($F23&lt;&gt;"",NOT(ISNUMBER(SEARCH($F23,INDEX(Applicants!$AL$2:$AL$501,$U23))))),"; role not chosen","")&amp;IF(AND(ISNUMBER(MATCH($F23,Lists!$I$2:$I$6,0)),TRIM(INDEX(Applicants!$AG$2:$AG$501,$U23)&amp;"")&lt;&gt;"Yes"),"; reference check not marked Yes","")&amp;IF(INDEX(Applicants!$AO$2:$AO$501,$U23)="Needed","; under 18, guardian signature not on file","")&amp;IF((COUNTIFS($B$2:$B$41,$B23,$S$2:$S$41,"&lt;"&amp;$T23,$T$2:$T$41,"&gt;"&amp;$S23,$H$2:$H$41,TRIM($H23))+COUNTIFS($B$2:$B$41,$B23,$S$2:$S$41,"&lt;"&amp;$T23,$T$2:$T$41,"&gt;"&amp;$S23,$I$2:$I$41,TRIM($H23))+COUNTIFS($B$2:$B$41,$B23,$S$2:$S$41,"&lt;"&amp;$T23,$T$2:$T$41,"&gt;"&amp;$S23,$J$2:$J$41,TRIM($H23))+COUNTIFS($B$2:$B$41,$B23,$S$2:$S$41,"&lt;"&amp;$T23,$T$2:$T$41,"&gt;"&amp;$S23,$K$2:$K$41,TRIM($H23))+COUNTIFS($B$2:$B$41,$B23,$S$2:$S$41,"&lt;"&amp;$T23,$T$2:$T$41,"&gt;"&amp;$S23,$L$2:$L$41,TRIM($H23))+COUNTIFS($B$2:$B$41,$B23,$S$2:$S$41,"&lt;"&amp;$T23,$T$2:$T$41,"&gt;"&amp;$S23,$M$2:$M$41,TRIM($H23)))&gt;1,"; double-booked","")),3,200)))</f>
        <v/>
      </c>
      <c r="AB23" s="29">
        <f>IF($V23="","",IF((IF($V23=0,"; not on Applicants",IF(AND($E23&lt;&gt;"",NOT(ISNUMBER(SEARCH($E23,INDEX(Applicants!$AM$2:$AM$501,$V23))))),"; not available","")&amp;IF(AND($F23&lt;&gt;"",NOT(ISNUMBER(SEARCH($F23,INDEX(Applicants!$AL$2:$AL$501,$V23))))),"; role not chosen","")&amp;IF(AND(ISNUMBER(MATCH($F23,Lists!$I$2:$I$6,0)),TRIM(INDEX(Applicants!$AG$2:$AG$501,$V23)&amp;"")&lt;&gt;"Yes"),"; reference check not marked Yes","")&amp;IF(INDEX(Applicants!$AO$2:$AO$501,$V23)="Needed","; under 18, guardian signature not on file","")&amp;IF((COUNTIFS($B$2:$B$41,$B23,$S$2:$S$41,"&lt;"&amp;$T23,$T$2:$T$41,"&gt;"&amp;$S23,$H$2:$H$41,TRIM($I23))+COUNTIFS($B$2:$B$41,$B23,$S$2:$S$41,"&lt;"&amp;$T23,$T$2:$T$41,"&gt;"&amp;$S23,$I$2:$I$41,TRIM($I23))+COUNTIFS($B$2:$B$41,$B23,$S$2:$S$41,"&lt;"&amp;$T23,$T$2:$T$41,"&gt;"&amp;$S23,$J$2:$J$41,TRIM($I23))+COUNTIFS($B$2:$B$41,$B23,$S$2:$S$41,"&lt;"&amp;$T23,$T$2:$T$41,"&gt;"&amp;$S23,$K$2:$K$41,TRIM($I23))+COUNTIFS($B$2:$B$41,$B23,$S$2:$S$41,"&lt;"&amp;$T23,$T$2:$T$41,"&gt;"&amp;$S23,$L$2:$L$41,TRIM($I23))+COUNTIFS($B$2:$B$41,$B23,$S$2:$S$41,"&lt;"&amp;$T23,$T$2:$T$41,"&gt;"&amp;$S23,$M$2:$M$41,TRIM($I23)))&gt;1,"; double-booked","")))="","",TRIM($I23)&amp;": "&amp;MID(IF($V23=0,"; not on Applicants",IF(AND($E23&lt;&gt;"",NOT(ISNUMBER(SEARCH($E23,INDEX(Applicants!$AM$2:$AM$501,$V23))))),"; not available","")&amp;IF(AND($F23&lt;&gt;"",NOT(ISNUMBER(SEARCH($F23,INDEX(Applicants!$AL$2:$AL$501,$V23))))),"; role not chosen","")&amp;IF(AND(ISNUMBER(MATCH($F23,Lists!$I$2:$I$6,0)),TRIM(INDEX(Applicants!$AG$2:$AG$501,$V23)&amp;"")&lt;&gt;"Yes"),"; reference check not marked Yes","")&amp;IF(INDEX(Applicants!$AO$2:$AO$501,$V23)="Needed","; under 18, guardian signature not on file","")&amp;IF((COUNTIFS($B$2:$B$41,$B23,$S$2:$S$41,"&lt;"&amp;$T23,$T$2:$T$41,"&gt;"&amp;$S23,$H$2:$H$41,TRIM($I23))+COUNTIFS($B$2:$B$41,$B23,$S$2:$S$41,"&lt;"&amp;$T23,$T$2:$T$41,"&gt;"&amp;$S23,$I$2:$I$41,TRIM($I23))+COUNTIFS($B$2:$B$41,$B23,$S$2:$S$41,"&lt;"&amp;$T23,$T$2:$T$41,"&gt;"&amp;$S23,$J$2:$J$41,TRIM($I23))+COUNTIFS($B$2:$B$41,$B23,$S$2:$S$41,"&lt;"&amp;$T23,$T$2:$T$41,"&gt;"&amp;$S23,$K$2:$K$41,TRIM($I23))+COUNTIFS($B$2:$B$41,$B23,$S$2:$S$41,"&lt;"&amp;$T23,$T$2:$T$41,"&gt;"&amp;$S23,$L$2:$L$41,TRIM($I23))+COUNTIFS($B$2:$B$41,$B23,$S$2:$S$41,"&lt;"&amp;$T23,$T$2:$T$41,"&gt;"&amp;$S23,$M$2:$M$41,TRIM($I23)))&gt;1,"; double-booked","")),3,200)))</f>
        <v/>
      </c>
      <c r="AC23" s="29">
        <f>IF($W23="","",IF((IF($W23=0,"; not on Applicants",IF(AND($E23&lt;&gt;"",NOT(ISNUMBER(SEARCH($E23,INDEX(Applicants!$AM$2:$AM$501,$W23))))),"; not available","")&amp;IF(AND($F23&lt;&gt;"",NOT(ISNUMBER(SEARCH($F23,INDEX(Applicants!$AL$2:$AL$501,$W23))))),"; role not chosen","")&amp;IF(AND(ISNUMBER(MATCH($F23,Lists!$I$2:$I$6,0)),TRIM(INDEX(Applicants!$AG$2:$AG$501,$W23)&amp;"")&lt;&gt;"Yes"),"; reference check not marked Yes","")&amp;IF(INDEX(Applicants!$AO$2:$AO$501,$W23)="Needed","; under 18, guardian signature not on file","")&amp;IF((COUNTIFS($B$2:$B$41,$B23,$S$2:$S$41,"&lt;"&amp;$T23,$T$2:$T$41,"&gt;"&amp;$S23,$H$2:$H$41,TRIM($J23))+COUNTIFS($B$2:$B$41,$B23,$S$2:$S$41,"&lt;"&amp;$T23,$T$2:$T$41,"&gt;"&amp;$S23,$I$2:$I$41,TRIM($J23))+COUNTIFS($B$2:$B$41,$B23,$S$2:$S$41,"&lt;"&amp;$T23,$T$2:$T$41,"&gt;"&amp;$S23,$J$2:$J$41,TRIM($J23))+COUNTIFS($B$2:$B$41,$B23,$S$2:$S$41,"&lt;"&amp;$T23,$T$2:$T$41,"&gt;"&amp;$S23,$K$2:$K$41,TRIM($J23))+COUNTIFS($B$2:$B$41,$B23,$S$2:$S$41,"&lt;"&amp;$T23,$T$2:$T$41,"&gt;"&amp;$S23,$L$2:$L$41,TRIM($J23))+COUNTIFS($B$2:$B$41,$B23,$S$2:$S$41,"&lt;"&amp;$T23,$T$2:$T$41,"&gt;"&amp;$S23,$M$2:$M$41,TRIM($J23)))&gt;1,"; double-booked","")))="","",TRIM($J23)&amp;": "&amp;MID(IF($W23=0,"; not on Applicants",IF(AND($E23&lt;&gt;"",NOT(ISNUMBER(SEARCH($E23,INDEX(Applicants!$AM$2:$AM$501,$W23))))),"; not available","")&amp;IF(AND($F23&lt;&gt;"",NOT(ISNUMBER(SEARCH($F23,INDEX(Applicants!$AL$2:$AL$501,$W23))))),"; role not chosen","")&amp;IF(AND(ISNUMBER(MATCH($F23,Lists!$I$2:$I$6,0)),TRIM(INDEX(Applicants!$AG$2:$AG$501,$W23)&amp;"")&lt;&gt;"Yes"),"; reference check not marked Yes","")&amp;IF(INDEX(Applicants!$AO$2:$AO$501,$W23)="Needed","; under 18, guardian signature not on file","")&amp;IF((COUNTIFS($B$2:$B$41,$B23,$S$2:$S$41,"&lt;"&amp;$T23,$T$2:$T$41,"&gt;"&amp;$S23,$H$2:$H$41,TRIM($J23))+COUNTIFS($B$2:$B$41,$B23,$S$2:$S$41,"&lt;"&amp;$T23,$T$2:$T$41,"&gt;"&amp;$S23,$I$2:$I$41,TRIM($J23))+COUNTIFS($B$2:$B$41,$B23,$S$2:$S$41,"&lt;"&amp;$T23,$T$2:$T$41,"&gt;"&amp;$S23,$J$2:$J$41,TRIM($J23))+COUNTIFS($B$2:$B$41,$B23,$S$2:$S$41,"&lt;"&amp;$T23,$T$2:$T$41,"&gt;"&amp;$S23,$K$2:$K$41,TRIM($J23))+COUNTIFS($B$2:$B$41,$B23,$S$2:$S$41,"&lt;"&amp;$T23,$T$2:$T$41,"&gt;"&amp;$S23,$L$2:$L$41,TRIM($J23))+COUNTIFS($B$2:$B$41,$B23,$S$2:$S$41,"&lt;"&amp;$T23,$T$2:$T$41,"&gt;"&amp;$S23,$M$2:$M$41,TRIM($J23)))&gt;1,"; double-booked","")),3,200)))</f>
        <v/>
      </c>
      <c r="AD23" s="29">
        <f>IF($X23="","",IF((IF($X23=0,"; not on Applicants",IF(AND($E23&lt;&gt;"",NOT(ISNUMBER(SEARCH($E23,INDEX(Applicants!$AM$2:$AM$501,$X23))))),"; not available","")&amp;IF(AND($F23&lt;&gt;"",NOT(ISNUMBER(SEARCH($F23,INDEX(Applicants!$AL$2:$AL$501,$X23))))),"; role not chosen","")&amp;IF(AND(ISNUMBER(MATCH($F23,Lists!$I$2:$I$6,0)),TRIM(INDEX(Applicants!$AG$2:$AG$501,$X23)&amp;"")&lt;&gt;"Yes"),"; reference check not marked Yes","")&amp;IF(INDEX(Applicants!$AO$2:$AO$501,$X23)="Needed","; under 18, guardian signature not on file","")&amp;IF((COUNTIFS($B$2:$B$41,$B23,$S$2:$S$41,"&lt;"&amp;$T23,$T$2:$T$41,"&gt;"&amp;$S23,$H$2:$H$41,TRIM($K23))+COUNTIFS($B$2:$B$41,$B23,$S$2:$S$41,"&lt;"&amp;$T23,$T$2:$T$41,"&gt;"&amp;$S23,$I$2:$I$41,TRIM($K23))+COUNTIFS($B$2:$B$41,$B23,$S$2:$S$41,"&lt;"&amp;$T23,$T$2:$T$41,"&gt;"&amp;$S23,$J$2:$J$41,TRIM($K23))+COUNTIFS($B$2:$B$41,$B23,$S$2:$S$41,"&lt;"&amp;$T23,$T$2:$T$41,"&gt;"&amp;$S23,$K$2:$K$41,TRIM($K23))+COUNTIFS($B$2:$B$41,$B23,$S$2:$S$41,"&lt;"&amp;$T23,$T$2:$T$41,"&gt;"&amp;$S23,$L$2:$L$41,TRIM($K23))+COUNTIFS($B$2:$B$41,$B23,$S$2:$S$41,"&lt;"&amp;$T23,$T$2:$T$41,"&gt;"&amp;$S23,$M$2:$M$41,TRIM($K23)))&gt;1,"; double-booked","")))="","",TRIM($K23)&amp;": "&amp;MID(IF($X23=0,"; not on Applicants",IF(AND($E23&lt;&gt;"",NOT(ISNUMBER(SEARCH($E23,INDEX(Applicants!$AM$2:$AM$501,$X23))))),"; not available","")&amp;IF(AND($F23&lt;&gt;"",NOT(ISNUMBER(SEARCH($F23,INDEX(Applicants!$AL$2:$AL$501,$X23))))),"; role not chosen","")&amp;IF(AND(ISNUMBER(MATCH($F23,Lists!$I$2:$I$6,0)),TRIM(INDEX(Applicants!$AG$2:$AG$501,$X23)&amp;"")&lt;&gt;"Yes"),"; reference check not marked Yes","")&amp;IF(INDEX(Applicants!$AO$2:$AO$501,$X23)="Needed","; under 18, guardian signature not on file","")&amp;IF((COUNTIFS($B$2:$B$41,$B23,$S$2:$S$41,"&lt;"&amp;$T23,$T$2:$T$41,"&gt;"&amp;$S23,$H$2:$H$41,TRIM($K23))+COUNTIFS($B$2:$B$41,$B23,$S$2:$S$41,"&lt;"&amp;$T23,$T$2:$T$41,"&gt;"&amp;$S23,$I$2:$I$41,TRIM($K23))+COUNTIFS($B$2:$B$41,$B23,$S$2:$S$41,"&lt;"&amp;$T23,$T$2:$T$41,"&gt;"&amp;$S23,$J$2:$J$41,TRIM($K23))+COUNTIFS($B$2:$B$41,$B23,$S$2:$S$41,"&lt;"&amp;$T23,$T$2:$T$41,"&gt;"&amp;$S23,$K$2:$K$41,TRIM($K23))+COUNTIFS($B$2:$B$41,$B23,$S$2:$S$41,"&lt;"&amp;$T23,$T$2:$T$41,"&gt;"&amp;$S23,$L$2:$L$41,TRIM($K23))+COUNTIFS($B$2:$B$41,$B23,$S$2:$S$41,"&lt;"&amp;$T23,$T$2:$T$41,"&gt;"&amp;$S23,$M$2:$M$41,TRIM($K23)))&gt;1,"; double-booked","")),3,200)))</f>
        <v/>
      </c>
      <c r="AE23" s="29">
        <f>IF($Y23="","",IF((IF($Y23=0,"; not on Applicants",IF(AND($E23&lt;&gt;"",NOT(ISNUMBER(SEARCH($E23,INDEX(Applicants!$AM$2:$AM$501,$Y23))))),"; not available","")&amp;IF(AND($F23&lt;&gt;"",NOT(ISNUMBER(SEARCH($F23,INDEX(Applicants!$AL$2:$AL$501,$Y23))))),"; role not chosen","")&amp;IF(AND(ISNUMBER(MATCH($F23,Lists!$I$2:$I$6,0)),TRIM(INDEX(Applicants!$AG$2:$AG$501,$Y23)&amp;"")&lt;&gt;"Yes"),"; reference check not marked Yes","")&amp;IF(INDEX(Applicants!$AO$2:$AO$501,$Y23)="Needed","; under 18, guardian signature not on file","")&amp;IF((COUNTIFS($B$2:$B$41,$B23,$S$2:$S$41,"&lt;"&amp;$T23,$T$2:$T$41,"&gt;"&amp;$S23,$H$2:$H$41,TRIM($L23))+COUNTIFS($B$2:$B$41,$B23,$S$2:$S$41,"&lt;"&amp;$T23,$T$2:$T$41,"&gt;"&amp;$S23,$I$2:$I$41,TRIM($L23))+COUNTIFS($B$2:$B$41,$B23,$S$2:$S$41,"&lt;"&amp;$T23,$T$2:$T$41,"&gt;"&amp;$S23,$J$2:$J$41,TRIM($L23))+COUNTIFS($B$2:$B$41,$B23,$S$2:$S$41,"&lt;"&amp;$T23,$T$2:$T$41,"&gt;"&amp;$S23,$K$2:$K$41,TRIM($L23))+COUNTIFS($B$2:$B$41,$B23,$S$2:$S$41,"&lt;"&amp;$T23,$T$2:$T$41,"&gt;"&amp;$S23,$L$2:$L$41,TRIM($L23))+COUNTIFS($B$2:$B$41,$B23,$S$2:$S$41,"&lt;"&amp;$T23,$T$2:$T$41,"&gt;"&amp;$S23,$M$2:$M$41,TRIM($L23)))&gt;1,"; double-booked","")))="","",TRIM($L23)&amp;": "&amp;MID(IF($Y23=0,"; not on Applicants",IF(AND($E23&lt;&gt;"",NOT(ISNUMBER(SEARCH($E23,INDEX(Applicants!$AM$2:$AM$501,$Y23))))),"; not available","")&amp;IF(AND($F23&lt;&gt;"",NOT(ISNUMBER(SEARCH($F23,INDEX(Applicants!$AL$2:$AL$501,$Y23))))),"; role not chosen","")&amp;IF(AND(ISNUMBER(MATCH($F23,Lists!$I$2:$I$6,0)),TRIM(INDEX(Applicants!$AG$2:$AG$501,$Y23)&amp;"")&lt;&gt;"Yes"),"; reference check not marked Yes","")&amp;IF(INDEX(Applicants!$AO$2:$AO$501,$Y23)="Needed","; under 18, guardian signature not on file","")&amp;IF((COUNTIFS($B$2:$B$41,$B23,$S$2:$S$41,"&lt;"&amp;$T23,$T$2:$T$41,"&gt;"&amp;$S23,$H$2:$H$41,TRIM($L23))+COUNTIFS($B$2:$B$41,$B23,$S$2:$S$41,"&lt;"&amp;$T23,$T$2:$T$41,"&gt;"&amp;$S23,$I$2:$I$41,TRIM($L23))+COUNTIFS($B$2:$B$41,$B23,$S$2:$S$41,"&lt;"&amp;$T23,$T$2:$T$41,"&gt;"&amp;$S23,$J$2:$J$41,TRIM($L23))+COUNTIFS($B$2:$B$41,$B23,$S$2:$S$41,"&lt;"&amp;$T23,$T$2:$T$41,"&gt;"&amp;$S23,$K$2:$K$41,TRIM($L23))+COUNTIFS($B$2:$B$41,$B23,$S$2:$S$41,"&lt;"&amp;$T23,$T$2:$T$41,"&gt;"&amp;$S23,$L$2:$L$41,TRIM($L23))+COUNTIFS($B$2:$B$41,$B23,$S$2:$S$41,"&lt;"&amp;$T23,$T$2:$T$41,"&gt;"&amp;$S23,$M$2:$M$41,TRIM($L23)))&gt;1,"; double-booked","")),3,200)))</f>
        <v/>
      </c>
      <c r="AF23" s="29">
        <f>IF($Z23="","",IF((IF($Z23=0,"; not on Applicants",IF(AND($E23&lt;&gt;"",NOT(ISNUMBER(SEARCH($E23,INDEX(Applicants!$AM$2:$AM$501,$Z23))))),"; not available","")&amp;IF(AND($F23&lt;&gt;"",NOT(ISNUMBER(SEARCH($F23,INDEX(Applicants!$AL$2:$AL$501,$Z23))))),"; role not chosen","")&amp;IF(AND(ISNUMBER(MATCH($F23,Lists!$I$2:$I$6,0)),TRIM(INDEX(Applicants!$AG$2:$AG$501,$Z23)&amp;"")&lt;&gt;"Yes"),"; reference check not marked Yes","")&amp;IF(INDEX(Applicants!$AO$2:$AO$501,$Z23)="Needed","; under 18, guardian signature not on file","")&amp;IF((COUNTIFS($B$2:$B$41,$B23,$S$2:$S$41,"&lt;"&amp;$T23,$T$2:$T$41,"&gt;"&amp;$S23,$H$2:$H$41,TRIM($M23))+COUNTIFS($B$2:$B$41,$B23,$S$2:$S$41,"&lt;"&amp;$T23,$T$2:$T$41,"&gt;"&amp;$S23,$I$2:$I$41,TRIM($M23))+COUNTIFS($B$2:$B$41,$B23,$S$2:$S$41,"&lt;"&amp;$T23,$T$2:$T$41,"&gt;"&amp;$S23,$J$2:$J$41,TRIM($M23))+COUNTIFS($B$2:$B$41,$B23,$S$2:$S$41,"&lt;"&amp;$T23,$T$2:$T$41,"&gt;"&amp;$S23,$K$2:$K$41,TRIM($M23))+COUNTIFS($B$2:$B$41,$B23,$S$2:$S$41,"&lt;"&amp;$T23,$T$2:$T$41,"&gt;"&amp;$S23,$L$2:$L$41,TRIM($M23))+COUNTIFS($B$2:$B$41,$B23,$S$2:$S$41,"&lt;"&amp;$T23,$T$2:$T$41,"&gt;"&amp;$S23,$M$2:$M$41,TRIM($M23)))&gt;1,"; double-booked","")))="","",TRIM($M23)&amp;": "&amp;MID(IF($Z23=0,"; not on Applicants",IF(AND($E23&lt;&gt;"",NOT(ISNUMBER(SEARCH($E23,INDEX(Applicants!$AM$2:$AM$501,$Z23))))),"; not available","")&amp;IF(AND($F23&lt;&gt;"",NOT(ISNUMBER(SEARCH($F23,INDEX(Applicants!$AL$2:$AL$501,$Z23))))),"; role not chosen","")&amp;IF(AND(ISNUMBER(MATCH($F23,Lists!$I$2:$I$6,0)),TRIM(INDEX(Applicants!$AG$2:$AG$501,$Z23)&amp;"")&lt;&gt;"Yes"),"; reference check not marked Yes","")&amp;IF(INDEX(Applicants!$AO$2:$AO$501,$Z23)="Needed","; under 18, guardian signature not on file","")&amp;IF((COUNTIFS($B$2:$B$41,$B23,$S$2:$S$41,"&lt;"&amp;$T23,$T$2:$T$41,"&gt;"&amp;$S23,$H$2:$H$41,TRIM($M23))+COUNTIFS($B$2:$B$41,$B23,$S$2:$S$41,"&lt;"&amp;$T23,$T$2:$T$41,"&gt;"&amp;$S23,$I$2:$I$41,TRIM($M23))+COUNTIFS($B$2:$B$41,$B23,$S$2:$S$41,"&lt;"&amp;$T23,$T$2:$T$41,"&gt;"&amp;$S23,$J$2:$J$41,TRIM($M23))+COUNTIFS($B$2:$B$41,$B23,$S$2:$S$41,"&lt;"&amp;$T23,$T$2:$T$41,"&gt;"&amp;$S23,$K$2:$K$41,TRIM($M23))+COUNTIFS($B$2:$B$41,$B23,$S$2:$S$41,"&lt;"&amp;$T23,$T$2:$T$41,"&gt;"&amp;$S23,$L$2:$L$41,TRIM($M23))+COUNTIFS($B$2:$B$41,$B23,$S$2:$S$41,"&lt;"&amp;$T23,$T$2:$T$41,"&gt;"&amp;$S23,$M$2:$M$41,TRIM($M23)))&gt;1,"; double-booked","")),3,200)))</f>
        <v/>
      </c>
      <c r="AG23" s="29">
        <f>IF(AA23&lt;&gt;"",AA23&amp;" | ","")&amp;IF(AB23&lt;&gt;"",AB23&amp;" | ","")&amp;IF(AC23&lt;&gt;"",AC23&amp;" | ","")&amp;IF(AD23&lt;&gt;"",AD23&amp;" | ","")&amp;IF(AE23&lt;&gt;"",AE23&amp;" | ","")&amp;IF(AF23&lt;&gt;"",AF23&amp;" | ","")</f>
        <v/>
      </c>
    </row>
    <row r="24">
      <c r="A24" s="23" t="n"/>
      <c r="B24" s="30" t="n"/>
      <c r="C24" s="31" t="n"/>
      <c r="D24" s="31" t="n"/>
      <c r="E24" s="23" t="n"/>
      <c r="F24" s="23" t="n"/>
      <c r="G24" s="32" t="n"/>
      <c r="H24" s="23" t="n"/>
      <c r="I24" s="23" t="n"/>
      <c r="J24" s="23" t="n"/>
      <c r="K24" s="23" t="n"/>
      <c r="L24" s="23" t="n"/>
      <c r="M24" s="23" t="n"/>
      <c r="N24" s="27">
        <f>IF(A24="","",SUMPRODUCT((H24:M24&lt;&gt;"")*1))</f>
        <v/>
      </c>
      <c r="O24" s="27">
        <f>IF(OR(A24="",NOT(ISNUMBER(G24))),"",MAX(0,G24-N24))</f>
        <v/>
      </c>
      <c r="P24" s="27">
        <f>IF(OR(A24="",NOT(ISNUMBER(G24))),"",IF(N24=0,"Empty",IF(N24=G24,"Full",IF(N24&gt;G24,"Over by "&amp;(N24-G24),"Open"))))</f>
        <v/>
      </c>
      <c r="Q24" s="28">
        <f>IF(A24="","",IF(N24=0,"No names yet",IF(AG24="","OK",LEFT(AG24,LEN(AG24)-3))))</f>
        <v/>
      </c>
      <c r="S24" s="29">
        <f>IF(C24="","",IF(ISNUMBER(C24),ROUND(MOD(C24,1)*1440,0),IFERROR(VALUE(LEFT(C24,2))*60+VALUE(MID(C24,4,2)),"")))</f>
        <v/>
      </c>
      <c r="T24" s="29">
        <f>IF(D24="","",IF(ISNUMBER(D24),ROUND(MOD(D24,1)*1440,0),IFERROR(VALUE(LEFT(D24,2))*60+VALUE(MID(D24,4,2)),"")))</f>
        <v/>
      </c>
      <c r="U24" s="29">
        <f>IF(TRIM($H24&amp;"")="","",IFERROR(MATCH(TRIM($H24),Applicants!$AJ$2:$AJ$501,0),0))</f>
        <v/>
      </c>
      <c r="V24" s="29">
        <f>IF(TRIM($I24&amp;"")="","",IFERROR(MATCH(TRIM($I24),Applicants!$AJ$2:$AJ$501,0),0))</f>
        <v/>
      </c>
      <c r="W24" s="29">
        <f>IF(TRIM($J24&amp;"")="","",IFERROR(MATCH(TRIM($J24),Applicants!$AJ$2:$AJ$501,0),0))</f>
        <v/>
      </c>
      <c r="X24" s="29">
        <f>IF(TRIM($K24&amp;"")="","",IFERROR(MATCH(TRIM($K24),Applicants!$AJ$2:$AJ$501,0),0))</f>
        <v/>
      </c>
      <c r="Y24" s="29">
        <f>IF(TRIM($L24&amp;"")="","",IFERROR(MATCH(TRIM($L24),Applicants!$AJ$2:$AJ$501,0),0))</f>
        <v/>
      </c>
      <c r="Z24" s="29">
        <f>IF(TRIM($M24&amp;"")="","",IFERROR(MATCH(TRIM($M24),Applicants!$AJ$2:$AJ$501,0),0))</f>
        <v/>
      </c>
      <c r="AA24" s="29">
        <f>IF($U24="","",IF((IF($U24=0,"; not on Applicants",IF(AND($E24&lt;&gt;"",NOT(ISNUMBER(SEARCH($E24,INDEX(Applicants!$AM$2:$AM$501,$U24))))),"; not available","")&amp;IF(AND($F24&lt;&gt;"",NOT(ISNUMBER(SEARCH($F24,INDEX(Applicants!$AL$2:$AL$501,$U24))))),"; role not chosen","")&amp;IF(AND(ISNUMBER(MATCH($F24,Lists!$I$2:$I$6,0)),TRIM(INDEX(Applicants!$AG$2:$AG$501,$U24)&amp;"")&lt;&gt;"Yes"),"; reference check not marked Yes","")&amp;IF(INDEX(Applicants!$AO$2:$AO$501,$U24)="Needed","; under 18, guardian signature not on file","")&amp;IF((COUNTIFS($B$2:$B$41,$B24,$S$2:$S$41,"&lt;"&amp;$T24,$T$2:$T$41,"&gt;"&amp;$S24,$H$2:$H$41,TRIM($H24))+COUNTIFS($B$2:$B$41,$B24,$S$2:$S$41,"&lt;"&amp;$T24,$T$2:$T$41,"&gt;"&amp;$S24,$I$2:$I$41,TRIM($H24))+COUNTIFS($B$2:$B$41,$B24,$S$2:$S$41,"&lt;"&amp;$T24,$T$2:$T$41,"&gt;"&amp;$S24,$J$2:$J$41,TRIM($H24))+COUNTIFS($B$2:$B$41,$B24,$S$2:$S$41,"&lt;"&amp;$T24,$T$2:$T$41,"&gt;"&amp;$S24,$K$2:$K$41,TRIM($H24))+COUNTIFS($B$2:$B$41,$B24,$S$2:$S$41,"&lt;"&amp;$T24,$T$2:$T$41,"&gt;"&amp;$S24,$L$2:$L$41,TRIM($H24))+COUNTIFS($B$2:$B$41,$B24,$S$2:$S$41,"&lt;"&amp;$T24,$T$2:$T$41,"&gt;"&amp;$S24,$M$2:$M$41,TRIM($H24)))&gt;1,"; double-booked","")))="","",TRIM($H24)&amp;": "&amp;MID(IF($U24=0,"; not on Applicants",IF(AND($E24&lt;&gt;"",NOT(ISNUMBER(SEARCH($E24,INDEX(Applicants!$AM$2:$AM$501,$U24))))),"; not available","")&amp;IF(AND($F24&lt;&gt;"",NOT(ISNUMBER(SEARCH($F24,INDEX(Applicants!$AL$2:$AL$501,$U24))))),"; role not chosen","")&amp;IF(AND(ISNUMBER(MATCH($F24,Lists!$I$2:$I$6,0)),TRIM(INDEX(Applicants!$AG$2:$AG$501,$U24)&amp;"")&lt;&gt;"Yes"),"; reference check not marked Yes","")&amp;IF(INDEX(Applicants!$AO$2:$AO$501,$U24)="Needed","; under 18, guardian signature not on file","")&amp;IF((COUNTIFS($B$2:$B$41,$B24,$S$2:$S$41,"&lt;"&amp;$T24,$T$2:$T$41,"&gt;"&amp;$S24,$H$2:$H$41,TRIM($H24))+COUNTIFS($B$2:$B$41,$B24,$S$2:$S$41,"&lt;"&amp;$T24,$T$2:$T$41,"&gt;"&amp;$S24,$I$2:$I$41,TRIM($H24))+COUNTIFS($B$2:$B$41,$B24,$S$2:$S$41,"&lt;"&amp;$T24,$T$2:$T$41,"&gt;"&amp;$S24,$J$2:$J$41,TRIM($H24))+COUNTIFS($B$2:$B$41,$B24,$S$2:$S$41,"&lt;"&amp;$T24,$T$2:$T$41,"&gt;"&amp;$S24,$K$2:$K$41,TRIM($H24))+COUNTIFS($B$2:$B$41,$B24,$S$2:$S$41,"&lt;"&amp;$T24,$T$2:$T$41,"&gt;"&amp;$S24,$L$2:$L$41,TRIM($H24))+COUNTIFS($B$2:$B$41,$B24,$S$2:$S$41,"&lt;"&amp;$T24,$T$2:$T$41,"&gt;"&amp;$S24,$M$2:$M$41,TRIM($H24)))&gt;1,"; double-booked","")),3,200)))</f>
        <v/>
      </c>
      <c r="AB24" s="29">
        <f>IF($V24="","",IF((IF($V24=0,"; not on Applicants",IF(AND($E24&lt;&gt;"",NOT(ISNUMBER(SEARCH($E24,INDEX(Applicants!$AM$2:$AM$501,$V24))))),"; not available","")&amp;IF(AND($F24&lt;&gt;"",NOT(ISNUMBER(SEARCH($F24,INDEX(Applicants!$AL$2:$AL$501,$V24))))),"; role not chosen","")&amp;IF(AND(ISNUMBER(MATCH($F24,Lists!$I$2:$I$6,0)),TRIM(INDEX(Applicants!$AG$2:$AG$501,$V24)&amp;"")&lt;&gt;"Yes"),"; reference check not marked Yes","")&amp;IF(INDEX(Applicants!$AO$2:$AO$501,$V24)="Needed","; under 18, guardian signature not on file","")&amp;IF((COUNTIFS($B$2:$B$41,$B24,$S$2:$S$41,"&lt;"&amp;$T24,$T$2:$T$41,"&gt;"&amp;$S24,$H$2:$H$41,TRIM($I24))+COUNTIFS($B$2:$B$41,$B24,$S$2:$S$41,"&lt;"&amp;$T24,$T$2:$T$41,"&gt;"&amp;$S24,$I$2:$I$41,TRIM($I24))+COUNTIFS($B$2:$B$41,$B24,$S$2:$S$41,"&lt;"&amp;$T24,$T$2:$T$41,"&gt;"&amp;$S24,$J$2:$J$41,TRIM($I24))+COUNTIFS($B$2:$B$41,$B24,$S$2:$S$41,"&lt;"&amp;$T24,$T$2:$T$41,"&gt;"&amp;$S24,$K$2:$K$41,TRIM($I24))+COUNTIFS($B$2:$B$41,$B24,$S$2:$S$41,"&lt;"&amp;$T24,$T$2:$T$41,"&gt;"&amp;$S24,$L$2:$L$41,TRIM($I24))+COUNTIFS($B$2:$B$41,$B24,$S$2:$S$41,"&lt;"&amp;$T24,$T$2:$T$41,"&gt;"&amp;$S24,$M$2:$M$41,TRIM($I24)))&gt;1,"; double-booked","")))="","",TRIM($I24)&amp;": "&amp;MID(IF($V24=0,"; not on Applicants",IF(AND($E24&lt;&gt;"",NOT(ISNUMBER(SEARCH($E24,INDEX(Applicants!$AM$2:$AM$501,$V24))))),"; not available","")&amp;IF(AND($F24&lt;&gt;"",NOT(ISNUMBER(SEARCH($F24,INDEX(Applicants!$AL$2:$AL$501,$V24))))),"; role not chosen","")&amp;IF(AND(ISNUMBER(MATCH($F24,Lists!$I$2:$I$6,0)),TRIM(INDEX(Applicants!$AG$2:$AG$501,$V24)&amp;"")&lt;&gt;"Yes"),"; reference check not marked Yes","")&amp;IF(INDEX(Applicants!$AO$2:$AO$501,$V24)="Needed","; under 18, guardian signature not on file","")&amp;IF((COUNTIFS($B$2:$B$41,$B24,$S$2:$S$41,"&lt;"&amp;$T24,$T$2:$T$41,"&gt;"&amp;$S24,$H$2:$H$41,TRIM($I24))+COUNTIFS($B$2:$B$41,$B24,$S$2:$S$41,"&lt;"&amp;$T24,$T$2:$T$41,"&gt;"&amp;$S24,$I$2:$I$41,TRIM($I24))+COUNTIFS($B$2:$B$41,$B24,$S$2:$S$41,"&lt;"&amp;$T24,$T$2:$T$41,"&gt;"&amp;$S24,$J$2:$J$41,TRIM($I24))+COUNTIFS($B$2:$B$41,$B24,$S$2:$S$41,"&lt;"&amp;$T24,$T$2:$T$41,"&gt;"&amp;$S24,$K$2:$K$41,TRIM($I24))+COUNTIFS($B$2:$B$41,$B24,$S$2:$S$41,"&lt;"&amp;$T24,$T$2:$T$41,"&gt;"&amp;$S24,$L$2:$L$41,TRIM($I24))+COUNTIFS($B$2:$B$41,$B24,$S$2:$S$41,"&lt;"&amp;$T24,$T$2:$T$41,"&gt;"&amp;$S24,$M$2:$M$41,TRIM($I24)))&gt;1,"; double-booked","")),3,200)))</f>
        <v/>
      </c>
      <c r="AC24" s="29">
        <f>IF($W24="","",IF((IF($W24=0,"; not on Applicants",IF(AND($E24&lt;&gt;"",NOT(ISNUMBER(SEARCH($E24,INDEX(Applicants!$AM$2:$AM$501,$W24))))),"; not available","")&amp;IF(AND($F24&lt;&gt;"",NOT(ISNUMBER(SEARCH($F24,INDEX(Applicants!$AL$2:$AL$501,$W24))))),"; role not chosen","")&amp;IF(AND(ISNUMBER(MATCH($F24,Lists!$I$2:$I$6,0)),TRIM(INDEX(Applicants!$AG$2:$AG$501,$W24)&amp;"")&lt;&gt;"Yes"),"; reference check not marked Yes","")&amp;IF(INDEX(Applicants!$AO$2:$AO$501,$W24)="Needed","; under 18, guardian signature not on file","")&amp;IF((COUNTIFS($B$2:$B$41,$B24,$S$2:$S$41,"&lt;"&amp;$T24,$T$2:$T$41,"&gt;"&amp;$S24,$H$2:$H$41,TRIM($J24))+COUNTIFS($B$2:$B$41,$B24,$S$2:$S$41,"&lt;"&amp;$T24,$T$2:$T$41,"&gt;"&amp;$S24,$I$2:$I$41,TRIM($J24))+COUNTIFS($B$2:$B$41,$B24,$S$2:$S$41,"&lt;"&amp;$T24,$T$2:$T$41,"&gt;"&amp;$S24,$J$2:$J$41,TRIM($J24))+COUNTIFS($B$2:$B$41,$B24,$S$2:$S$41,"&lt;"&amp;$T24,$T$2:$T$41,"&gt;"&amp;$S24,$K$2:$K$41,TRIM($J24))+COUNTIFS($B$2:$B$41,$B24,$S$2:$S$41,"&lt;"&amp;$T24,$T$2:$T$41,"&gt;"&amp;$S24,$L$2:$L$41,TRIM($J24))+COUNTIFS($B$2:$B$41,$B24,$S$2:$S$41,"&lt;"&amp;$T24,$T$2:$T$41,"&gt;"&amp;$S24,$M$2:$M$41,TRIM($J24)))&gt;1,"; double-booked","")))="","",TRIM($J24)&amp;": "&amp;MID(IF($W24=0,"; not on Applicants",IF(AND($E24&lt;&gt;"",NOT(ISNUMBER(SEARCH($E24,INDEX(Applicants!$AM$2:$AM$501,$W24))))),"; not available","")&amp;IF(AND($F24&lt;&gt;"",NOT(ISNUMBER(SEARCH($F24,INDEX(Applicants!$AL$2:$AL$501,$W24))))),"; role not chosen","")&amp;IF(AND(ISNUMBER(MATCH($F24,Lists!$I$2:$I$6,0)),TRIM(INDEX(Applicants!$AG$2:$AG$501,$W24)&amp;"")&lt;&gt;"Yes"),"; reference check not marked Yes","")&amp;IF(INDEX(Applicants!$AO$2:$AO$501,$W24)="Needed","; under 18, guardian signature not on file","")&amp;IF((COUNTIFS($B$2:$B$41,$B24,$S$2:$S$41,"&lt;"&amp;$T24,$T$2:$T$41,"&gt;"&amp;$S24,$H$2:$H$41,TRIM($J24))+COUNTIFS($B$2:$B$41,$B24,$S$2:$S$41,"&lt;"&amp;$T24,$T$2:$T$41,"&gt;"&amp;$S24,$I$2:$I$41,TRIM($J24))+COUNTIFS($B$2:$B$41,$B24,$S$2:$S$41,"&lt;"&amp;$T24,$T$2:$T$41,"&gt;"&amp;$S24,$J$2:$J$41,TRIM($J24))+COUNTIFS($B$2:$B$41,$B24,$S$2:$S$41,"&lt;"&amp;$T24,$T$2:$T$41,"&gt;"&amp;$S24,$K$2:$K$41,TRIM($J24))+COUNTIFS($B$2:$B$41,$B24,$S$2:$S$41,"&lt;"&amp;$T24,$T$2:$T$41,"&gt;"&amp;$S24,$L$2:$L$41,TRIM($J24))+COUNTIFS($B$2:$B$41,$B24,$S$2:$S$41,"&lt;"&amp;$T24,$T$2:$T$41,"&gt;"&amp;$S24,$M$2:$M$41,TRIM($J24)))&gt;1,"; double-booked","")),3,200)))</f>
        <v/>
      </c>
      <c r="AD24" s="29">
        <f>IF($X24="","",IF((IF($X24=0,"; not on Applicants",IF(AND($E24&lt;&gt;"",NOT(ISNUMBER(SEARCH($E24,INDEX(Applicants!$AM$2:$AM$501,$X24))))),"; not available","")&amp;IF(AND($F24&lt;&gt;"",NOT(ISNUMBER(SEARCH($F24,INDEX(Applicants!$AL$2:$AL$501,$X24))))),"; role not chosen","")&amp;IF(AND(ISNUMBER(MATCH($F24,Lists!$I$2:$I$6,0)),TRIM(INDEX(Applicants!$AG$2:$AG$501,$X24)&amp;"")&lt;&gt;"Yes"),"; reference check not marked Yes","")&amp;IF(INDEX(Applicants!$AO$2:$AO$501,$X24)="Needed","; under 18, guardian signature not on file","")&amp;IF((COUNTIFS($B$2:$B$41,$B24,$S$2:$S$41,"&lt;"&amp;$T24,$T$2:$T$41,"&gt;"&amp;$S24,$H$2:$H$41,TRIM($K24))+COUNTIFS($B$2:$B$41,$B24,$S$2:$S$41,"&lt;"&amp;$T24,$T$2:$T$41,"&gt;"&amp;$S24,$I$2:$I$41,TRIM($K24))+COUNTIFS($B$2:$B$41,$B24,$S$2:$S$41,"&lt;"&amp;$T24,$T$2:$T$41,"&gt;"&amp;$S24,$J$2:$J$41,TRIM($K24))+COUNTIFS($B$2:$B$41,$B24,$S$2:$S$41,"&lt;"&amp;$T24,$T$2:$T$41,"&gt;"&amp;$S24,$K$2:$K$41,TRIM($K24))+COUNTIFS($B$2:$B$41,$B24,$S$2:$S$41,"&lt;"&amp;$T24,$T$2:$T$41,"&gt;"&amp;$S24,$L$2:$L$41,TRIM($K24))+COUNTIFS($B$2:$B$41,$B24,$S$2:$S$41,"&lt;"&amp;$T24,$T$2:$T$41,"&gt;"&amp;$S24,$M$2:$M$41,TRIM($K24)))&gt;1,"; double-booked","")))="","",TRIM($K24)&amp;": "&amp;MID(IF($X24=0,"; not on Applicants",IF(AND($E24&lt;&gt;"",NOT(ISNUMBER(SEARCH($E24,INDEX(Applicants!$AM$2:$AM$501,$X24))))),"; not available","")&amp;IF(AND($F24&lt;&gt;"",NOT(ISNUMBER(SEARCH($F24,INDEX(Applicants!$AL$2:$AL$501,$X24))))),"; role not chosen","")&amp;IF(AND(ISNUMBER(MATCH($F24,Lists!$I$2:$I$6,0)),TRIM(INDEX(Applicants!$AG$2:$AG$501,$X24)&amp;"")&lt;&gt;"Yes"),"; reference check not marked Yes","")&amp;IF(INDEX(Applicants!$AO$2:$AO$501,$X24)="Needed","; under 18, guardian signature not on file","")&amp;IF((COUNTIFS($B$2:$B$41,$B24,$S$2:$S$41,"&lt;"&amp;$T24,$T$2:$T$41,"&gt;"&amp;$S24,$H$2:$H$41,TRIM($K24))+COUNTIFS($B$2:$B$41,$B24,$S$2:$S$41,"&lt;"&amp;$T24,$T$2:$T$41,"&gt;"&amp;$S24,$I$2:$I$41,TRIM($K24))+COUNTIFS($B$2:$B$41,$B24,$S$2:$S$41,"&lt;"&amp;$T24,$T$2:$T$41,"&gt;"&amp;$S24,$J$2:$J$41,TRIM($K24))+COUNTIFS($B$2:$B$41,$B24,$S$2:$S$41,"&lt;"&amp;$T24,$T$2:$T$41,"&gt;"&amp;$S24,$K$2:$K$41,TRIM($K24))+COUNTIFS($B$2:$B$41,$B24,$S$2:$S$41,"&lt;"&amp;$T24,$T$2:$T$41,"&gt;"&amp;$S24,$L$2:$L$41,TRIM($K24))+COUNTIFS($B$2:$B$41,$B24,$S$2:$S$41,"&lt;"&amp;$T24,$T$2:$T$41,"&gt;"&amp;$S24,$M$2:$M$41,TRIM($K24)))&gt;1,"; double-booked","")),3,200)))</f>
        <v/>
      </c>
      <c r="AE24" s="29">
        <f>IF($Y24="","",IF((IF($Y24=0,"; not on Applicants",IF(AND($E24&lt;&gt;"",NOT(ISNUMBER(SEARCH($E24,INDEX(Applicants!$AM$2:$AM$501,$Y24))))),"; not available","")&amp;IF(AND($F24&lt;&gt;"",NOT(ISNUMBER(SEARCH($F24,INDEX(Applicants!$AL$2:$AL$501,$Y24))))),"; role not chosen","")&amp;IF(AND(ISNUMBER(MATCH($F24,Lists!$I$2:$I$6,0)),TRIM(INDEX(Applicants!$AG$2:$AG$501,$Y24)&amp;"")&lt;&gt;"Yes"),"; reference check not marked Yes","")&amp;IF(INDEX(Applicants!$AO$2:$AO$501,$Y24)="Needed","; under 18, guardian signature not on file","")&amp;IF((COUNTIFS($B$2:$B$41,$B24,$S$2:$S$41,"&lt;"&amp;$T24,$T$2:$T$41,"&gt;"&amp;$S24,$H$2:$H$41,TRIM($L24))+COUNTIFS($B$2:$B$41,$B24,$S$2:$S$41,"&lt;"&amp;$T24,$T$2:$T$41,"&gt;"&amp;$S24,$I$2:$I$41,TRIM($L24))+COUNTIFS($B$2:$B$41,$B24,$S$2:$S$41,"&lt;"&amp;$T24,$T$2:$T$41,"&gt;"&amp;$S24,$J$2:$J$41,TRIM($L24))+COUNTIFS($B$2:$B$41,$B24,$S$2:$S$41,"&lt;"&amp;$T24,$T$2:$T$41,"&gt;"&amp;$S24,$K$2:$K$41,TRIM($L24))+COUNTIFS($B$2:$B$41,$B24,$S$2:$S$41,"&lt;"&amp;$T24,$T$2:$T$41,"&gt;"&amp;$S24,$L$2:$L$41,TRIM($L24))+COUNTIFS($B$2:$B$41,$B24,$S$2:$S$41,"&lt;"&amp;$T24,$T$2:$T$41,"&gt;"&amp;$S24,$M$2:$M$41,TRIM($L24)))&gt;1,"; double-booked","")))="","",TRIM($L24)&amp;": "&amp;MID(IF($Y24=0,"; not on Applicants",IF(AND($E24&lt;&gt;"",NOT(ISNUMBER(SEARCH($E24,INDEX(Applicants!$AM$2:$AM$501,$Y24))))),"; not available","")&amp;IF(AND($F24&lt;&gt;"",NOT(ISNUMBER(SEARCH($F24,INDEX(Applicants!$AL$2:$AL$501,$Y24))))),"; role not chosen","")&amp;IF(AND(ISNUMBER(MATCH($F24,Lists!$I$2:$I$6,0)),TRIM(INDEX(Applicants!$AG$2:$AG$501,$Y24)&amp;"")&lt;&gt;"Yes"),"; reference check not marked Yes","")&amp;IF(INDEX(Applicants!$AO$2:$AO$501,$Y24)="Needed","; under 18, guardian signature not on file","")&amp;IF((COUNTIFS($B$2:$B$41,$B24,$S$2:$S$41,"&lt;"&amp;$T24,$T$2:$T$41,"&gt;"&amp;$S24,$H$2:$H$41,TRIM($L24))+COUNTIFS($B$2:$B$41,$B24,$S$2:$S$41,"&lt;"&amp;$T24,$T$2:$T$41,"&gt;"&amp;$S24,$I$2:$I$41,TRIM($L24))+COUNTIFS($B$2:$B$41,$B24,$S$2:$S$41,"&lt;"&amp;$T24,$T$2:$T$41,"&gt;"&amp;$S24,$J$2:$J$41,TRIM($L24))+COUNTIFS($B$2:$B$41,$B24,$S$2:$S$41,"&lt;"&amp;$T24,$T$2:$T$41,"&gt;"&amp;$S24,$K$2:$K$41,TRIM($L24))+COUNTIFS($B$2:$B$41,$B24,$S$2:$S$41,"&lt;"&amp;$T24,$T$2:$T$41,"&gt;"&amp;$S24,$L$2:$L$41,TRIM($L24))+COUNTIFS($B$2:$B$41,$B24,$S$2:$S$41,"&lt;"&amp;$T24,$T$2:$T$41,"&gt;"&amp;$S24,$M$2:$M$41,TRIM($L24)))&gt;1,"; double-booked","")),3,200)))</f>
        <v/>
      </c>
      <c r="AF24" s="29">
        <f>IF($Z24="","",IF((IF($Z24=0,"; not on Applicants",IF(AND($E24&lt;&gt;"",NOT(ISNUMBER(SEARCH($E24,INDEX(Applicants!$AM$2:$AM$501,$Z24))))),"; not available","")&amp;IF(AND($F24&lt;&gt;"",NOT(ISNUMBER(SEARCH($F24,INDEX(Applicants!$AL$2:$AL$501,$Z24))))),"; role not chosen","")&amp;IF(AND(ISNUMBER(MATCH($F24,Lists!$I$2:$I$6,0)),TRIM(INDEX(Applicants!$AG$2:$AG$501,$Z24)&amp;"")&lt;&gt;"Yes"),"; reference check not marked Yes","")&amp;IF(INDEX(Applicants!$AO$2:$AO$501,$Z24)="Needed","; under 18, guardian signature not on file","")&amp;IF((COUNTIFS($B$2:$B$41,$B24,$S$2:$S$41,"&lt;"&amp;$T24,$T$2:$T$41,"&gt;"&amp;$S24,$H$2:$H$41,TRIM($M24))+COUNTIFS($B$2:$B$41,$B24,$S$2:$S$41,"&lt;"&amp;$T24,$T$2:$T$41,"&gt;"&amp;$S24,$I$2:$I$41,TRIM($M24))+COUNTIFS($B$2:$B$41,$B24,$S$2:$S$41,"&lt;"&amp;$T24,$T$2:$T$41,"&gt;"&amp;$S24,$J$2:$J$41,TRIM($M24))+COUNTIFS($B$2:$B$41,$B24,$S$2:$S$41,"&lt;"&amp;$T24,$T$2:$T$41,"&gt;"&amp;$S24,$K$2:$K$41,TRIM($M24))+COUNTIFS($B$2:$B$41,$B24,$S$2:$S$41,"&lt;"&amp;$T24,$T$2:$T$41,"&gt;"&amp;$S24,$L$2:$L$41,TRIM($M24))+COUNTIFS($B$2:$B$41,$B24,$S$2:$S$41,"&lt;"&amp;$T24,$T$2:$T$41,"&gt;"&amp;$S24,$M$2:$M$41,TRIM($M24)))&gt;1,"; double-booked","")))="","",TRIM($M24)&amp;": "&amp;MID(IF($Z24=0,"; not on Applicants",IF(AND($E24&lt;&gt;"",NOT(ISNUMBER(SEARCH($E24,INDEX(Applicants!$AM$2:$AM$501,$Z24))))),"; not available","")&amp;IF(AND($F24&lt;&gt;"",NOT(ISNUMBER(SEARCH($F24,INDEX(Applicants!$AL$2:$AL$501,$Z24))))),"; role not chosen","")&amp;IF(AND(ISNUMBER(MATCH($F24,Lists!$I$2:$I$6,0)),TRIM(INDEX(Applicants!$AG$2:$AG$501,$Z24)&amp;"")&lt;&gt;"Yes"),"; reference check not marked Yes","")&amp;IF(INDEX(Applicants!$AO$2:$AO$501,$Z24)="Needed","; under 18, guardian signature not on file","")&amp;IF((COUNTIFS($B$2:$B$41,$B24,$S$2:$S$41,"&lt;"&amp;$T24,$T$2:$T$41,"&gt;"&amp;$S24,$H$2:$H$41,TRIM($M24))+COUNTIFS($B$2:$B$41,$B24,$S$2:$S$41,"&lt;"&amp;$T24,$T$2:$T$41,"&gt;"&amp;$S24,$I$2:$I$41,TRIM($M24))+COUNTIFS($B$2:$B$41,$B24,$S$2:$S$41,"&lt;"&amp;$T24,$T$2:$T$41,"&gt;"&amp;$S24,$J$2:$J$41,TRIM($M24))+COUNTIFS($B$2:$B$41,$B24,$S$2:$S$41,"&lt;"&amp;$T24,$T$2:$T$41,"&gt;"&amp;$S24,$K$2:$K$41,TRIM($M24))+COUNTIFS($B$2:$B$41,$B24,$S$2:$S$41,"&lt;"&amp;$T24,$T$2:$T$41,"&gt;"&amp;$S24,$L$2:$L$41,TRIM($M24))+COUNTIFS($B$2:$B$41,$B24,$S$2:$S$41,"&lt;"&amp;$T24,$T$2:$T$41,"&gt;"&amp;$S24,$M$2:$M$41,TRIM($M24)))&gt;1,"; double-booked","")),3,200)))</f>
        <v/>
      </c>
      <c r="AG24" s="29">
        <f>IF(AA24&lt;&gt;"",AA24&amp;" | ","")&amp;IF(AB24&lt;&gt;"",AB24&amp;" | ","")&amp;IF(AC24&lt;&gt;"",AC24&amp;" | ","")&amp;IF(AD24&lt;&gt;"",AD24&amp;" | ","")&amp;IF(AE24&lt;&gt;"",AE24&amp;" | ","")&amp;IF(AF24&lt;&gt;"",AF24&amp;" | ","")</f>
        <v/>
      </c>
    </row>
    <row r="25">
      <c r="A25" s="23" t="n"/>
      <c r="B25" s="30" t="n"/>
      <c r="C25" s="31" t="n"/>
      <c r="D25" s="31" t="n"/>
      <c r="E25" s="23" t="n"/>
      <c r="F25" s="23" t="n"/>
      <c r="G25" s="32" t="n"/>
      <c r="H25" s="23" t="n"/>
      <c r="I25" s="23" t="n"/>
      <c r="J25" s="23" t="n"/>
      <c r="K25" s="23" t="n"/>
      <c r="L25" s="23" t="n"/>
      <c r="M25" s="23" t="n"/>
      <c r="N25" s="27">
        <f>IF(A25="","",SUMPRODUCT((H25:M25&lt;&gt;"")*1))</f>
        <v/>
      </c>
      <c r="O25" s="27">
        <f>IF(OR(A25="",NOT(ISNUMBER(G25))),"",MAX(0,G25-N25))</f>
        <v/>
      </c>
      <c r="P25" s="27">
        <f>IF(OR(A25="",NOT(ISNUMBER(G25))),"",IF(N25=0,"Empty",IF(N25=G25,"Full",IF(N25&gt;G25,"Over by "&amp;(N25-G25),"Open"))))</f>
        <v/>
      </c>
      <c r="Q25" s="28">
        <f>IF(A25="","",IF(N25=0,"No names yet",IF(AG25="","OK",LEFT(AG25,LEN(AG25)-3))))</f>
        <v/>
      </c>
      <c r="S25" s="29">
        <f>IF(C25="","",IF(ISNUMBER(C25),ROUND(MOD(C25,1)*1440,0),IFERROR(VALUE(LEFT(C25,2))*60+VALUE(MID(C25,4,2)),"")))</f>
        <v/>
      </c>
      <c r="T25" s="29">
        <f>IF(D25="","",IF(ISNUMBER(D25),ROUND(MOD(D25,1)*1440,0),IFERROR(VALUE(LEFT(D25,2))*60+VALUE(MID(D25,4,2)),"")))</f>
        <v/>
      </c>
      <c r="U25" s="29">
        <f>IF(TRIM($H25&amp;"")="","",IFERROR(MATCH(TRIM($H25),Applicants!$AJ$2:$AJ$501,0),0))</f>
        <v/>
      </c>
      <c r="V25" s="29">
        <f>IF(TRIM($I25&amp;"")="","",IFERROR(MATCH(TRIM($I25),Applicants!$AJ$2:$AJ$501,0),0))</f>
        <v/>
      </c>
      <c r="W25" s="29">
        <f>IF(TRIM($J25&amp;"")="","",IFERROR(MATCH(TRIM($J25),Applicants!$AJ$2:$AJ$501,0),0))</f>
        <v/>
      </c>
      <c r="X25" s="29">
        <f>IF(TRIM($K25&amp;"")="","",IFERROR(MATCH(TRIM($K25),Applicants!$AJ$2:$AJ$501,0),0))</f>
        <v/>
      </c>
      <c r="Y25" s="29">
        <f>IF(TRIM($L25&amp;"")="","",IFERROR(MATCH(TRIM($L25),Applicants!$AJ$2:$AJ$501,0),0))</f>
        <v/>
      </c>
      <c r="Z25" s="29">
        <f>IF(TRIM($M25&amp;"")="","",IFERROR(MATCH(TRIM($M25),Applicants!$AJ$2:$AJ$501,0),0))</f>
        <v/>
      </c>
      <c r="AA25" s="29">
        <f>IF($U25="","",IF((IF($U25=0,"; not on Applicants",IF(AND($E25&lt;&gt;"",NOT(ISNUMBER(SEARCH($E25,INDEX(Applicants!$AM$2:$AM$501,$U25))))),"; not available","")&amp;IF(AND($F25&lt;&gt;"",NOT(ISNUMBER(SEARCH($F25,INDEX(Applicants!$AL$2:$AL$501,$U25))))),"; role not chosen","")&amp;IF(AND(ISNUMBER(MATCH($F25,Lists!$I$2:$I$6,0)),TRIM(INDEX(Applicants!$AG$2:$AG$501,$U25)&amp;"")&lt;&gt;"Yes"),"; reference check not marked Yes","")&amp;IF(INDEX(Applicants!$AO$2:$AO$501,$U25)="Needed","; under 18, guardian signature not on file","")&amp;IF((COUNTIFS($B$2:$B$41,$B25,$S$2:$S$41,"&lt;"&amp;$T25,$T$2:$T$41,"&gt;"&amp;$S25,$H$2:$H$41,TRIM($H25))+COUNTIFS($B$2:$B$41,$B25,$S$2:$S$41,"&lt;"&amp;$T25,$T$2:$T$41,"&gt;"&amp;$S25,$I$2:$I$41,TRIM($H25))+COUNTIFS($B$2:$B$41,$B25,$S$2:$S$41,"&lt;"&amp;$T25,$T$2:$T$41,"&gt;"&amp;$S25,$J$2:$J$41,TRIM($H25))+COUNTIFS($B$2:$B$41,$B25,$S$2:$S$41,"&lt;"&amp;$T25,$T$2:$T$41,"&gt;"&amp;$S25,$K$2:$K$41,TRIM($H25))+COUNTIFS($B$2:$B$41,$B25,$S$2:$S$41,"&lt;"&amp;$T25,$T$2:$T$41,"&gt;"&amp;$S25,$L$2:$L$41,TRIM($H25))+COUNTIFS($B$2:$B$41,$B25,$S$2:$S$41,"&lt;"&amp;$T25,$T$2:$T$41,"&gt;"&amp;$S25,$M$2:$M$41,TRIM($H25)))&gt;1,"; double-booked","")))="","",TRIM($H25)&amp;": "&amp;MID(IF($U25=0,"; not on Applicants",IF(AND($E25&lt;&gt;"",NOT(ISNUMBER(SEARCH($E25,INDEX(Applicants!$AM$2:$AM$501,$U25))))),"; not available","")&amp;IF(AND($F25&lt;&gt;"",NOT(ISNUMBER(SEARCH($F25,INDEX(Applicants!$AL$2:$AL$501,$U25))))),"; role not chosen","")&amp;IF(AND(ISNUMBER(MATCH($F25,Lists!$I$2:$I$6,0)),TRIM(INDEX(Applicants!$AG$2:$AG$501,$U25)&amp;"")&lt;&gt;"Yes"),"; reference check not marked Yes","")&amp;IF(INDEX(Applicants!$AO$2:$AO$501,$U25)="Needed","; under 18, guardian signature not on file","")&amp;IF((COUNTIFS($B$2:$B$41,$B25,$S$2:$S$41,"&lt;"&amp;$T25,$T$2:$T$41,"&gt;"&amp;$S25,$H$2:$H$41,TRIM($H25))+COUNTIFS($B$2:$B$41,$B25,$S$2:$S$41,"&lt;"&amp;$T25,$T$2:$T$41,"&gt;"&amp;$S25,$I$2:$I$41,TRIM($H25))+COUNTIFS($B$2:$B$41,$B25,$S$2:$S$41,"&lt;"&amp;$T25,$T$2:$T$41,"&gt;"&amp;$S25,$J$2:$J$41,TRIM($H25))+COUNTIFS($B$2:$B$41,$B25,$S$2:$S$41,"&lt;"&amp;$T25,$T$2:$T$41,"&gt;"&amp;$S25,$K$2:$K$41,TRIM($H25))+COUNTIFS($B$2:$B$41,$B25,$S$2:$S$41,"&lt;"&amp;$T25,$T$2:$T$41,"&gt;"&amp;$S25,$L$2:$L$41,TRIM($H25))+COUNTIFS($B$2:$B$41,$B25,$S$2:$S$41,"&lt;"&amp;$T25,$T$2:$T$41,"&gt;"&amp;$S25,$M$2:$M$41,TRIM($H25)))&gt;1,"; double-booked","")),3,200)))</f>
        <v/>
      </c>
      <c r="AB25" s="29">
        <f>IF($V25="","",IF((IF($V25=0,"; not on Applicants",IF(AND($E25&lt;&gt;"",NOT(ISNUMBER(SEARCH($E25,INDEX(Applicants!$AM$2:$AM$501,$V25))))),"; not available","")&amp;IF(AND($F25&lt;&gt;"",NOT(ISNUMBER(SEARCH($F25,INDEX(Applicants!$AL$2:$AL$501,$V25))))),"; role not chosen","")&amp;IF(AND(ISNUMBER(MATCH($F25,Lists!$I$2:$I$6,0)),TRIM(INDEX(Applicants!$AG$2:$AG$501,$V25)&amp;"")&lt;&gt;"Yes"),"; reference check not marked Yes","")&amp;IF(INDEX(Applicants!$AO$2:$AO$501,$V25)="Needed","; under 18, guardian signature not on file","")&amp;IF((COUNTIFS($B$2:$B$41,$B25,$S$2:$S$41,"&lt;"&amp;$T25,$T$2:$T$41,"&gt;"&amp;$S25,$H$2:$H$41,TRIM($I25))+COUNTIFS($B$2:$B$41,$B25,$S$2:$S$41,"&lt;"&amp;$T25,$T$2:$T$41,"&gt;"&amp;$S25,$I$2:$I$41,TRIM($I25))+COUNTIFS($B$2:$B$41,$B25,$S$2:$S$41,"&lt;"&amp;$T25,$T$2:$T$41,"&gt;"&amp;$S25,$J$2:$J$41,TRIM($I25))+COUNTIFS($B$2:$B$41,$B25,$S$2:$S$41,"&lt;"&amp;$T25,$T$2:$T$41,"&gt;"&amp;$S25,$K$2:$K$41,TRIM($I25))+COUNTIFS($B$2:$B$41,$B25,$S$2:$S$41,"&lt;"&amp;$T25,$T$2:$T$41,"&gt;"&amp;$S25,$L$2:$L$41,TRIM($I25))+COUNTIFS($B$2:$B$41,$B25,$S$2:$S$41,"&lt;"&amp;$T25,$T$2:$T$41,"&gt;"&amp;$S25,$M$2:$M$41,TRIM($I25)))&gt;1,"; double-booked","")))="","",TRIM($I25)&amp;": "&amp;MID(IF($V25=0,"; not on Applicants",IF(AND($E25&lt;&gt;"",NOT(ISNUMBER(SEARCH($E25,INDEX(Applicants!$AM$2:$AM$501,$V25))))),"; not available","")&amp;IF(AND($F25&lt;&gt;"",NOT(ISNUMBER(SEARCH($F25,INDEX(Applicants!$AL$2:$AL$501,$V25))))),"; role not chosen","")&amp;IF(AND(ISNUMBER(MATCH($F25,Lists!$I$2:$I$6,0)),TRIM(INDEX(Applicants!$AG$2:$AG$501,$V25)&amp;"")&lt;&gt;"Yes"),"; reference check not marked Yes","")&amp;IF(INDEX(Applicants!$AO$2:$AO$501,$V25)="Needed","; under 18, guardian signature not on file","")&amp;IF((COUNTIFS($B$2:$B$41,$B25,$S$2:$S$41,"&lt;"&amp;$T25,$T$2:$T$41,"&gt;"&amp;$S25,$H$2:$H$41,TRIM($I25))+COUNTIFS($B$2:$B$41,$B25,$S$2:$S$41,"&lt;"&amp;$T25,$T$2:$T$41,"&gt;"&amp;$S25,$I$2:$I$41,TRIM($I25))+COUNTIFS($B$2:$B$41,$B25,$S$2:$S$41,"&lt;"&amp;$T25,$T$2:$T$41,"&gt;"&amp;$S25,$J$2:$J$41,TRIM($I25))+COUNTIFS($B$2:$B$41,$B25,$S$2:$S$41,"&lt;"&amp;$T25,$T$2:$T$41,"&gt;"&amp;$S25,$K$2:$K$41,TRIM($I25))+COUNTIFS($B$2:$B$41,$B25,$S$2:$S$41,"&lt;"&amp;$T25,$T$2:$T$41,"&gt;"&amp;$S25,$L$2:$L$41,TRIM($I25))+COUNTIFS($B$2:$B$41,$B25,$S$2:$S$41,"&lt;"&amp;$T25,$T$2:$T$41,"&gt;"&amp;$S25,$M$2:$M$41,TRIM($I25)))&gt;1,"; double-booked","")),3,200)))</f>
        <v/>
      </c>
      <c r="AC25" s="29">
        <f>IF($W25="","",IF((IF($W25=0,"; not on Applicants",IF(AND($E25&lt;&gt;"",NOT(ISNUMBER(SEARCH($E25,INDEX(Applicants!$AM$2:$AM$501,$W25))))),"; not available","")&amp;IF(AND($F25&lt;&gt;"",NOT(ISNUMBER(SEARCH($F25,INDEX(Applicants!$AL$2:$AL$501,$W25))))),"; role not chosen","")&amp;IF(AND(ISNUMBER(MATCH($F25,Lists!$I$2:$I$6,0)),TRIM(INDEX(Applicants!$AG$2:$AG$501,$W25)&amp;"")&lt;&gt;"Yes"),"; reference check not marked Yes","")&amp;IF(INDEX(Applicants!$AO$2:$AO$501,$W25)="Needed","; under 18, guardian signature not on file","")&amp;IF((COUNTIFS($B$2:$B$41,$B25,$S$2:$S$41,"&lt;"&amp;$T25,$T$2:$T$41,"&gt;"&amp;$S25,$H$2:$H$41,TRIM($J25))+COUNTIFS($B$2:$B$41,$B25,$S$2:$S$41,"&lt;"&amp;$T25,$T$2:$T$41,"&gt;"&amp;$S25,$I$2:$I$41,TRIM($J25))+COUNTIFS($B$2:$B$41,$B25,$S$2:$S$41,"&lt;"&amp;$T25,$T$2:$T$41,"&gt;"&amp;$S25,$J$2:$J$41,TRIM($J25))+COUNTIFS($B$2:$B$41,$B25,$S$2:$S$41,"&lt;"&amp;$T25,$T$2:$T$41,"&gt;"&amp;$S25,$K$2:$K$41,TRIM($J25))+COUNTIFS($B$2:$B$41,$B25,$S$2:$S$41,"&lt;"&amp;$T25,$T$2:$T$41,"&gt;"&amp;$S25,$L$2:$L$41,TRIM($J25))+COUNTIFS($B$2:$B$41,$B25,$S$2:$S$41,"&lt;"&amp;$T25,$T$2:$T$41,"&gt;"&amp;$S25,$M$2:$M$41,TRIM($J25)))&gt;1,"; double-booked","")))="","",TRIM($J25)&amp;": "&amp;MID(IF($W25=0,"; not on Applicants",IF(AND($E25&lt;&gt;"",NOT(ISNUMBER(SEARCH($E25,INDEX(Applicants!$AM$2:$AM$501,$W25))))),"; not available","")&amp;IF(AND($F25&lt;&gt;"",NOT(ISNUMBER(SEARCH($F25,INDEX(Applicants!$AL$2:$AL$501,$W25))))),"; role not chosen","")&amp;IF(AND(ISNUMBER(MATCH($F25,Lists!$I$2:$I$6,0)),TRIM(INDEX(Applicants!$AG$2:$AG$501,$W25)&amp;"")&lt;&gt;"Yes"),"; reference check not marked Yes","")&amp;IF(INDEX(Applicants!$AO$2:$AO$501,$W25)="Needed","; under 18, guardian signature not on file","")&amp;IF((COUNTIFS($B$2:$B$41,$B25,$S$2:$S$41,"&lt;"&amp;$T25,$T$2:$T$41,"&gt;"&amp;$S25,$H$2:$H$41,TRIM($J25))+COUNTIFS($B$2:$B$41,$B25,$S$2:$S$41,"&lt;"&amp;$T25,$T$2:$T$41,"&gt;"&amp;$S25,$I$2:$I$41,TRIM($J25))+COUNTIFS($B$2:$B$41,$B25,$S$2:$S$41,"&lt;"&amp;$T25,$T$2:$T$41,"&gt;"&amp;$S25,$J$2:$J$41,TRIM($J25))+COUNTIFS($B$2:$B$41,$B25,$S$2:$S$41,"&lt;"&amp;$T25,$T$2:$T$41,"&gt;"&amp;$S25,$K$2:$K$41,TRIM($J25))+COUNTIFS($B$2:$B$41,$B25,$S$2:$S$41,"&lt;"&amp;$T25,$T$2:$T$41,"&gt;"&amp;$S25,$L$2:$L$41,TRIM($J25))+COUNTIFS($B$2:$B$41,$B25,$S$2:$S$41,"&lt;"&amp;$T25,$T$2:$T$41,"&gt;"&amp;$S25,$M$2:$M$41,TRIM($J25)))&gt;1,"; double-booked","")),3,200)))</f>
        <v/>
      </c>
      <c r="AD25" s="29">
        <f>IF($X25="","",IF((IF($X25=0,"; not on Applicants",IF(AND($E25&lt;&gt;"",NOT(ISNUMBER(SEARCH($E25,INDEX(Applicants!$AM$2:$AM$501,$X25))))),"; not available","")&amp;IF(AND($F25&lt;&gt;"",NOT(ISNUMBER(SEARCH($F25,INDEX(Applicants!$AL$2:$AL$501,$X25))))),"; role not chosen","")&amp;IF(AND(ISNUMBER(MATCH($F25,Lists!$I$2:$I$6,0)),TRIM(INDEX(Applicants!$AG$2:$AG$501,$X25)&amp;"")&lt;&gt;"Yes"),"; reference check not marked Yes","")&amp;IF(INDEX(Applicants!$AO$2:$AO$501,$X25)="Needed","; under 18, guardian signature not on file","")&amp;IF((COUNTIFS($B$2:$B$41,$B25,$S$2:$S$41,"&lt;"&amp;$T25,$T$2:$T$41,"&gt;"&amp;$S25,$H$2:$H$41,TRIM($K25))+COUNTIFS($B$2:$B$41,$B25,$S$2:$S$41,"&lt;"&amp;$T25,$T$2:$T$41,"&gt;"&amp;$S25,$I$2:$I$41,TRIM($K25))+COUNTIFS($B$2:$B$41,$B25,$S$2:$S$41,"&lt;"&amp;$T25,$T$2:$T$41,"&gt;"&amp;$S25,$J$2:$J$41,TRIM($K25))+COUNTIFS($B$2:$B$41,$B25,$S$2:$S$41,"&lt;"&amp;$T25,$T$2:$T$41,"&gt;"&amp;$S25,$K$2:$K$41,TRIM($K25))+COUNTIFS($B$2:$B$41,$B25,$S$2:$S$41,"&lt;"&amp;$T25,$T$2:$T$41,"&gt;"&amp;$S25,$L$2:$L$41,TRIM($K25))+COUNTIFS($B$2:$B$41,$B25,$S$2:$S$41,"&lt;"&amp;$T25,$T$2:$T$41,"&gt;"&amp;$S25,$M$2:$M$41,TRIM($K25)))&gt;1,"; double-booked","")))="","",TRIM($K25)&amp;": "&amp;MID(IF($X25=0,"; not on Applicants",IF(AND($E25&lt;&gt;"",NOT(ISNUMBER(SEARCH($E25,INDEX(Applicants!$AM$2:$AM$501,$X25))))),"; not available","")&amp;IF(AND($F25&lt;&gt;"",NOT(ISNUMBER(SEARCH($F25,INDEX(Applicants!$AL$2:$AL$501,$X25))))),"; role not chosen","")&amp;IF(AND(ISNUMBER(MATCH($F25,Lists!$I$2:$I$6,0)),TRIM(INDEX(Applicants!$AG$2:$AG$501,$X25)&amp;"")&lt;&gt;"Yes"),"; reference check not marked Yes","")&amp;IF(INDEX(Applicants!$AO$2:$AO$501,$X25)="Needed","; under 18, guardian signature not on file","")&amp;IF((COUNTIFS($B$2:$B$41,$B25,$S$2:$S$41,"&lt;"&amp;$T25,$T$2:$T$41,"&gt;"&amp;$S25,$H$2:$H$41,TRIM($K25))+COUNTIFS($B$2:$B$41,$B25,$S$2:$S$41,"&lt;"&amp;$T25,$T$2:$T$41,"&gt;"&amp;$S25,$I$2:$I$41,TRIM($K25))+COUNTIFS($B$2:$B$41,$B25,$S$2:$S$41,"&lt;"&amp;$T25,$T$2:$T$41,"&gt;"&amp;$S25,$J$2:$J$41,TRIM($K25))+COUNTIFS($B$2:$B$41,$B25,$S$2:$S$41,"&lt;"&amp;$T25,$T$2:$T$41,"&gt;"&amp;$S25,$K$2:$K$41,TRIM($K25))+COUNTIFS($B$2:$B$41,$B25,$S$2:$S$41,"&lt;"&amp;$T25,$T$2:$T$41,"&gt;"&amp;$S25,$L$2:$L$41,TRIM($K25))+COUNTIFS($B$2:$B$41,$B25,$S$2:$S$41,"&lt;"&amp;$T25,$T$2:$T$41,"&gt;"&amp;$S25,$M$2:$M$41,TRIM($K25)))&gt;1,"; double-booked","")),3,200)))</f>
        <v/>
      </c>
      <c r="AE25" s="29">
        <f>IF($Y25="","",IF((IF($Y25=0,"; not on Applicants",IF(AND($E25&lt;&gt;"",NOT(ISNUMBER(SEARCH($E25,INDEX(Applicants!$AM$2:$AM$501,$Y25))))),"; not available","")&amp;IF(AND($F25&lt;&gt;"",NOT(ISNUMBER(SEARCH($F25,INDEX(Applicants!$AL$2:$AL$501,$Y25))))),"; role not chosen","")&amp;IF(AND(ISNUMBER(MATCH($F25,Lists!$I$2:$I$6,0)),TRIM(INDEX(Applicants!$AG$2:$AG$501,$Y25)&amp;"")&lt;&gt;"Yes"),"; reference check not marked Yes","")&amp;IF(INDEX(Applicants!$AO$2:$AO$501,$Y25)="Needed","; under 18, guardian signature not on file","")&amp;IF((COUNTIFS($B$2:$B$41,$B25,$S$2:$S$41,"&lt;"&amp;$T25,$T$2:$T$41,"&gt;"&amp;$S25,$H$2:$H$41,TRIM($L25))+COUNTIFS($B$2:$B$41,$B25,$S$2:$S$41,"&lt;"&amp;$T25,$T$2:$T$41,"&gt;"&amp;$S25,$I$2:$I$41,TRIM($L25))+COUNTIFS($B$2:$B$41,$B25,$S$2:$S$41,"&lt;"&amp;$T25,$T$2:$T$41,"&gt;"&amp;$S25,$J$2:$J$41,TRIM($L25))+COUNTIFS($B$2:$B$41,$B25,$S$2:$S$41,"&lt;"&amp;$T25,$T$2:$T$41,"&gt;"&amp;$S25,$K$2:$K$41,TRIM($L25))+COUNTIFS($B$2:$B$41,$B25,$S$2:$S$41,"&lt;"&amp;$T25,$T$2:$T$41,"&gt;"&amp;$S25,$L$2:$L$41,TRIM($L25))+COUNTIFS($B$2:$B$41,$B25,$S$2:$S$41,"&lt;"&amp;$T25,$T$2:$T$41,"&gt;"&amp;$S25,$M$2:$M$41,TRIM($L25)))&gt;1,"; double-booked","")))="","",TRIM($L25)&amp;": "&amp;MID(IF($Y25=0,"; not on Applicants",IF(AND($E25&lt;&gt;"",NOT(ISNUMBER(SEARCH($E25,INDEX(Applicants!$AM$2:$AM$501,$Y25))))),"; not available","")&amp;IF(AND($F25&lt;&gt;"",NOT(ISNUMBER(SEARCH($F25,INDEX(Applicants!$AL$2:$AL$501,$Y25))))),"; role not chosen","")&amp;IF(AND(ISNUMBER(MATCH($F25,Lists!$I$2:$I$6,0)),TRIM(INDEX(Applicants!$AG$2:$AG$501,$Y25)&amp;"")&lt;&gt;"Yes"),"; reference check not marked Yes","")&amp;IF(INDEX(Applicants!$AO$2:$AO$501,$Y25)="Needed","; under 18, guardian signature not on file","")&amp;IF((COUNTIFS($B$2:$B$41,$B25,$S$2:$S$41,"&lt;"&amp;$T25,$T$2:$T$41,"&gt;"&amp;$S25,$H$2:$H$41,TRIM($L25))+COUNTIFS($B$2:$B$41,$B25,$S$2:$S$41,"&lt;"&amp;$T25,$T$2:$T$41,"&gt;"&amp;$S25,$I$2:$I$41,TRIM($L25))+COUNTIFS($B$2:$B$41,$B25,$S$2:$S$41,"&lt;"&amp;$T25,$T$2:$T$41,"&gt;"&amp;$S25,$J$2:$J$41,TRIM($L25))+COUNTIFS($B$2:$B$41,$B25,$S$2:$S$41,"&lt;"&amp;$T25,$T$2:$T$41,"&gt;"&amp;$S25,$K$2:$K$41,TRIM($L25))+COUNTIFS($B$2:$B$41,$B25,$S$2:$S$41,"&lt;"&amp;$T25,$T$2:$T$41,"&gt;"&amp;$S25,$L$2:$L$41,TRIM($L25))+COUNTIFS($B$2:$B$41,$B25,$S$2:$S$41,"&lt;"&amp;$T25,$T$2:$T$41,"&gt;"&amp;$S25,$M$2:$M$41,TRIM($L25)))&gt;1,"; double-booked","")),3,200)))</f>
        <v/>
      </c>
      <c r="AF25" s="29">
        <f>IF($Z25="","",IF((IF($Z25=0,"; not on Applicants",IF(AND($E25&lt;&gt;"",NOT(ISNUMBER(SEARCH($E25,INDEX(Applicants!$AM$2:$AM$501,$Z25))))),"; not available","")&amp;IF(AND($F25&lt;&gt;"",NOT(ISNUMBER(SEARCH($F25,INDEX(Applicants!$AL$2:$AL$501,$Z25))))),"; role not chosen","")&amp;IF(AND(ISNUMBER(MATCH($F25,Lists!$I$2:$I$6,0)),TRIM(INDEX(Applicants!$AG$2:$AG$501,$Z25)&amp;"")&lt;&gt;"Yes"),"; reference check not marked Yes","")&amp;IF(INDEX(Applicants!$AO$2:$AO$501,$Z25)="Needed","; under 18, guardian signature not on file","")&amp;IF((COUNTIFS($B$2:$B$41,$B25,$S$2:$S$41,"&lt;"&amp;$T25,$T$2:$T$41,"&gt;"&amp;$S25,$H$2:$H$41,TRIM($M25))+COUNTIFS($B$2:$B$41,$B25,$S$2:$S$41,"&lt;"&amp;$T25,$T$2:$T$41,"&gt;"&amp;$S25,$I$2:$I$41,TRIM($M25))+COUNTIFS($B$2:$B$41,$B25,$S$2:$S$41,"&lt;"&amp;$T25,$T$2:$T$41,"&gt;"&amp;$S25,$J$2:$J$41,TRIM($M25))+COUNTIFS($B$2:$B$41,$B25,$S$2:$S$41,"&lt;"&amp;$T25,$T$2:$T$41,"&gt;"&amp;$S25,$K$2:$K$41,TRIM($M25))+COUNTIFS($B$2:$B$41,$B25,$S$2:$S$41,"&lt;"&amp;$T25,$T$2:$T$41,"&gt;"&amp;$S25,$L$2:$L$41,TRIM($M25))+COUNTIFS($B$2:$B$41,$B25,$S$2:$S$41,"&lt;"&amp;$T25,$T$2:$T$41,"&gt;"&amp;$S25,$M$2:$M$41,TRIM($M25)))&gt;1,"; double-booked","")))="","",TRIM($M25)&amp;": "&amp;MID(IF($Z25=0,"; not on Applicants",IF(AND($E25&lt;&gt;"",NOT(ISNUMBER(SEARCH($E25,INDEX(Applicants!$AM$2:$AM$501,$Z25))))),"; not available","")&amp;IF(AND($F25&lt;&gt;"",NOT(ISNUMBER(SEARCH($F25,INDEX(Applicants!$AL$2:$AL$501,$Z25))))),"; role not chosen","")&amp;IF(AND(ISNUMBER(MATCH($F25,Lists!$I$2:$I$6,0)),TRIM(INDEX(Applicants!$AG$2:$AG$501,$Z25)&amp;"")&lt;&gt;"Yes"),"; reference check not marked Yes","")&amp;IF(INDEX(Applicants!$AO$2:$AO$501,$Z25)="Needed","; under 18, guardian signature not on file","")&amp;IF((COUNTIFS($B$2:$B$41,$B25,$S$2:$S$41,"&lt;"&amp;$T25,$T$2:$T$41,"&gt;"&amp;$S25,$H$2:$H$41,TRIM($M25))+COUNTIFS($B$2:$B$41,$B25,$S$2:$S$41,"&lt;"&amp;$T25,$T$2:$T$41,"&gt;"&amp;$S25,$I$2:$I$41,TRIM($M25))+COUNTIFS($B$2:$B$41,$B25,$S$2:$S$41,"&lt;"&amp;$T25,$T$2:$T$41,"&gt;"&amp;$S25,$J$2:$J$41,TRIM($M25))+COUNTIFS($B$2:$B$41,$B25,$S$2:$S$41,"&lt;"&amp;$T25,$T$2:$T$41,"&gt;"&amp;$S25,$K$2:$K$41,TRIM($M25))+COUNTIFS($B$2:$B$41,$B25,$S$2:$S$41,"&lt;"&amp;$T25,$T$2:$T$41,"&gt;"&amp;$S25,$L$2:$L$41,TRIM($M25))+COUNTIFS($B$2:$B$41,$B25,$S$2:$S$41,"&lt;"&amp;$T25,$T$2:$T$41,"&gt;"&amp;$S25,$M$2:$M$41,TRIM($M25)))&gt;1,"; double-booked","")),3,200)))</f>
        <v/>
      </c>
      <c r="AG25" s="29">
        <f>IF(AA25&lt;&gt;"",AA25&amp;" | ","")&amp;IF(AB25&lt;&gt;"",AB25&amp;" | ","")&amp;IF(AC25&lt;&gt;"",AC25&amp;" | ","")&amp;IF(AD25&lt;&gt;"",AD25&amp;" | ","")&amp;IF(AE25&lt;&gt;"",AE25&amp;" | ","")&amp;IF(AF25&lt;&gt;"",AF25&amp;" | ","")</f>
        <v/>
      </c>
    </row>
    <row r="26">
      <c r="A26" s="23" t="n"/>
      <c r="B26" s="30" t="n"/>
      <c r="C26" s="31" t="n"/>
      <c r="D26" s="31" t="n"/>
      <c r="E26" s="23" t="n"/>
      <c r="F26" s="23" t="n"/>
      <c r="G26" s="32" t="n"/>
      <c r="H26" s="23" t="n"/>
      <c r="I26" s="23" t="n"/>
      <c r="J26" s="23" t="n"/>
      <c r="K26" s="23" t="n"/>
      <c r="L26" s="23" t="n"/>
      <c r="M26" s="23" t="n"/>
      <c r="N26" s="27">
        <f>IF(A26="","",SUMPRODUCT((H26:M26&lt;&gt;"")*1))</f>
        <v/>
      </c>
      <c r="O26" s="27">
        <f>IF(OR(A26="",NOT(ISNUMBER(G26))),"",MAX(0,G26-N26))</f>
        <v/>
      </c>
      <c r="P26" s="27">
        <f>IF(OR(A26="",NOT(ISNUMBER(G26))),"",IF(N26=0,"Empty",IF(N26=G26,"Full",IF(N26&gt;G26,"Over by "&amp;(N26-G26),"Open"))))</f>
        <v/>
      </c>
      <c r="Q26" s="28">
        <f>IF(A26="","",IF(N26=0,"No names yet",IF(AG26="","OK",LEFT(AG26,LEN(AG26)-3))))</f>
        <v/>
      </c>
      <c r="S26" s="29">
        <f>IF(C26="","",IF(ISNUMBER(C26),ROUND(MOD(C26,1)*1440,0),IFERROR(VALUE(LEFT(C26,2))*60+VALUE(MID(C26,4,2)),"")))</f>
        <v/>
      </c>
      <c r="T26" s="29">
        <f>IF(D26="","",IF(ISNUMBER(D26),ROUND(MOD(D26,1)*1440,0),IFERROR(VALUE(LEFT(D26,2))*60+VALUE(MID(D26,4,2)),"")))</f>
        <v/>
      </c>
      <c r="U26" s="29">
        <f>IF(TRIM($H26&amp;"")="","",IFERROR(MATCH(TRIM($H26),Applicants!$AJ$2:$AJ$501,0),0))</f>
        <v/>
      </c>
      <c r="V26" s="29">
        <f>IF(TRIM($I26&amp;"")="","",IFERROR(MATCH(TRIM($I26),Applicants!$AJ$2:$AJ$501,0),0))</f>
        <v/>
      </c>
      <c r="W26" s="29">
        <f>IF(TRIM($J26&amp;"")="","",IFERROR(MATCH(TRIM($J26),Applicants!$AJ$2:$AJ$501,0),0))</f>
        <v/>
      </c>
      <c r="X26" s="29">
        <f>IF(TRIM($K26&amp;"")="","",IFERROR(MATCH(TRIM($K26),Applicants!$AJ$2:$AJ$501,0),0))</f>
        <v/>
      </c>
      <c r="Y26" s="29">
        <f>IF(TRIM($L26&amp;"")="","",IFERROR(MATCH(TRIM($L26),Applicants!$AJ$2:$AJ$501,0),0))</f>
        <v/>
      </c>
      <c r="Z26" s="29">
        <f>IF(TRIM($M26&amp;"")="","",IFERROR(MATCH(TRIM($M26),Applicants!$AJ$2:$AJ$501,0),0))</f>
        <v/>
      </c>
      <c r="AA26" s="29">
        <f>IF($U26="","",IF((IF($U26=0,"; not on Applicants",IF(AND($E26&lt;&gt;"",NOT(ISNUMBER(SEARCH($E26,INDEX(Applicants!$AM$2:$AM$501,$U26))))),"; not available","")&amp;IF(AND($F26&lt;&gt;"",NOT(ISNUMBER(SEARCH($F26,INDEX(Applicants!$AL$2:$AL$501,$U26))))),"; role not chosen","")&amp;IF(AND(ISNUMBER(MATCH($F26,Lists!$I$2:$I$6,0)),TRIM(INDEX(Applicants!$AG$2:$AG$501,$U26)&amp;"")&lt;&gt;"Yes"),"; reference check not marked Yes","")&amp;IF(INDEX(Applicants!$AO$2:$AO$501,$U26)="Needed","; under 18, guardian signature not on file","")&amp;IF((COUNTIFS($B$2:$B$41,$B26,$S$2:$S$41,"&lt;"&amp;$T26,$T$2:$T$41,"&gt;"&amp;$S26,$H$2:$H$41,TRIM($H26))+COUNTIFS($B$2:$B$41,$B26,$S$2:$S$41,"&lt;"&amp;$T26,$T$2:$T$41,"&gt;"&amp;$S26,$I$2:$I$41,TRIM($H26))+COUNTIFS($B$2:$B$41,$B26,$S$2:$S$41,"&lt;"&amp;$T26,$T$2:$T$41,"&gt;"&amp;$S26,$J$2:$J$41,TRIM($H26))+COUNTIFS($B$2:$B$41,$B26,$S$2:$S$41,"&lt;"&amp;$T26,$T$2:$T$41,"&gt;"&amp;$S26,$K$2:$K$41,TRIM($H26))+COUNTIFS($B$2:$B$41,$B26,$S$2:$S$41,"&lt;"&amp;$T26,$T$2:$T$41,"&gt;"&amp;$S26,$L$2:$L$41,TRIM($H26))+COUNTIFS($B$2:$B$41,$B26,$S$2:$S$41,"&lt;"&amp;$T26,$T$2:$T$41,"&gt;"&amp;$S26,$M$2:$M$41,TRIM($H26)))&gt;1,"; double-booked","")))="","",TRIM($H26)&amp;": "&amp;MID(IF($U26=0,"; not on Applicants",IF(AND($E26&lt;&gt;"",NOT(ISNUMBER(SEARCH($E26,INDEX(Applicants!$AM$2:$AM$501,$U26))))),"; not available","")&amp;IF(AND($F26&lt;&gt;"",NOT(ISNUMBER(SEARCH($F26,INDEX(Applicants!$AL$2:$AL$501,$U26))))),"; role not chosen","")&amp;IF(AND(ISNUMBER(MATCH($F26,Lists!$I$2:$I$6,0)),TRIM(INDEX(Applicants!$AG$2:$AG$501,$U26)&amp;"")&lt;&gt;"Yes"),"; reference check not marked Yes","")&amp;IF(INDEX(Applicants!$AO$2:$AO$501,$U26)="Needed","; under 18, guardian signature not on file","")&amp;IF((COUNTIFS($B$2:$B$41,$B26,$S$2:$S$41,"&lt;"&amp;$T26,$T$2:$T$41,"&gt;"&amp;$S26,$H$2:$H$41,TRIM($H26))+COUNTIFS($B$2:$B$41,$B26,$S$2:$S$41,"&lt;"&amp;$T26,$T$2:$T$41,"&gt;"&amp;$S26,$I$2:$I$41,TRIM($H26))+COUNTIFS($B$2:$B$41,$B26,$S$2:$S$41,"&lt;"&amp;$T26,$T$2:$T$41,"&gt;"&amp;$S26,$J$2:$J$41,TRIM($H26))+COUNTIFS($B$2:$B$41,$B26,$S$2:$S$41,"&lt;"&amp;$T26,$T$2:$T$41,"&gt;"&amp;$S26,$K$2:$K$41,TRIM($H26))+COUNTIFS($B$2:$B$41,$B26,$S$2:$S$41,"&lt;"&amp;$T26,$T$2:$T$41,"&gt;"&amp;$S26,$L$2:$L$41,TRIM($H26))+COUNTIFS($B$2:$B$41,$B26,$S$2:$S$41,"&lt;"&amp;$T26,$T$2:$T$41,"&gt;"&amp;$S26,$M$2:$M$41,TRIM($H26)))&gt;1,"; double-booked","")),3,200)))</f>
        <v/>
      </c>
      <c r="AB26" s="29">
        <f>IF($V26="","",IF((IF($V26=0,"; not on Applicants",IF(AND($E26&lt;&gt;"",NOT(ISNUMBER(SEARCH($E26,INDEX(Applicants!$AM$2:$AM$501,$V26))))),"; not available","")&amp;IF(AND($F26&lt;&gt;"",NOT(ISNUMBER(SEARCH($F26,INDEX(Applicants!$AL$2:$AL$501,$V26))))),"; role not chosen","")&amp;IF(AND(ISNUMBER(MATCH($F26,Lists!$I$2:$I$6,0)),TRIM(INDEX(Applicants!$AG$2:$AG$501,$V26)&amp;"")&lt;&gt;"Yes"),"; reference check not marked Yes","")&amp;IF(INDEX(Applicants!$AO$2:$AO$501,$V26)="Needed","; under 18, guardian signature not on file","")&amp;IF((COUNTIFS($B$2:$B$41,$B26,$S$2:$S$41,"&lt;"&amp;$T26,$T$2:$T$41,"&gt;"&amp;$S26,$H$2:$H$41,TRIM($I26))+COUNTIFS($B$2:$B$41,$B26,$S$2:$S$41,"&lt;"&amp;$T26,$T$2:$T$41,"&gt;"&amp;$S26,$I$2:$I$41,TRIM($I26))+COUNTIFS($B$2:$B$41,$B26,$S$2:$S$41,"&lt;"&amp;$T26,$T$2:$T$41,"&gt;"&amp;$S26,$J$2:$J$41,TRIM($I26))+COUNTIFS($B$2:$B$41,$B26,$S$2:$S$41,"&lt;"&amp;$T26,$T$2:$T$41,"&gt;"&amp;$S26,$K$2:$K$41,TRIM($I26))+COUNTIFS($B$2:$B$41,$B26,$S$2:$S$41,"&lt;"&amp;$T26,$T$2:$T$41,"&gt;"&amp;$S26,$L$2:$L$41,TRIM($I26))+COUNTIFS($B$2:$B$41,$B26,$S$2:$S$41,"&lt;"&amp;$T26,$T$2:$T$41,"&gt;"&amp;$S26,$M$2:$M$41,TRIM($I26)))&gt;1,"; double-booked","")))="","",TRIM($I26)&amp;": "&amp;MID(IF($V26=0,"; not on Applicants",IF(AND($E26&lt;&gt;"",NOT(ISNUMBER(SEARCH($E26,INDEX(Applicants!$AM$2:$AM$501,$V26))))),"; not available","")&amp;IF(AND($F26&lt;&gt;"",NOT(ISNUMBER(SEARCH($F26,INDEX(Applicants!$AL$2:$AL$501,$V26))))),"; role not chosen","")&amp;IF(AND(ISNUMBER(MATCH($F26,Lists!$I$2:$I$6,0)),TRIM(INDEX(Applicants!$AG$2:$AG$501,$V26)&amp;"")&lt;&gt;"Yes"),"; reference check not marked Yes","")&amp;IF(INDEX(Applicants!$AO$2:$AO$501,$V26)="Needed","; under 18, guardian signature not on file","")&amp;IF((COUNTIFS($B$2:$B$41,$B26,$S$2:$S$41,"&lt;"&amp;$T26,$T$2:$T$41,"&gt;"&amp;$S26,$H$2:$H$41,TRIM($I26))+COUNTIFS($B$2:$B$41,$B26,$S$2:$S$41,"&lt;"&amp;$T26,$T$2:$T$41,"&gt;"&amp;$S26,$I$2:$I$41,TRIM($I26))+COUNTIFS($B$2:$B$41,$B26,$S$2:$S$41,"&lt;"&amp;$T26,$T$2:$T$41,"&gt;"&amp;$S26,$J$2:$J$41,TRIM($I26))+COUNTIFS($B$2:$B$41,$B26,$S$2:$S$41,"&lt;"&amp;$T26,$T$2:$T$41,"&gt;"&amp;$S26,$K$2:$K$41,TRIM($I26))+COUNTIFS($B$2:$B$41,$B26,$S$2:$S$41,"&lt;"&amp;$T26,$T$2:$T$41,"&gt;"&amp;$S26,$L$2:$L$41,TRIM($I26))+COUNTIFS($B$2:$B$41,$B26,$S$2:$S$41,"&lt;"&amp;$T26,$T$2:$T$41,"&gt;"&amp;$S26,$M$2:$M$41,TRIM($I26)))&gt;1,"; double-booked","")),3,200)))</f>
        <v/>
      </c>
      <c r="AC26" s="29">
        <f>IF($W26="","",IF((IF($W26=0,"; not on Applicants",IF(AND($E26&lt;&gt;"",NOT(ISNUMBER(SEARCH($E26,INDEX(Applicants!$AM$2:$AM$501,$W26))))),"; not available","")&amp;IF(AND($F26&lt;&gt;"",NOT(ISNUMBER(SEARCH($F26,INDEX(Applicants!$AL$2:$AL$501,$W26))))),"; role not chosen","")&amp;IF(AND(ISNUMBER(MATCH($F26,Lists!$I$2:$I$6,0)),TRIM(INDEX(Applicants!$AG$2:$AG$501,$W26)&amp;"")&lt;&gt;"Yes"),"; reference check not marked Yes","")&amp;IF(INDEX(Applicants!$AO$2:$AO$501,$W26)="Needed","; under 18, guardian signature not on file","")&amp;IF((COUNTIFS($B$2:$B$41,$B26,$S$2:$S$41,"&lt;"&amp;$T26,$T$2:$T$41,"&gt;"&amp;$S26,$H$2:$H$41,TRIM($J26))+COUNTIFS($B$2:$B$41,$B26,$S$2:$S$41,"&lt;"&amp;$T26,$T$2:$T$41,"&gt;"&amp;$S26,$I$2:$I$41,TRIM($J26))+COUNTIFS($B$2:$B$41,$B26,$S$2:$S$41,"&lt;"&amp;$T26,$T$2:$T$41,"&gt;"&amp;$S26,$J$2:$J$41,TRIM($J26))+COUNTIFS($B$2:$B$41,$B26,$S$2:$S$41,"&lt;"&amp;$T26,$T$2:$T$41,"&gt;"&amp;$S26,$K$2:$K$41,TRIM($J26))+COUNTIFS($B$2:$B$41,$B26,$S$2:$S$41,"&lt;"&amp;$T26,$T$2:$T$41,"&gt;"&amp;$S26,$L$2:$L$41,TRIM($J26))+COUNTIFS($B$2:$B$41,$B26,$S$2:$S$41,"&lt;"&amp;$T26,$T$2:$T$41,"&gt;"&amp;$S26,$M$2:$M$41,TRIM($J26)))&gt;1,"; double-booked","")))="","",TRIM($J26)&amp;": "&amp;MID(IF($W26=0,"; not on Applicants",IF(AND($E26&lt;&gt;"",NOT(ISNUMBER(SEARCH($E26,INDEX(Applicants!$AM$2:$AM$501,$W26))))),"; not available","")&amp;IF(AND($F26&lt;&gt;"",NOT(ISNUMBER(SEARCH($F26,INDEX(Applicants!$AL$2:$AL$501,$W26))))),"; role not chosen","")&amp;IF(AND(ISNUMBER(MATCH($F26,Lists!$I$2:$I$6,0)),TRIM(INDEX(Applicants!$AG$2:$AG$501,$W26)&amp;"")&lt;&gt;"Yes"),"; reference check not marked Yes","")&amp;IF(INDEX(Applicants!$AO$2:$AO$501,$W26)="Needed","; under 18, guardian signature not on file","")&amp;IF((COUNTIFS($B$2:$B$41,$B26,$S$2:$S$41,"&lt;"&amp;$T26,$T$2:$T$41,"&gt;"&amp;$S26,$H$2:$H$41,TRIM($J26))+COUNTIFS($B$2:$B$41,$B26,$S$2:$S$41,"&lt;"&amp;$T26,$T$2:$T$41,"&gt;"&amp;$S26,$I$2:$I$41,TRIM($J26))+COUNTIFS($B$2:$B$41,$B26,$S$2:$S$41,"&lt;"&amp;$T26,$T$2:$T$41,"&gt;"&amp;$S26,$J$2:$J$41,TRIM($J26))+COUNTIFS($B$2:$B$41,$B26,$S$2:$S$41,"&lt;"&amp;$T26,$T$2:$T$41,"&gt;"&amp;$S26,$K$2:$K$41,TRIM($J26))+COUNTIFS($B$2:$B$41,$B26,$S$2:$S$41,"&lt;"&amp;$T26,$T$2:$T$41,"&gt;"&amp;$S26,$L$2:$L$41,TRIM($J26))+COUNTIFS($B$2:$B$41,$B26,$S$2:$S$41,"&lt;"&amp;$T26,$T$2:$T$41,"&gt;"&amp;$S26,$M$2:$M$41,TRIM($J26)))&gt;1,"; double-booked","")),3,200)))</f>
        <v/>
      </c>
      <c r="AD26" s="29">
        <f>IF($X26="","",IF((IF($X26=0,"; not on Applicants",IF(AND($E26&lt;&gt;"",NOT(ISNUMBER(SEARCH($E26,INDEX(Applicants!$AM$2:$AM$501,$X26))))),"; not available","")&amp;IF(AND($F26&lt;&gt;"",NOT(ISNUMBER(SEARCH($F26,INDEX(Applicants!$AL$2:$AL$501,$X26))))),"; role not chosen","")&amp;IF(AND(ISNUMBER(MATCH($F26,Lists!$I$2:$I$6,0)),TRIM(INDEX(Applicants!$AG$2:$AG$501,$X26)&amp;"")&lt;&gt;"Yes"),"; reference check not marked Yes","")&amp;IF(INDEX(Applicants!$AO$2:$AO$501,$X26)="Needed","; under 18, guardian signature not on file","")&amp;IF((COUNTIFS($B$2:$B$41,$B26,$S$2:$S$41,"&lt;"&amp;$T26,$T$2:$T$41,"&gt;"&amp;$S26,$H$2:$H$41,TRIM($K26))+COUNTIFS($B$2:$B$41,$B26,$S$2:$S$41,"&lt;"&amp;$T26,$T$2:$T$41,"&gt;"&amp;$S26,$I$2:$I$41,TRIM($K26))+COUNTIFS($B$2:$B$41,$B26,$S$2:$S$41,"&lt;"&amp;$T26,$T$2:$T$41,"&gt;"&amp;$S26,$J$2:$J$41,TRIM($K26))+COUNTIFS($B$2:$B$41,$B26,$S$2:$S$41,"&lt;"&amp;$T26,$T$2:$T$41,"&gt;"&amp;$S26,$K$2:$K$41,TRIM($K26))+COUNTIFS($B$2:$B$41,$B26,$S$2:$S$41,"&lt;"&amp;$T26,$T$2:$T$41,"&gt;"&amp;$S26,$L$2:$L$41,TRIM($K26))+COUNTIFS($B$2:$B$41,$B26,$S$2:$S$41,"&lt;"&amp;$T26,$T$2:$T$41,"&gt;"&amp;$S26,$M$2:$M$41,TRIM($K26)))&gt;1,"; double-booked","")))="","",TRIM($K26)&amp;": "&amp;MID(IF($X26=0,"; not on Applicants",IF(AND($E26&lt;&gt;"",NOT(ISNUMBER(SEARCH($E26,INDEX(Applicants!$AM$2:$AM$501,$X26))))),"; not available","")&amp;IF(AND($F26&lt;&gt;"",NOT(ISNUMBER(SEARCH($F26,INDEX(Applicants!$AL$2:$AL$501,$X26))))),"; role not chosen","")&amp;IF(AND(ISNUMBER(MATCH($F26,Lists!$I$2:$I$6,0)),TRIM(INDEX(Applicants!$AG$2:$AG$501,$X26)&amp;"")&lt;&gt;"Yes"),"; reference check not marked Yes","")&amp;IF(INDEX(Applicants!$AO$2:$AO$501,$X26)="Needed","; under 18, guardian signature not on file","")&amp;IF((COUNTIFS($B$2:$B$41,$B26,$S$2:$S$41,"&lt;"&amp;$T26,$T$2:$T$41,"&gt;"&amp;$S26,$H$2:$H$41,TRIM($K26))+COUNTIFS($B$2:$B$41,$B26,$S$2:$S$41,"&lt;"&amp;$T26,$T$2:$T$41,"&gt;"&amp;$S26,$I$2:$I$41,TRIM($K26))+COUNTIFS($B$2:$B$41,$B26,$S$2:$S$41,"&lt;"&amp;$T26,$T$2:$T$41,"&gt;"&amp;$S26,$J$2:$J$41,TRIM($K26))+COUNTIFS($B$2:$B$41,$B26,$S$2:$S$41,"&lt;"&amp;$T26,$T$2:$T$41,"&gt;"&amp;$S26,$K$2:$K$41,TRIM($K26))+COUNTIFS($B$2:$B$41,$B26,$S$2:$S$41,"&lt;"&amp;$T26,$T$2:$T$41,"&gt;"&amp;$S26,$L$2:$L$41,TRIM($K26))+COUNTIFS($B$2:$B$41,$B26,$S$2:$S$41,"&lt;"&amp;$T26,$T$2:$T$41,"&gt;"&amp;$S26,$M$2:$M$41,TRIM($K26)))&gt;1,"; double-booked","")),3,200)))</f>
        <v/>
      </c>
      <c r="AE26" s="29">
        <f>IF($Y26="","",IF((IF($Y26=0,"; not on Applicants",IF(AND($E26&lt;&gt;"",NOT(ISNUMBER(SEARCH($E26,INDEX(Applicants!$AM$2:$AM$501,$Y26))))),"; not available","")&amp;IF(AND($F26&lt;&gt;"",NOT(ISNUMBER(SEARCH($F26,INDEX(Applicants!$AL$2:$AL$501,$Y26))))),"; role not chosen","")&amp;IF(AND(ISNUMBER(MATCH($F26,Lists!$I$2:$I$6,0)),TRIM(INDEX(Applicants!$AG$2:$AG$501,$Y26)&amp;"")&lt;&gt;"Yes"),"; reference check not marked Yes","")&amp;IF(INDEX(Applicants!$AO$2:$AO$501,$Y26)="Needed","; under 18, guardian signature not on file","")&amp;IF((COUNTIFS($B$2:$B$41,$B26,$S$2:$S$41,"&lt;"&amp;$T26,$T$2:$T$41,"&gt;"&amp;$S26,$H$2:$H$41,TRIM($L26))+COUNTIFS($B$2:$B$41,$B26,$S$2:$S$41,"&lt;"&amp;$T26,$T$2:$T$41,"&gt;"&amp;$S26,$I$2:$I$41,TRIM($L26))+COUNTIFS($B$2:$B$41,$B26,$S$2:$S$41,"&lt;"&amp;$T26,$T$2:$T$41,"&gt;"&amp;$S26,$J$2:$J$41,TRIM($L26))+COUNTIFS($B$2:$B$41,$B26,$S$2:$S$41,"&lt;"&amp;$T26,$T$2:$T$41,"&gt;"&amp;$S26,$K$2:$K$41,TRIM($L26))+COUNTIFS($B$2:$B$41,$B26,$S$2:$S$41,"&lt;"&amp;$T26,$T$2:$T$41,"&gt;"&amp;$S26,$L$2:$L$41,TRIM($L26))+COUNTIFS($B$2:$B$41,$B26,$S$2:$S$41,"&lt;"&amp;$T26,$T$2:$T$41,"&gt;"&amp;$S26,$M$2:$M$41,TRIM($L26)))&gt;1,"; double-booked","")))="","",TRIM($L26)&amp;": "&amp;MID(IF($Y26=0,"; not on Applicants",IF(AND($E26&lt;&gt;"",NOT(ISNUMBER(SEARCH($E26,INDEX(Applicants!$AM$2:$AM$501,$Y26))))),"; not available","")&amp;IF(AND($F26&lt;&gt;"",NOT(ISNUMBER(SEARCH($F26,INDEX(Applicants!$AL$2:$AL$501,$Y26))))),"; role not chosen","")&amp;IF(AND(ISNUMBER(MATCH($F26,Lists!$I$2:$I$6,0)),TRIM(INDEX(Applicants!$AG$2:$AG$501,$Y26)&amp;"")&lt;&gt;"Yes"),"; reference check not marked Yes","")&amp;IF(INDEX(Applicants!$AO$2:$AO$501,$Y26)="Needed","; under 18, guardian signature not on file","")&amp;IF((COUNTIFS($B$2:$B$41,$B26,$S$2:$S$41,"&lt;"&amp;$T26,$T$2:$T$41,"&gt;"&amp;$S26,$H$2:$H$41,TRIM($L26))+COUNTIFS($B$2:$B$41,$B26,$S$2:$S$41,"&lt;"&amp;$T26,$T$2:$T$41,"&gt;"&amp;$S26,$I$2:$I$41,TRIM($L26))+COUNTIFS($B$2:$B$41,$B26,$S$2:$S$41,"&lt;"&amp;$T26,$T$2:$T$41,"&gt;"&amp;$S26,$J$2:$J$41,TRIM($L26))+COUNTIFS($B$2:$B$41,$B26,$S$2:$S$41,"&lt;"&amp;$T26,$T$2:$T$41,"&gt;"&amp;$S26,$K$2:$K$41,TRIM($L26))+COUNTIFS($B$2:$B$41,$B26,$S$2:$S$41,"&lt;"&amp;$T26,$T$2:$T$41,"&gt;"&amp;$S26,$L$2:$L$41,TRIM($L26))+COUNTIFS($B$2:$B$41,$B26,$S$2:$S$41,"&lt;"&amp;$T26,$T$2:$T$41,"&gt;"&amp;$S26,$M$2:$M$41,TRIM($L26)))&gt;1,"; double-booked","")),3,200)))</f>
        <v/>
      </c>
      <c r="AF26" s="29">
        <f>IF($Z26="","",IF((IF($Z26=0,"; not on Applicants",IF(AND($E26&lt;&gt;"",NOT(ISNUMBER(SEARCH($E26,INDEX(Applicants!$AM$2:$AM$501,$Z26))))),"; not available","")&amp;IF(AND($F26&lt;&gt;"",NOT(ISNUMBER(SEARCH($F26,INDEX(Applicants!$AL$2:$AL$501,$Z26))))),"; role not chosen","")&amp;IF(AND(ISNUMBER(MATCH($F26,Lists!$I$2:$I$6,0)),TRIM(INDEX(Applicants!$AG$2:$AG$501,$Z26)&amp;"")&lt;&gt;"Yes"),"; reference check not marked Yes","")&amp;IF(INDEX(Applicants!$AO$2:$AO$501,$Z26)="Needed","; under 18, guardian signature not on file","")&amp;IF((COUNTIFS($B$2:$B$41,$B26,$S$2:$S$41,"&lt;"&amp;$T26,$T$2:$T$41,"&gt;"&amp;$S26,$H$2:$H$41,TRIM($M26))+COUNTIFS($B$2:$B$41,$B26,$S$2:$S$41,"&lt;"&amp;$T26,$T$2:$T$41,"&gt;"&amp;$S26,$I$2:$I$41,TRIM($M26))+COUNTIFS($B$2:$B$41,$B26,$S$2:$S$41,"&lt;"&amp;$T26,$T$2:$T$41,"&gt;"&amp;$S26,$J$2:$J$41,TRIM($M26))+COUNTIFS($B$2:$B$41,$B26,$S$2:$S$41,"&lt;"&amp;$T26,$T$2:$T$41,"&gt;"&amp;$S26,$K$2:$K$41,TRIM($M26))+COUNTIFS($B$2:$B$41,$B26,$S$2:$S$41,"&lt;"&amp;$T26,$T$2:$T$41,"&gt;"&amp;$S26,$L$2:$L$41,TRIM($M26))+COUNTIFS($B$2:$B$41,$B26,$S$2:$S$41,"&lt;"&amp;$T26,$T$2:$T$41,"&gt;"&amp;$S26,$M$2:$M$41,TRIM($M26)))&gt;1,"; double-booked","")))="","",TRIM($M26)&amp;": "&amp;MID(IF($Z26=0,"; not on Applicants",IF(AND($E26&lt;&gt;"",NOT(ISNUMBER(SEARCH($E26,INDEX(Applicants!$AM$2:$AM$501,$Z26))))),"; not available","")&amp;IF(AND($F26&lt;&gt;"",NOT(ISNUMBER(SEARCH($F26,INDEX(Applicants!$AL$2:$AL$501,$Z26))))),"; role not chosen","")&amp;IF(AND(ISNUMBER(MATCH($F26,Lists!$I$2:$I$6,0)),TRIM(INDEX(Applicants!$AG$2:$AG$501,$Z26)&amp;"")&lt;&gt;"Yes"),"; reference check not marked Yes","")&amp;IF(INDEX(Applicants!$AO$2:$AO$501,$Z26)="Needed","; under 18, guardian signature not on file","")&amp;IF((COUNTIFS($B$2:$B$41,$B26,$S$2:$S$41,"&lt;"&amp;$T26,$T$2:$T$41,"&gt;"&amp;$S26,$H$2:$H$41,TRIM($M26))+COUNTIFS($B$2:$B$41,$B26,$S$2:$S$41,"&lt;"&amp;$T26,$T$2:$T$41,"&gt;"&amp;$S26,$I$2:$I$41,TRIM($M26))+COUNTIFS($B$2:$B$41,$B26,$S$2:$S$41,"&lt;"&amp;$T26,$T$2:$T$41,"&gt;"&amp;$S26,$J$2:$J$41,TRIM($M26))+COUNTIFS($B$2:$B$41,$B26,$S$2:$S$41,"&lt;"&amp;$T26,$T$2:$T$41,"&gt;"&amp;$S26,$K$2:$K$41,TRIM($M26))+COUNTIFS($B$2:$B$41,$B26,$S$2:$S$41,"&lt;"&amp;$T26,$T$2:$T$41,"&gt;"&amp;$S26,$L$2:$L$41,TRIM($M26))+COUNTIFS($B$2:$B$41,$B26,$S$2:$S$41,"&lt;"&amp;$T26,$T$2:$T$41,"&gt;"&amp;$S26,$M$2:$M$41,TRIM($M26)))&gt;1,"; double-booked","")),3,200)))</f>
        <v/>
      </c>
      <c r="AG26" s="29">
        <f>IF(AA26&lt;&gt;"",AA26&amp;" | ","")&amp;IF(AB26&lt;&gt;"",AB26&amp;" | ","")&amp;IF(AC26&lt;&gt;"",AC26&amp;" | ","")&amp;IF(AD26&lt;&gt;"",AD26&amp;" | ","")&amp;IF(AE26&lt;&gt;"",AE26&amp;" | ","")&amp;IF(AF26&lt;&gt;"",AF26&amp;" | ","")</f>
        <v/>
      </c>
    </row>
    <row r="27">
      <c r="A27" s="23" t="n"/>
      <c r="B27" s="30" t="n"/>
      <c r="C27" s="31" t="n"/>
      <c r="D27" s="31" t="n"/>
      <c r="E27" s="23" t="n"/>
      <c r="F27" s="23" t="n"/>
      <c r="G27" s="32" t="n"/>
      <c r="H27" s="23" t="n"/>
      <c r="I27" s="23" t="n"/>
      <c r="J27" s="23" t="n"/>
      <c r="K27" s="23" t="n"/>
      <c r="L27" s="23" t="n"/>
      <c r="M27" s="23" t="n"/>
      <c r="N27" s="27">
        <f>IF(A27="","",SUMPRODUCT((H27:M27&lt;&gt;"")*1))</f>
        <v/>
      </c>
      <c r="O27" s="27">
        <f>IF(OR(A27="",NOT(ISNUMBER(G27))),"",MAX(0,G27-N27))</f>
        <v/>
      </c>
      <c r="P27" s="27">
        <f>IF(OR(A27="",NOT(ISNUMBER(G27))),"",IF(N27=0,"Empty",IF(N27=G27,"Full",IF(N27&gt;G27,"Over by "&amp;(N27-G27),"Open"))))</f>
        <v/>
      </c>
      <c r="Q27" s="28">
        <f>IF(A27="","",IF(N27=0,"No names yet",IF(AG27="","OK",LEFT(AG27,LEN(AG27)-3))))</f>
        <v/>
      </c>
      <c r="S27" s="29">
        <f>IF(C27="","",IF(ISNUMBER(C27),ROUND(MOD(C27,1)*1440,0),IFERROR(VALUE(LEFT(C27,2))*60+VALUE(MID(C27,4,2)),"")))</f>
        <v/>
      </c>
      <c r="T27" s="29">
        <f>IF(D27="","",IF(ISNUMBER(D27),ROUND(MOD(D27,1)*1440,0),IFERROR(VALUE(LEFT(D27,2))*60+VALUE(MID(D27,4,2)),"")))</f>
        <v/>
      </c>
      <c r="U27" s="29">
        <f>IF(TRIM($H27&amp;"")="","",IFERROR(MATCH(TRIM($H27),Applicants!$AJ$2:$AJ$501,0),0))</f>
        <v/>
      </c>
      <c r="V27" s="29">
        <f>IF(TRIM($I27&amp;"")="","",IFERROR(MATCH(TRIM($I27),Applicants!$AJ$2:$AJ$501,0),0))</f>
        <v/>
      </c>
      <c r="W27" s="29">
        <f>IF(TRIM($J27&amp;"")="","",IFERROR(MATCH(TRIM($J27),Applicants!$AJ$2:$AJ$501,0),0))</f>
        <v/>
      </c>
      <c r="X27" s="29">
        <f>IF(TRIM($K27&amp;"")="","",IFERROR(MATCH(TRIM($K27),Applicants!$AJ$2:$AJ$501,0),0))</f>
        <v/>
      </c>
      <c r="Y27" s="29">
        <f>IF(TRIM($L27&amp;"")="","",IFERROR(MATCH(TRIM($L27),Applicants!$AJ$2:$AJ$501,0),0))</f>
        <v/>
      </c>
      <c r="Z27" s="29">
        <f>IF(TRIM($M27&amp;"")="","",IFERROR(MATCH(TRIM($M27),Applicants!$AJ$2:$AJ$501,0),0))</f>
        <v/>
      </c>
      <c r="AA27" s="29">
        <f>IF($U27="","",IF((IF($U27=0,"; not on Applicants",IF(AND($E27&lt;&gt;"",NOT(ISNUMBER(SEARCH($E27,INDEX(Applicants!$AM$2:$AM$501,$U27))))),"; not available","")&amp;IF(AND($F27&lt;&gt;"",NOT(ISNUMBER(SEARCH($F27,INDEX(Applicants!$AL$2:$AL$501,$U27))))),"; role not chosen","")&amp;IF(AND(ISNUMBER(MATCH($F27,Lists!$I$2:$I$6,0)),TRIM(INDEX(Applicants!$AG$2:$AG$501,$U27)&amp;"")&lt;&gt;"Yes"),"; reference check not marked Yes","")&amp;IF(INDEX(Applicants!$AO$2:$AO$501,$U27)="Needed","; under 18, guardian signature not on file","")&amp;IF((COUNTIFS($B$2:$B$41,$B27,$S$2:$S$41,"&lt;"&amp;$T27,$T$2:$T$41,"&gt;"&amp;$S27,$H$2:$H$41,TRIM($H27))+COUNTIFS($B$2:$B$41,$B27,$S$2:$S$41,"&lt;"&amp;$T27,$T$2:$T$41,"&gt;"&amp;$S27,$I$2:$I$41,TRIM($H27))+COUNTIFS($B$2:$B$41,$B27,$S$2:$S$41,"&lt;"&amp;$T27,$T$2:$T$41,"&gt;"&amp;$S27,$J$2:$J$41,TRIM($H27))+COUNTIFS($B$2:$B$41,$B27,$S$2:$S$41,"&lt;"&amp;$T27,$T$2:$T$41,"&gt;"&amp;$S27,$K$2:$K$41,TRIM($H27))+COUNTIFS($B$2:$B$41,$B27,$S$2:$S$41,"&lt;"&amp;$T27,$T$2:$T$41,"&gt;"&amp;$S27,$L$2:$L$41,TRIM($H27))+COUNTIFS($B$2:$B$41,$B27,$S$2:$S$41,"&lt;"&amp;$T27,$T$2:$T$41,"&gt;"&amp;$S27,$M$2:$M$41,TRIM($H27)))&gt;1,"; double-booked","")))="","",TRIM($H27)&amp;": "&amp;MID(IF($U27=0,"; not on Applicants",IF(AND($E27&lt;&gt;"",NOT(ISNUMBER(SEARCH($E27,INDEX(Applicants!$AM$2:$AM$501,$U27))))),"; not available","")&amp;IF(AND($F27&lt;&gt;"",NOT(ISNUMBER(SEARCH($F27,INDEX(Applicants!$AL$2:$AL$501,$U27))))),"; role not chosen","")&amp;IF(AND(ISNUMBER(MATCH($F27,Lists!$I$2:$I$6,0)),TRIM(INDEX(Applicants!$AG$2:$AG$501,$U27)&amp;"")&lt;&gt;"Yes"),"; reference check not marked Yes","")&amp;IF(INDEX(Applicants!$AO$2:$AO$501,$U27)="Needed","; under 18, guardian signature not on file","")&amp;IF((COUNTIFS($B$2:$B$41,$B27,$S$2:$S$41,"&lt;"&amp;$T27,$T$2:$T$41,"&gt;"&amp;$S27,$H$2:$H$41,TRIM($H27))+COUNTIFS($B$2:$B$41,$B27,$S$2:$S$41,"&lt;"&amp;$T27,$T$2:$T$41,"&gt;"&amp;$S27,$I$2:$I$41,TRIM($H27))+COUNTIFS($B$2:$B$41,$B27,$S$2:$S$41,"&lt;"&amp;$T27,$T$2:$T$41,"&gt;"&amp;$S27,$J$2:$J$41,TRIM($H27))+COUNTIFS($B$2:$B$41,$B27,$S$2:$S$41,"&lt;"&amp;$T27,$T$2:$T$41,"&gt;"&amp;$S27,$K$2:$K$41,TRIM($H27))+COUNTIFS($B$2:$B$41,$B27,$S$2:$S$41,"&lt;"&amp;$T27,$T$2:$T$41,"&gt;"&amp;$S27,$L$2:$L$41,TRIM($H27))+COUNTIFS($B$2:$B$41,$B27,$S$2:$S$41,"&lt;"&amp;$T27,$T$2:$T$41,"&gt;"&amp;$S27,$M$2:$M$41,TRIM($H27)))&gt;1,"; double-booked","")),3,200)))</f>
        <v/>
      </c>
      <c r="AB27" s="29">
        <f>IF($V27="","",IF((IF($V27=0,"; not on Applicants",IF(AND($E27&lt;&gt;"",NOT(ISNUMBER(SEARCH($E27,INDEX(Applicants!$AM$2:$AM$501,$V27))))),"; not available","")&amp;IF(AND($F27&lt;&gt;"",NOT(ISNUMBER(SEARCH($F27,INDEX(Applicants!$AL$2:$AL$501,$V27))))),"; role not chosen","")&amp;IF(AND(ISNUMBER(MATCH($F27,Lists!$I$2:$I$6,0)),TRIM(INDEX(Applicants!$AG$2:$AG$501,$V27)&amp;"")&lt;&gt;"Yes"),"; reference check not marked Yes","")&amp;IF(INDEX(Applicants!$AO$2:$AO$501,$V27)="Needed","; under 18, guardian signature not on file","")&amp;IF((COUNTIFS($B$2:$B$41,$B27,$S$2:$S$41,"&lt;"&amp;$T27,$T$2:$T$41,"&gt;"&amp;$S27,$H$2:$H$41,TRIM($I27))+COUNTIFS($B$2:$B$41,$B27,$S$2:$S$41,"&lt;"&amp;$T27,$T$2:$T$41,"&gt;"&amp;$S27,$I$2:$I$41,TRIM($I27))+COUNTIFS($B$2:$B$41,$B27,$S$2:$S$41,"&lt;"&amp;$T27,$T$2:$T$41,"&gt;"&amp;$S27,$J$2:$J$41,TRIM($I27))+COUNTIFS($B$2:$B$41,$B27,$S$2:$S$41,"&lt;"&amp;$T27,$T$2:$T$41,"&gt;"&amp;$S27,$K$2:$K$41,TRIM($I27))+COUNTIFS($B$2:$B$41,$B27,$S$2:$S$41,"&lt;"&amp;$T27,$T$2:$T$41,"&gt;"&amp;$S27,$L$2:$L$41,TRIM($I27))+COUNTIFS($B$2:$B$41,$B27,$S$2:$S$41,"&lt;"&amp;$T27,$T$2:$T$41,"&gt;"&amp;$S27,$M$2:$M$41,TRIM($I27)))&gt;1,"; double-booked","")))="","",TRIM($I27)&amp;": "&amp;MID(IF($V27=0,"; not on Applicants",IF(AND($E27&lt;&gt;"",NOT(ISNUMBER(SEARCH($E27,INDEX(Applicants!$AM$2:$AM$501,$V27))))),"; not available","")&amp;IF(AND($F27&lt;&gt;"",NOT(ISNUMBER(SEARCH($F27,INDEX(Applicants!$AL$2:$AL$501,$V27))))),"; role not chosen","")&amp;IF(AND(ISNUMBER(MATCH($F27,Lists!$I$2:$I$6,0)),TRIM(INDEX(Applicants!$AG$2:$AG$501,$V27)&amp;"")&lt;&gt;"Yes"),"; reference check not marked Yes","")&amp;IF(INDEX(Applicants!$AO$2:$AO$501,$V27)="Needed","; under 18, guardian signature not on file","")&amp;IF((COUNTIFS($B$2:$B$41,$B27,$S$2:$S$41,"&lt;"&amp;$T27,$T$2:$T$41,"&gt;"&amp;$S27,$H$2:$H$41,TRIM($I27))+COUNTIFS($B$2:$B$41,$B27,$S$2:$S$41,"&lt;"&amp;$T27,$T$2:$T$41,"&gt;"&amp;$S27,$I$2:$I$41,TRIM($I27))+COUNTIFS($B$2:$B$41,$B27,$S$2:$S$41,"&lt;"&amp;$T27,$T$2:$T$41,"&gt;"&amp;$S27,$J$2:$J$41,TRIM($I27))+COUNTIFS($B$2:$B$41,$B27,$S$2:$S$41,"&lt;"&amp;$T27,$T$2:$T$41,"&gt;"&amp;$S27,$K$2:$K$41,TRIM($I27))+COUNTIFS($B$2:$B$41,$B27,$S$2:$S$41,"&lt;"&amp;$T27,$T$2:$T$41,"&gt;"&amp;$S27,$L$2:$L$41,TRIM($I27))+COUNTIFS($B$2:$B$41,$B27,$S$2:$S$41,"&lt;"&amp;$T27,$T$2:$T$41,"&gt;"&amp;$S27,$M$2:$M$41,TRIM($I27)))&gt;1,"; double-booked","")),3,200)))</f>
        <v/>
      </c>
      <c r="AC27" s="29">
        <f>IF($W27="","",IF((IF($W27=0,"; not on Applicants",IF(AND($E27&lt;&gt;"",NOT(ISNUMBER(SEARCH($E27,INDEX(Applicants!$AM$2:$AM$501,$W27))))),"; not available","")&amp;IF(AND($F27&lt;&gt;"",NOT(ISNUMBER(SEARCH($F27,INDEX(Applicants!$AL$2:$AL$501,$W27))))),"; role not chosen","")&amp;IF(AND(ISNUMBER(MATCH($F27,Lists!$I$2:$I$6,0)),TRIM(INDEX(Applicants!$AG$2:$AG$501,$W27)&amp;"")&lt;&gt;"Yes"),"; reference check not marked Yes","")&amp;IF(INDEX(Applicants!$AO$2:$AO$501,$W27)="Needed","; under 18, guardian signature not on file","")&amp;IF((COUNTIFS($B$2:$B$41,$B27,$S$2:$S$41,"&lt;"&amp;$T27,$T$2:$T$41,"&gt;"&amp;$S27,$H$2:$H$41,TRIM($J27))+COUNTIFS($B$2:$B$41,$B27,$S$2:$S$41,"&lt;"&amp;$T27,$T$2:$T$41,"&gt;"&amp;$S27,$I$2:$I$41,TRIM($J27))+COUNTIFS($B$2:$B$41,$B27,$S$2:$S$41,"&lt;"&amp;$T27,$T$2:$T$41,"&gt;"&amp;$S27,$J$2:$J$41,TRIM($J27))+COUNTIFS($B$2:$B$41,$B27,$S$2:$S$41,"&lt;"&amp;$T27,$T$2:$T$41,"&gt;"&amp;$S27,$K$2:$K$41,TRIM($J27))+COUNTIFS($B$2:$B$41,$B27,$S$2:$S$41,"&lt;"&amp;$T27,$T$2:$T$41,"&gt;"&amp;$S27,$L$2:$L$41,TRIM($J27))+COUNTIFS($B$2:$B$41,$B27,$S$2:$S$41,"&lt;"&amp;$T27,$T$2:$T$41,"&gt;"&amp;$S27,$M$2:$M$41,TRIM($J27)))&gt;1,"; double-booked","")))="","",TRIM($J27)&amp;": "&amp;MID(IF($W27=0,"; not on Applicants",IF(AND($E27&lt;&gt;"",NOT(ISNUMBER(SEARCH($E27,INDEX(Applicants!$AM$2:$AM$501,$W27))))),"; not available","")&amp;IF(AND($F27&lt;&gt;"",NOT(ISNUMBER(SEARCH($F27,INDEX(Applicants!$AL$2:$AL$501,$W27))))),"; role not chosen","")&amp;IF(AND(ISNUMBER(MATCH($F27,Lists!$I$2:$I$6,0)),TRIM(INDEX(Applicants!$AG$2:$AG$501,$W27)&amp;"")&lt;&gt;"Yes"),"; reference check not marked Yes","")&amp;IF(INDEX(Applicants!$AO$2:$AO$501,$W27)="Needed","; under 18, guardian signature not on file","")&amp;IF((COUNTIFS($B$2:$B$41,$B27,$S$2:$S$41,"&lt;"&amp;$T27,$T$2:$T$41,"&gt;"&amp;$S27,$H$2:$H$41,TRIM($J27))+COUNTIFS($B$2:$B$41,$B27,$S$2:$S$41,"&lt;"&amp;$T27,$T$2:$T$41,"&gt;"&amp;$S27,$I$2:$I$41,TRIM($J27))+COUNTIFS($B$2:$B$41,$B27,$S$2:$S$41,"&lt;"&amp;$T27,$T$2:$T$41,"&gt;"&amp;$S27,$J$2:$J$41,TRIM($J27))+COUNTIFS($B$2:$B$41,$B27,$S$2:$S$41,"&lt;"&amp;$T27,$T$2:$T$41,"&gt;"&amp;$S27,$K$2:$K$41,TRIM($J27))+COUNTIFS($B$2:$B$41,$B27,$S$2:$S$41,"&lt;"&amp;$T27,$T$2:$T$41,"&gt;"&amp;$S27,$L$2:$L$41,TRIM($J27))+COUNTIFS($B$2:$B$41,$B27,$S$2:$S$41,"&lt;"&amp;$T27,$T$2:$T$41,"&gt;"&amp;$S27,$M$2:$M$41,TRIM($J27)))&gt;1,"; double-booked","")),3,200)))</f>
        <v/>
      </c>
      <c r="AD27" s="29">
        <f>IF($X27="","",IF((IF($X27=0,"; not on Applicants",IF(AND($E27&lt;&gt;"",NOT(ISNUMBER(SEARCH($E27,INDEX(Applicants!$AM$2:$AM$501,$X27))))),"; not available","")&amp;IF(AND($F27&lt;&gt;"",NOT(ISNUMBER(SEARCH($F27,INDEX(Applicants!$AL$2:$AL$501,$X27))))),"; role not chosen","")&amp;IF(AND(ISNUMBER(MATCH($F27,Lists!$I$2:$I$6,0)),TRIM(INDEX(Applicants!$AG$2:$AG$501,$X27)&amp;"")&lt;&gt;"Yes"),"; reference check not marked Yes","")&amp;IF(INDEX(Applicants!$AO$2:$AO$501,$X27)="Needed","; under 18, guardian signature not on file","")&amp;IF((COUNTIFS($B$2:$B$41,$B27,$S$2:$S$41,"&lt;"&amp;$T27,$T$2:$T$41,"&gt;"&amp;$S27,$H$2:$H$41,TRIM($K27))+COUNTIFS($B$2:$B$41,$B27,$S$2:$S$41,"&lt;"&amp;$T27,$T$2:$T$41,"&gt;"&amp;$S27,$I$2:$I$41,TRIM($K27))+COUNTIFS($B$2:$B$41,$B27,$S$2:$S$41,"&lt;"&amp;$T27,$T$2:$T$41,"&gt;"&amp;$S27,$J$2:$J$41,TRIM($K27))+COUNTIFS($B$2:$B$41,$B27,$S$2:$S$41,"&lt;"&amp;$T27,$T$2:$T$41,"&gt;"&amp;$S27,$K$2:$K$41,TRIM($K27))+COUNTIFS($B$2:$B$41,$B27,$S$2:$S$41,"&lt;"&amp;$T27,$T$2:$T$41,"&gt;"&amp;$S27,$L$2:$L$41,TRIM($K27))+COUNTIFS($B$2:$B$41,$B27,$S$2:$S$41,"&lt;"&amp;$T27,$T$2:$T$41,"&gt;"&amp;$S27,$M$2:$M$41,TRIM($K27)))&gt;1,"; double-booked","")))="","",TRIM($K27)&amp;": "&amp;MID(IF($X27=0,"; not on Applicants",IF(AND($E27&lt;&gt;"",NOT(ISNUMBER(SEARCH($E27,INDEX(Applicants!$AM$2:$AM$501,$X27))))),"; not available","")&amp;IF(AND($F27&lt;&gt;"",NOT(ISNUMBER(SEARCH($F27,INDEX(Applicants!$AL$2:$AL$501,$X27))))),"; role not chosen","")&amp;IF(AND(ISNUMBER(MATCH($F27,Lists!$I$2:$I$6,0)),TRIM(INDEX(Applicants!$AG$2:$AG$501,$X27)&amp;"")&lt;&gt;"Yes"),"; reference check not marked Yes","")&amp;IF(INDEX(Applicants!$AO$2:$AO$501,$X27)="Needed","; under 18, guardian signature not on file","")&amp;IF((COUNTIFS($B$2:$B$41,$B27,$S$2:$S$41,"&lt;"&amp;$T27,$T$2:$T$41,"&gt;"&amp;$S27,$H$2:$H$41,TRIM($K27))+COUNTIFS($B$2:$B$41,$B27,$S$2:$S$41,"&lt;"&amp;$T27,$T$2:$T$41,"&gt;"&amp;$S27,$I$2:$I$41,TRIM($K27))+COUNTIFS($B$2:$B$41,$B27,$S$2:$S$41,"&lt;"&amp;$T27,$T$2:$T$41,"&gt;"&amp;$S27,$J$2:$J$41,TRIM($K27))+COUNTIFS($B$2:$B$41,$B27,$S$2:$S$41,"&lt;"&amp;$T27,$T$2:$T$41,"&gt;"&amp;$S27,$K$2:$K$41,TRIM($K27))+COUNTIFS($B$2:$B$41,$B27,$S$2:$S$41,"&lt;"&amp;$T27,$T$2:$T$41,"&gt;"&amp;$S27,$L$2:$L$41,TRIM($K27))+COUNTIFS($B$2:$B$41,$B27,$S$2:$S$41,"&lt;"&amp;$T27,$T$2:$T$41,"&gt;"&amp;$S27,$M$2:$M$41,TRIM($K27)))&gt;1,"; double-booked","")),3,200)))</f>
        <v/>
      </c>
      <c r="AE27" s="29">
        <f>IF($Y27="","",IF((IF($Y27=0,"; not on Applicants",IF(AND($E27&lt;&gt;"",NOT(ISNUMBER(SEARCH($E27,INDEX(Applicants!$AM$2:$AM$501,$Y27))))),"; not available","")&amp;IF(AND($F27&lt;&gt;"",NOT(ISNUMBER(SEARCH($F27,INDEX(Applicants!$AL$2:$AL$501,$Y27))))),"; role not chosen","")&amp;IF(AND(ISNUMBER(MATCH($F27,Lists!$I$2:$I$6,0)),TRIM(INDEX(Applicants!$AG$2:$AG$501,$Y27)&amp;"")&lt;&gt;"Yes"),"; reference check not marked Yes","")&amp;IF(INDEX(Applicants!$AO$2:$AO$501,$Y27)="Needed","; under 18, guardian signature not on file","")&amp;IF((COUNTIFS($B$2:$B$41,$B27,$S$2:$S$41,"&lt;"&amp;$T27,$T$2:$T$41,"&gt;"&amp;$S27,$H$2:$H$41,TRIM($L27))+COUNTIFS($B$2:$B$41,$B27,$S$2:$S$41,"&lt;"&amp;$T27,$T$2:$T$41,"&gt;"&amp;$S27,$I$2:$I$41,TRIM($L27))+COUNTIFS($B$2:$B$41,$B27,$S$2:$S$41,"&lt;"&amp;$T27,$T$2:$T$41,"&gt;"&amp;$S27,$J$2:$J$41,TRIM($L27))+COUNTIFS($B$2:$B$41,$B27,$S$2:$S$41,"&lt;"&amp;$T27,$T$2:$T$41,"&gt;"&amp;$S27,$K$2:$K$41,TRIM($L27))+COUNTIFS($B$2:$B$41,$B27,$S$2:$S$41,"&lt;"&amp;$T27,$T$2:$T$41,"&gt;"&amp;$S27,$L$2:$L$41,TRIM($L27))+COUNTIFS($B$2:$B$41,$B27,$S$2:$S$41,"&lt;"&amp;$T27,$T$2:$T$41,"&gt;"&amp;$S27,$M$2:$M$41,TRIM($L27)))&gt;1,"; double-booked","")))="","",TRIM($L27)&amp;": "&amp;MID(IF($Y27=0,"; not on Applicants",IF(AND($E27&lt;&gt;"",NOT(ISNUMBER(SEARCH($E27,INDEX(Applicants!$AM$2:$AM$501,$Y27))))),"; not available","")&amp;IF(AND($F27&lt;&gt;"",NOT(ISNUMBER(SEARCH($F27,INDEX(Applicants!$AL$2:$AL$501,$Y27))))),"; role not chosen","")&amp;IF(AND(ISNUMBER(MATCH($F27,Lists!$I$2:$I$6,0)),TRIM(INDEX(Applicants!$AG$2:$AG$501,$Y27)&amp;"")&lt;&gt;"Yes"),"; reference check not marked Yes","")&amp;IF(INDEX(Applicants!$AO$2:$AO$501,$Y27)="Needed","; under 18, guardian signature not on file","")&amp;IF((COUNTIFS($B$2:$B$41,$B27,$S$2:$S$41,"&lt;"&amp;$T27,$T$2:$T$41,"&gt;"&amp;$S27,$H$2:$H$41,TRIM($L27))+COUNTIFS($B$2:$B$41,$B27,$S$2:$S$41,"&lt;"&amp;$T27,$T$2:$T$41,"&gt;"&amp;$S27,$I$2:$I$41,TRIM($L27))+COUNTIFS($B$2:$B$41,$B27,$S$2:$S$41,"&lt;"&amp;$T27,$T$2:$T$41,"&gt;"&amp;$S27,$J$2:$J$41,TRIM($L27))+COUNTIFS($B$2:$B$41,$B27,$S$2:$S$41,"&lt;"&amp;$T27,$T$2:$T$41,"&gt;"&amp;$S27,$K$2:$K$41,TRIM($L27))+COUNTIFS($B$2:$B$41,$B27,$S$2:$S$41,"&lt;"&amp;$T27,$T$2:$T$41,"&gt;"&amp;$S27,$L$2:$L$41,TRIM($L27))+COUNTIFS($B$2:$B$41,$B27,$S$2:$S$41,"&lt;"&amp;$T27,$T$2:$T$41,"&gt;"&amp;$S27,$M$2:$M$41,TRIM($L27)))&gt;1,"; double-booked","")),3,200)))</f>
        <v/>
      </c>
      <c r="AF27" s="29">
        <f>IF($Z27="","",IF((IF($Z27=0,"; not on Applicants",IF(AND($E27&lt;&gt;"",NOT(ISNUMBER(SEARCH($E27,INDEX(Applicants!$AM$2:$AM$501,$Z27))))),"; not available","")&amp;IF(AND($F27&lt;&gt;"",NOT(ISNUMBER(SEARCH($F27,INDEX(Applicants!$AL$2:$AL$501,$Z27))))),"; role not chosen","")&amp;IF(AND(ISNUMBER(MATCH($F27,Lists!$I$2:$I$6,0)),TRIM(INDEX(Applicants!$AG$2:$AG$501,$Z27)&amp;"")&lt;&gt;"Yes"),"; reference check not marked Yes","")&amp;IF(INDEX(Applicants!$AO$2:$AO$501,$Z27)="Needed","; under 18, guardian signature not on file","")&amp;IF((COUNTIFS($B$2:$B$41,$B27,$S$2:$S$41,"&lt;"&amp;$T27,$T$2:$T$41,"&gt;"&amp;$S27,$H$2:$H$41,TRIM($M27))+COUNTIFS($B$2:$B$41,$B27,$S$2:$S$41,"&lt;"&amp;$T27,$T$2:$T$41,"&gt;"&amp;$S27,$I$2:$I$41,TRIM($M27))+COUNTIFS($B$2:$B$41,$B27,$S$2:$S$41,"&lt;"&amp;$T27,$T$2:$T$41,"&gt;"&amp;$S27,$J$2:$J$41,TRIM($M27))+COUNTIFS($B$2:$B$41,$B27,$S$2:$S$41,"&lt;"&amp;$T27,$T$2:$T$41,"&gt;"&amp;$S27,$K$2:$K$41,TRIM($M27))+COUNTIFS($B$2:$B$41,$B27,$S$2:$S$41,"&lt;"&amp;$T27,$T$2:$T$41,"&gt;"&amp;$S27,$L$2:$L$41,TRIM($M27))+COUNTIFS($B$2:$B$41,$B27,$S$2:$S$41,"&lt;"&amp;$T27,$T$2:$T$41,"&gt;"&amp;$S27,$M$2:$M$41,TRIM($M27)))&gt;1,"; double-booked","")))="","",TRIM($M27)&amp;": "&amp;MID(IF($Z27=0,"; not on Applicants",IF(AND($E27&lt;&gt;"",NOT(ISNUMBER(SEARCH($E27,INDEX(Applicants!$AM$2:$AM$501,$Z27))))),"; not available","")&amp;IF(AND($F27&lt;&gt;"",NOT(ISNUMBER(SEARCH($F27,INDEX(Applicants!$AL$2:$AL$501,$Z27))))),"; role not chosen","")&amp;IF(AND(ISNUMBER(MATCH($F27,Lists!$I$2:$I$6,0)),TRIM(INDEX(Applicants!$AG$2:$AG$501,$Z27)&amp;"")&lt;&gt;"Yes"),"; reference check not marked Yes","")&amp;IF(INDEX(Applicants!$AO$2:$AO$501,$Z27)="Needed","; under 18, guardian signature not on file","")&amp;IF((COUNTIFS($B$2:$B$41,$B27,$S$2:$S$41,"&lt;"&amp;$T27,$T$2:$T$41,"&gt;"&amp;$S27,$H$2:$H$41,TRIM($M27))+COUNTIFS($B$2:$B$41,$B27,$S$2:$S$41,"&lt;"&amp;$T27,$T$2:$T$41,"&gt;"&amp;$S27,$I$2:$I$41,TRIM($M27))+COUNTIFS($B$2:$B$41,$B27,$S$2:$S$41,"&lt;"&amp;$T27,$T$2:$T$41,"&gt;"&amp;$S27,$J$2:$J$41,TRIM($M27))+COUNTIFS($B$2:$B$41,$B27,$S$2:$S$41,"&lt;"&amp;$T27,$T$2:$T$41,"&gt;"&amp;$S27,$K$2:$K$41,TRIM($M27))+COUNTIFS($B$2:$B$41,$B27,$S$2:$S$41,"&lt;"&amp;$T27,$T$2:$T$41,"&gt;"&amp;$S27,$L$2:$L$41,TRIM($M27))+COUNTIFS($B$2:$B$41,$B27,$S$2:$S$41,"&lt;"&amp;$T27,$T$2:$T$41,"&gt;"&amp;$S27,$M$2:$M$41,TRIM($M27)))&gt;1,"; double-booked","")),3,200)))</f>
        <v/>
      </c>
      <c r="AG27" s="29">
        <f>IF(AA27&lt;&gt;"",AA27&amp;" | ","")&amp;IF(AB27&lt;&gt;"",AB27&amp;" | ","")&amp;IF(AC27&lt;&gt;"",AC27&amp;" | ","")&amp;IF(AD27&lt;&gt;"",AD27&amp;" | ","")&amp;IF(AE27&lt;&gt;"",AE27&amp;" | ","")&amp;IF(AF27&lt;&gt;"",AF27&amp;" | ","")</f>
        <v/>
      </c>
    </row>
    <row r="28">
      <c r="A28" s="23" t="n"/>
      <c r="B28" s="30" t="n"/>
      <c r="C28" s="31" t="n"/>
      <c r="D28" s="31" t="n"/>
      <c r="E28" s="23" t="n"/>
      <c r="F28" s="23" t="n"/>
      <c r="G28" s="32" t="n"/>
      <c r="H28" s="23" t="n"/>
      <c r="I28" s="23" t="n"/>
      <c r="J28" s="23" t="n"/>
      <c r="K28" s="23" t="n"/>
      <c r="L28" s="23" t="n"/>
      <c r="M28" s="23" t="n"/>
      <c r="N28" s="27">
        <f>IF(A28="","",SUMPRODUCT((H28:M28&lt;&gt;"")*1))</f>
        <v/>
      </c>
      <c r="O28" s="27">
        <f>IF(OR(A28="",NOT(ISNUMBER(G28))),"",MAX(0,G28-N28))</f>
        <v/>
      </c>
      <c r="P28" s="27">
        <f>IF(OR(A28="",NOT(ISNUMBER(G28))),"",IF(N28=0,"Empty",IF(N28=G28,"Full",IF(N28&gt;G28,"Over by "&amp;(N28-G28),"Open"))))</f>
        <v/>
      </c>
      <c r="Q28" s="28">
        <f>IF(A28="","",IF(N28=0,"No names yet",IF(AG28="","OK",LEFT(AG28,LEN(AG28)-3))))</f>
        <v/>
      </c>
      <c r="S28" s="29">
        <f>IF(C28="","",IF(ISNUMBER(C28),ROUND(MOD(C28,1)*1440,0),IFERROR(VALUE(LEFT(C28,2))*60+VALUE(MID(C28,4,2)),"")))</f>
        <v/>
      </c>
      <c r="T28" s="29">
        <f>IF(D28="","",IF(ISNUMBER(D28),ROUND(MOD(D28,1)*1440,0),IFERROR(VALUE(LEFT(D28,2))*60+VALUE(MID(D28,4,2)),"")))</f>
        <v/>
      </c>
      <c r="U28" s="29">
        <f>IF(TRIM($H28&amp;"")="","",IFERROR(MATCH(TRIM($H28),Applicants!$AJ$2:$AJ$501,0),0))</f>
        <v/>
      </c>
      <c r="V28" s="29">
        <f>IF(TRIM($I28&amp;"")="","",IFERROR(MATCH(TRIM($I28),Applicants!$AJ$2:$AJ$501,0),0))</f>
        <v/>
      </c>
      <c r="W28" s="29">
        <f>IF(TRIM($J28&amp;"")="","",IFERROR(MATCH(TRIM($J28),Applicants!$AJ$2:$AJ$501,0),0))</f>
        <v/>
      </c>
      <c r="X28" s="29">
        <f>IF(TRIM($K28&amp;"")="","",IFERROR(MATCH(TRIM($K28),Applicants!$AJ$2:$AJ$501,0),0))</f>
        <v/>
      </c>
      <c r="Y28" s="29">
        <f>IF(TRIM($L28&amp;"")="","",IFERROR(MATCH(TRIM($L28),Applicants!$AJ$2:$AJ$501,0),0))</f>
        <v/>
      </c>
      <c r="Z28" s="29">
        <f>IF(TRIM($M28&amp;"")="","",IFERROR(MATCH(TRIM($M28),Applicants!$AJ$2:$AJ$501,0),0))</f>
        <v/>
      </c>
      <c r="AA28" s="29">
        <f>IF($U28="","",IF((IF($U28=0,"; not on Applicants",IF(AND($E28&lt;&gt;"",NOT(ISNUMBER(SEARCH($E28,INDEX(Applicants!$AM$2:$AM$501,$U28))))),"; not available","")&amp;IF(AND($F28&lt;&gt;"",NOT(ISNUMBER(SEARCH($F28,INDEX(Applicants!$AL$2:$AL$501,$U28))))),"; role not chosen","")&amp;IF(AND(ISNUMBER(MATCH($F28,Lists!$I$2:$I$6,0)),TRIM(INDEX(Applicants!$AG$2:$AG$501,$U28)&amp;"")&lt;&gt;"Yes"),"; reference check not marked Yes","")&amp;IF(INDEX(Applicants!$AO$2:$AO$501,$U28)="Needed","; under 18, guardian signature not on file","")&amp;IF((COUNTIFS($B$2:$B$41,$B28,$S$2:$S$41,"&lt;"&amp;$T28,$T$2:$T$41,"&gt;"&amp;$S28,$H$2:$H$41,TRIM($H28))+COUNTIFS($B$2:$B$41,$B28,$S$2:$S$41,"&lt;"&amp;$T28,$T$2:$T$41,"&gt;"&amp;$S28,$I$2:$I$41,TRIM($H28))+COUNTIFS($B$2:$B$41,$B28,$S$2:$S$41,"&lt;"&amp;$T28,$T$2:$T$41,"&gt;"&amp;$S28,$J$2:$J$41,TRIM($H28))+COUNTIFS($B$2:$B$41,$B28,$S$2:$S$41,"&lt;"&amp;$T28,$T$2:$T$41,"&gt;"&amp;$S28,$K$2:$K$41,TRIM($H28))+COUNTIFS($B$2:$B$41,$B28,$S$2:$S$41,"&lt;"&amp;$T28,$T$2:$T$41,"&gt;"&amp;$S28,$L$2:$L$41,TRIM($H28))+COUNTIFS($B$2:$B$41,$B28,$S$2:$S$41,"&lt;"&amp;$T28,$T$2:$T$41,"&gt;"&amp;$S28,$M$2:$M$41,TRIM($H28)))&gt;1,"; double-booked","")))="","",TRIM($H28)&amp;": "&amp;MID(IF($U28=0,"; not on Applicants",IF(AND($E28&lt;&gt;"",NOT(ISNUMBER(SEARCH($E28,INDEX(Applicants!$AM$2:$AM$501,$U28))))),"; not available","")&amp;IF(AND($F28&lt;&gt;"",NOT(ISNUMBER(SEARCH($F28,INDEX(Applicants!$AL$2:$AL$501,$U28))))),"; role not chosen","")&amp;IF(AND(ISNUMBER(MATCH($F28,Lists!$I$2:$I$6,0)),TRIM(INDEX(Applicants!$AG$2:$AG$501,$U28)&amp;"")&lt;&gt;"Yes"),"; reference check not marked Yes","")&amp;IF(INDEX(Applicants!$AO$2:$AO$501,$U28)="Needed","; under 18, guardian signature not on file","")&amp;IF((COUNTIFS($B$2:$B$41,$B28,$S$2:$S$41,"&lt;"&amp;$T28,$T$2:$T$41,"&gt;"&amp;$S28,$H$2:$H$41,TRIM($H28))+COUNTIFS($B$2:$B$41,$B28,$S$2:$S$41,"&lt;"&amp;$T28,$T$2:$T$41,"&gt;"&amp;$S28,$I$2:$I$41,TRIM($H28))+COUNTIFS($B$2:$B$41,$B28,$S$2:$S$41,"&lt;"&amp;$T28,$T$2:$T$41,"&gt;"&amp;$S28,$J$2:$J$41,TRIM($H28))+COUNTIFS($B$2:$B$41,$B28,$S$2:$S$41,"&lt;"&amp;$T28,$T$2:$T$41,"&gt;"&amp;$S28,$K$2:$K$41,TRIM($H28))+COUNTIFS($B$2:$B$41,$B28,$S$2:$S$41,"&lt;"&amp;$T28,$T$2:$T$41,"&gt;"&amp;$S28,$L$2:$L$41,TRIM($H28))+COUNTIFS($B$2:$B$41,$B28,$S$2:$S$41,"&lt;"&amp;$T28,$T$2:$T$41,"&gt;"&amp;$S28,$M$2:$M$41,TRIM($H28)))&gt;1,"; double-booked","")),3,200)))</f>
        <v/>
      </c>
      <c r="AB28" s="29">
        <f>IF($V28="","",IF((IF($V28=0,"; not on Applicants",IF(AND($E28&lt;&gt;"",NOT(ISNUMBER(SEARCH($E28,INDEX(Applicants!$AM$2:$AM$501,$V28))))),"; not available","")&amp;IF(AND($F28&lt;&gt;"",NOT(ISNUMBER(SEARCH($F28,INDEX(Applicants!$AL$2:$AL$501,$V28))))),"; role not chosen","")&amp;IF(AND(ISNUMBER(MATCH($F28,Lists!$I$2:$I$6,0)),TRIM(INDEX(Applicants!$AG$2:$AG$501,$V28)&amp;"")&lt;&gt;"Yes"),"; reference check not marked Yes","")&amp;IF(INDEX(Applicants!$AO$2:$AO$501,$V28)="Needed","; under 18, guardian signature not on file","")&amp;IF((COUNTIFS($B$2:$B$41,$B28,$S$2:$S$41,"&lt;"&amp;$T28,$T$2:$T$41,"&gt;"&amp;$S28,$H$2:$H$41,TRIM($I28))+COUNTIFS($B$2:$B$41,$B28,$S$2:$S$41,"&lt;"&amp;$T28,$T$2:$T$41,"&gt;"&amp;$S28,$I$2:$I$41,TRIM($I28))+COUNTIFS($B$2:$B$41,$B28,$S$2:$S$41,"&lt;"&amp;$T28,$T$2:$T$41,"&gt;"&amp;$S28,$J$2:$J$41,TRIM($I28))+COUNTIFS($B$2:$B$41,$B28,$S$2:$S$41,"&lt;"&amp;$T28,$T$2:$T$41,"&gt;"&amp;$S28,$K$2:$K$41,TRIM($I28))+COUNTIFS($B$2:$B$41,$B28,$S$2:$S$41,"&lt;"&amp;$T28,$T$2:$T$41,"&gt;"&amp;$S28,$L$2:$L$41,TRIM($I28))+COUNTIFS($B$2:$B$41,$B28,$S$2:$S$41,"&lt;"&amp;$T28,$T$2:$T$41,"&gt;"&amp;$S28,$M$2:$M$41,TRIM($I28)))&gt;1,"; double-booked","")))="","",TRIM($I28)&amp;": "&amp;MID(IF($V28=0,"; not on Applicants",IF(AND($E28&lt;&gt;"",NOT(ISNUMBER(SEARCH($E28,INDEX(Applicants!$AM$2:$AM$501,$V28))))),"; not available","")&amp;IF(AND($F28&lt;&gt;"",NOT(ISNUMBER(SEARCH($F28,INDEX(Applicants!$AL$2:$AL$501,$V28))))),"; role not chosen","")&amp;IF(AND(ISNUMBER(MATCH($F28,Lists!$I$2:$I$6,0)),TRIM(INDEX(Applicants!$AG$2:$AG$501,$V28)&amp;"")&lt;&gt;"Yes"),"; reference check not marked Yes","")&amp;IF(INDEX(Applicants!$AO$2:$AO$501,$V28)="Needed","; under 18, guardian signature not on file","")&amp;IF((COUNTIFS($B$2:$B$41,$B28,$S$2:$S$41,"&lt;"&amp;$T28,$T$2:$T$41,"&gt;"&amp;$S28,$H$2:$H$41,TRIM($I28))+COUNTIFS($B$2:$B$41,$B28,$S$2:$S$41,"&lt;"&amp;$T28,$T$2:$T$41,"&gt;"&amp;$S28,$I$2:$I$41,TRIM($I28))+COUNTIFS($B$2:$B$41,$B28,$S$2:$S$41,"&lt;"&amp;$T28,$T$2:$T$41,"&gt;"&amp;$S28,$J$2:$J$41,TRIM($I28))+COUNTIFS($B$2:$B$41,$B28,$S$2:$S$41,"&lt;"&amp;$T28,$T$2:$T$41,"&gt;"&amp;$S28,$K$2:$K$41,TRIM($I28))+COUNTIFS($B$2:$B$41,$B28,$S$2:$S$41,"&lt;"&amp;$T28,$T$2:$T$41,"&gt;"&amp;$S28,$L$2:$L$41,TRIM($I28))+COUNTIFS($B$2:$B$41,$B28,$S$2:$S$41,"&lt;"&amp;$T28,$T$2:$T$41,"&gt;"&amp;$S28,$M$2:$M$41,TRIM($I28)))&gt;1,"; double-booked","")),3,200)))</f>
        <v/>
      </c>
      <c r="AC28" s="29">
        <f>IF($W28="","",IF((IF($W28=0,"; not on Applicants",IF(AND($E28&lt;&gt;"",NOT(ISNUMBER(SEARCH($E28,INDEX(Applicants!$AM$2:$AM$501,$W28))))),"; not available","")&amp;IF(AND($F28&lt;&gt;"",NOT(ISNUMBER(SEARCH($F28,INDEX(Applicants!$AL$2:$AL$501,$W28))))),"; role not chosen","")&amp;IF(AND(ISNUMBER(MATCH($F28,Lists!$I$2:$I$6,0)),TRIM(INDEX(Applicants!$AG$2:$AG$501,$W28)&amp;"")&lt;&gt;"Yes"),"; reference check not marked Yes","")&amp;IF(INDEX(Applicants!$AO$2:$AO$501,$W28)="Needed","; under 18, guardian signature not on file","")&amp;IF((COUNTIFS($B$2:$B$41,$B28,$S$2:$S$41,"&lt;"&amp;$T28,$T$2:$T$41,"&gt;"&amp;$S28,$H$2:$H$41,TRIM($J28))+COUNTIFS($B$2:$B$41,$B28,$S$2:$S$41,"&lt;"&amp;$T28,$T$2:$T$41,"&gt;"&amp;$S28,$I$2:$I$41,TRIM($J28))+COUNTIFS($B$2:$B$41,$B28,$S$2:$S$41,"&lt;"&amp;$T28,$T$2:$T$41,"&gt;"&amp;$S28,$J$2:$J$41,TRIM($J28))+COUNTIFS($B$2:$B$41,$B28,$S$2:$S$41,"&lt;"&amp;$T28,$T$2:$T$41,"&gt;"&amp;$S28,$K$2:$K$41,TRIM($J28))+COUNTIFS($B$2:$B$41,$B28,$S$2:$S$41,"&lt;"&amp;$T28,$T$2:$T$41,"&gt;"&amp;$S28,$L$2:$L$41,TRIM($J28))+COUNTIFS($B$2:$B$41,$B28,$S$2:$S$41,"&lt;"&amp;$T28,$T$2:$T$41,"&gt;"&amp;$S28,$M$2:$M$41,TRIM($J28)))&gt;1,"; double-booked","")))="","",TRIM($J28)&amp;": "&amp;MID(IF($W28=0,"; not on Applicants",IF(AND($E28&lt;&gt;"",NOT(ISNUMBER(SEARCH($E28,INDEX(Applicants!$AM$2:$AM$501,$W28))))),"; not available","")&amp;IF(AND($F28&lt;&gt;"",NOT(ISNUMBER(SEARCH($F28,INDEX(Applicants!$AL$2:$AL$501,$W28))))),"; role not chosen","")&amp;IF(AND(ISNUMBER(MATCH($F28,Lists!$I$2:$I$6,0)),TRIM(INDEX(Applicants!$AG$2:$AG$501,$W28)&amp;"")&lt;&gt;"Yes"),"; reference check not marked Yes","")&amp;IF(INDEX(Applicants!$AO$2:$AO$501,$W28)="Needed","; under 18, guardian signature not on file","")&amp;IF((COUNTIFS($B$2:$B$41,$B28,$S$2:$S$41,"&lt;"&amp;$T28,$T$2:$T$41,"&gt;"&amp;$S28,$H$2:$H$41,TRIM($J28))+COUNTIFS($B$2:$B$41,$B28,$S$2:$S$41,"&lt;"&amp;$T28,$T$2:$T$41,"&gt;"&amp;$S28,$I$2:$I$41,TRIM($J28))+COUNTIFS($B$2:$B$41,$B28,$S$2:$S$41,"&lt;"&amp;$T28,$T$2:$T$41,"&gt;"&amp;$S28,$J$2:$J$41,TRIM($J28))+COUNTIFS($B$2:$B$41,$B28,$S$2:$S$41,"&lt;"&amp;$T28,$T$2:$T$41,"&gt;"&amp;$S28,$K$2:$K$41,TRIM($J28))+COUNTIFS($B$2:$B$41,$B28,$S$2:$S$41,"&lt;"&amp;$T28,$T$2:$T$41,"&gt;"&amp;$S28,$L$2:$L$41,TRIM($J28))+COUNTIFS($B$2:$B$41,$B28,$S$2:$S$41,"&lt;"&amp;$T28,$T$2:$T$41,"&gt;"&amp;$S28,$M$2:$M$41,TRIM($J28)))&gt;1,"; double-booked","")),3,200)))</f>
        <v/>
      </c>
      <c r="AD28" s="29">
        <f>IF($X28="","",IF((IF($X28=0,"; not on Applicants",IF(AND($E28&lt;&gt;"",NOT(ISNUMBER(SEARCH($E28,INDEX(Applicants!$AM$2:$AM$501,$X28))))),"; not available","")&amp;IF(AND($F28&lt;&gt;"",NOT(ISNUMBER(SEARCH($F28,INDEX(Applicants!$AL$2:$AL$501,$X28))))),"; role not chosen","")&amp;IF(AND(ISNUMBER(MATCH($F28,Lists!$I$2:$I$6,0)),TRIM(INDEX(Applicants!$AG$2:$AG$501,$X28)&amp;"")&lt;&gt;"Yes"),"; reference check not marked Yes","")&amp;IF(INDEX(Applicants!$AO$2:$AO$501,$X28)="Needed","; under 18, guardian signature not on file","")&amp;IF((COUNTIFS($B$2:$B$41,$B28,$S$2:$S$41,"&lt;"&amp;$T28,$T$2:$T$41,"&gt;"&amp;$S28,$H$2:$H$41,TRIM($K28))+COUNTIFS($B$2:$B$41,$B28,$S$2:$S$41,"&lt;"&amp;$T28,$T$2:$T$41,"&gt;"&amp;$S28,$I$2:$I$41,TRIM($K28))+COUNTIFS($B$2:$B$41,$B28,$S$2:$S$41,"&lt;"&amp;$T28,$T$2:$T$41,"&gt;"&amp;$S28,$J$2:$J$41,TRIM($K28))+COUNTIFS($B$2:$B$41,$B28,$S$2:$S$41,"&lt;"&amp;$T28,$T$2:$T$41,"&gt;"&amp;$S28,$K$2:$K$41,TRIM($K28))+COUNTIFS($B$2:$B$41,$B28,$S$2:$S$41,"&lt;"&amp;$T28,$T$2:$T$41,"&gt;"&amp;$S28,$L$2:$L$41,TRIM($K28))+COUNTIFS($B$2:$B$41,$B28,$S$2:$S$41,"&lt;"&amp;$T28,$T$2:$T$41,"&gt;"&amp;$S28,$M$2:$M$41,TRIM($K28)))&gt;1,"; double-booked","")))="","",TRIM($K28)&amp;": "&amp;MID(IF($X28=0,"; not on Applicants",IF(AND($E28&lt;&gt;"",NOT(ISNUMBER(SEARCH($E28,INDEX(Applicants!$AM$2:$AM$501,$X28))))),"; not available","")&amp;IF(AND($F28&lt;&gt;"",NOT(ISNUMBER(SEARCH($F28,INDEX(Applicants!$AL$2:$AL$501,$X28))))),"; role not chosen","")&amp;IF(AND(ISNUMBER(MATCH($F28,Lists!$I$2:$I$6,0)),TRIM(INDEX(Applicants!$AG$2:$AG$501,$X28)&amp;"")&lt;&gt;"Yes"),"; reference check not marked Yes","")&amp;IF(INDEX(Applicants!$AO$2:$AO$501,$X28)="Needed","; under 18, guardian signature not on file","")&amp;IF((COUNTIFS($B$2:$B$41,$B28,$S$2:$S$41,"&lt;"&amp;$T28,$T$2:$T$41,"&gt;"&amp;$S28,$H$2:$H$41,TRIM($K28))+COUNTIFS($B$2:$B$41,$B28,$S$2:$S$41,"&lt;"&amp;$T28,$T$2:$T$41,"&gt;"&amp;$S28,$I$2:$I$41,TRIM($K28))+COUNTIFS($B$2:$B$41,$B28,$S$2:$S$41,"&lt;"&amp;$T28,$T$2:$T$41,"&gt;"&amp;$S28,$J$2:$J$41,TRIM($K28))+COUNTIFS($B$2:$B$41,$B28,$S$2:$S$41,"&lt;"&amp;$T28,$T$2:$T$41,"&gt;"&amp;$S28,$K$2:$K$41,TRIM($K28))+COUNTIFS($B$2:$B$41,$B28,$S$2:$S$41,"&lt;"&amp;$T28,$T$2:$T$41,"&gt;"&amp;$S28,$L$2:$L$41,TRIM($K28))+COUNTIFS($B$2:$B$41,$B28,$S$2:$S$41,"&lt;"&amp;$T28,$T$2:$T$41,"&gt;"&amp;$S28,$M$2:$M$41,TRIM($K28)))&gt;1,"; double-booked","")),3,200)))</f>
        <v/>
      </c>
      <c r="AE28" s="29">
        <f>IF($Y28="","",IF((IF($Y28=0,"; not on Applicants",IF(AND($E28&lt;&gt;"",NOT(ISNUMBER(SEARCH($E28,INDEX(Applicants!$AM$2:$AM$501,$Y28))))),"; not available","")&amp;IF(AND($F28&lt;&gt;"",NOT(ISNUMBER(SEARCH($F28,INDEX(Applicants!$AL$2:$AL$501,$Y28))))),"; role not chosen","")&amp;IF(AND(ISNUMBER(MATCH($F28,Lists!$I$2:$I$6,0)),TRIM(INDEX(Applicants!$AG$2:$AG$501,$Y28)&amp;"")&lt;&gt;"Yes"),"; reference check not marked Yes","")&amp;IF(INDEX(Applicants!$AO$2:$AO$501,$Y28)="Needed","; under 18, guardian signature not on file","")&amp;IF((COUNTIFS($B$2:$B$41,$B28,$S$2:$S$41,"&lt;"&amp;$T28,$T$2:$T$41,"&gt;"&amp;$S28,$H$2:$H$41,TRIM($L28))+COUNTIFS($B$2:$B$41,$B28,$S$2:$S$41,"&lt;"&amp;$T28,$T$2:$T$41,"&gt;"&amp;$S28,$I$2:$I$41,TRIM($L28))+COUNTIFS($B$2:$B$41,$B28,$S$2:$S$41,"&lt;"&amp;$T28,$T$2:$T$41,"&gt;"&amp;$S28,$J$2:$J$41,TRIM($L28))+COUNTIFS($B$2:$B$41,$B28,$S$2:$S$41,"&lt;"&amp;$T28,$T$2:$T$41,"&gt;"&amp;$S28,$K$2:$K$41,TRIM($L28))+COUNTIFS($B$2:$B$41,$B28,$S$2:$S$41,"&lt;"&amp;$T28,$T$2:$T$41,"&gt;"&amp;$S28,$L$2:$L$41,TRIM($L28))+COUNTIFS($B$2:$B$41,$B28,$S$2:$S$41,"&lt;"&amp;$T28,$T$2:$T$41,"&gt;"&amp;$S28,$M$2:$M$41,TRIM($L28)))&gt;1,"; double-booked","")))="","",TRIM($L28)&amp;": "&amp;MID(IF($Y28=0,"; not on Applicants",IF(AND($E28&lt;&gt;"",NOT(ISNUMBER(SEARCH($E28,INDEX(Applicants!$AM$2:$AM$501,$Y28))))),"; not available","")&amp;IF(AND($F28&lt;&gt;"",NOT(ISNUMBER(SEARCH($F28,INDEX(Applicants!$AL$2:$AL$501,$Y28))))),"; role not chosen","")&amp;IF(AND(ISNUMBER(MATCH($F28,Lists!$I$2:$I$6,0)),TRIM(INDEX(Applicants!$AG$2:$AG$501,$Y28)&amp;"")&lt;&gt;"Yes"),"; reference check not marked Yes","")&amp;IF(INDEX(Applicants!$AO$2:$AO$501,$Y28)="Needed","; under 18, guardian signature not on file","")&amp;IF((COUNTIFS($B$2:$B$41,$B28,$S$2:$S$41,"&lt;"&amp;$T28,$T$2:$T$41,"&gt;"&amp;$S28,$H$2:$H$41,TRIM($L28))+COUNTIFS($B$2:$B$41,$B28,$S$2:$S$41,"&lt;"&amp;$T28,$T$2:$T$41,"&gt;"&amp;$S28,$I$2:$I$41,TRIM($L28))+COUNTIFS($B$2:$B$41,$B28,$S$2:$S$41,"&lt;"&amp;$T28,$T$2:$T$41,"&gt;"&amp;$S28,$J$2:$J$41,TRIM($L28))+COUNTIFS($B$2:$B$41,$B28,$S$2:$S$41,"&lt;"&amp;$T28,$T$2:$T$41,"&gt;"&amp;$S28,$K$2:$K$41,TRIM($L28))+COUNTIFS($B$2:$B$41,$B28,$S$2:$S$41,"&lt;"&amp;$T28,$T$2:$T$41,"&gt;"&amp;$S28,$L$2:$L$41,TRIM($L28))+COUNTIFS($B$2:$B$41,$B28,$S$2:$S$41,"&lt;"&amp;$T28,$T$2:$T$41,"&gt;"&amp;$S28,$M$2:$M$41,TRIM($L28)))&gt;1,"; double-booked","")),3,200)))</f>
        <v/>
      </c>
      <c r="AF28" s="29">
        <f>IF($Z28="","",IF((IF($Z28=0,"; not on Applicants",IF(AND($E28&lt;&gt;"",NOT(ISNUMBER(SEARCH($E28,INDEX(Applicants!$AM$2:$AM$501,$Z28))))),"; not available","")&amp;IF(AND($F28&lt;&gt;"",NOT(ISNUMBER(SEARCH($F28,INDEX(Applicants!$AL$2:$AL$501,$Z28))))),"; role not chosen","")&amp;IF(AND(ISNUMBER(MATCH($F28,Lists!$I$2:$I$6,0)),TRIM(INDEX(Applicants!$AG$2:$AG$501,$Z28)&amp;"")&lt;&gt;"Yes"),"; reference check not marked Yes","")&amp;IF(INDEX(Applicants!$AO$2:$AO$501,$Z28)="Needed","; under 18, guardian signature not on file","")&amp;IF((COUNTIFS($B$2:$B$41,$B28,$S$2:$S$41,"&lt;"&amp;$T28,$T$2:$T$41,"&gt;"&amp;$S28,$H$2:$H$41,TRIM($M28))+COUNTIFS($B$2:$B$41,$B28,$S$2:$S$41,"&lt;"&amp;$T28,$T$2:$T$41,"&gt;"&amp;$S28,$I$2:$I$41,TRIM($M28))+COUNTIFS($B$2:$B$41,$B28,$S$2:$S$41,"&lt;"&amp;$T28,$T$2:$T$41,"&gt;"&amp;$S28,$J$2:$J$41,TRIM($M28))+COUNTIFS($B$2:$B$41,$B28,$S$2:$S$41,"&lt;"&amp;$T28,$T$2:$T$41,"&gt;"&amp;$S28,$K$2:$K$41,TRIM($M28))+COUNTIFS($B$2:$B$41,$B28,$S$2:$S$41,"&lt;"&amp;$T28,$T$2:$T$41,"&gt;"&amp;$S28,$L$2:$L$41,TRIM($M28))+COUNTIFS($B$2:$B$41,$B28,$S$2:$S$41,"&lt;"&amp;$T28,$T$2:$T$41,"&gt;"&amp;$S28,$M$2:$M$41,TRIM($M28)))&gt;1,"; double-booked","")))="","",TRIM($M28)&amp;": "&amp;MID(IF($Z28=0,"; not on Applicants",IF(AND($E28&lt;&gt;"",NOT(ISNUMBER(SEARCH($E28,INDEX(Applicants!$AM$2:$AM$501,$Z28))))),"; not available","")&amp;IF(AND($F28&lt;&gt;"",NOT(ISNUMBER(SEARCH($F28,INDEX(Applicants!$AL$2:$AL$501,$Z28))))),"; role not chosen","")&amp;IF(AND(ISNUMBER(MATCH($F28,Lists!$I$2:$I$6,0)),TRIM(INDEX(Applicants!$AG$2:$AG$501,$Z28)&amp;"")&lt;&gt;"Yes"),"; reference check not marked Yes","")&amp;IF(INDEX(Applicants!$AO$2:$AO$501,$Z28)="Needed","; under 18, guardian signature not on file","")&amp;IF((COUNTIFS($B$2:$B$41,$B28,$S$2:$S$41,"&lt;"&amp;$T28,$T$2:$T$41,"&gt;"&amp;$S28,$H$2:$H$41,TRIM($M28))+COUNTIFS($B$2:$B$41,$B28,$S$2:$S$41,"&lt;"&amp;$T28,$T$2:$T$41,"&gt;"&amp;$S28,$I$2:$I$41,TRIM($M28))+COUNTIFS($B$2:$B$41,$B28,$S$2:$S$41,"&lt;"&amp;$T28,$T$2:$T$41,"&gt;"&amp;$S28,$J$2:$J$41,TRIM($M28))+COUNTIFS($B$2:$B$41,$B28,$S$2:$S$41,"&lt;"&amp;$T28,$T$2:$T$41,"&gt;"&amp;$S28,$K$2:$K$41,TRIM($M28))+COUNTIFS($B$2:$B$41,$B28,$S$2:$S$41,"&lt;"&amp;$T28,$T$2:$T$41,"&gt;"&amp;$S28,$L$2:$L$41,TRIM($M28))+COUNTIFS($B$2:$B$41,$B28,$S$2:$S$41,"&lt;"&amp;$T28,$T$2:$T$41,"&gt;"&amp;$S28,$M$2:$M$41,TRIM($M28)))&gt;1,"; double-booked","")),3,200)))</f>
        <v/>
      </c>
      <c r="AG28" s="29">
        <f>IF(AA28&lt;&gt;"",AA28&amp;" | ","")&amp;IF(AB28&lt;&gt;"",AB28&amp;" | ","")&amp;IF(AC28&lt;&gt;"",AC28&amp;" | ","")&amp;IF(AD28&lt;&gt;"",AD28&amp;" | ","")&amp;IF(AE28&lt;&gt;"",AE28&amp;" | ","")&amp;IF(AF28&lt;&gt;"",AF28&amp;" | ","")</f>
        <v/>
      </c>
    </row>
    <row r="29">
      <c r="A29" s="23" t="n"/>
      <c r="B29" s="30" t="n"/>
      <c r="C29" s="31" t="n"/>
      <c r="D29" s="31" t="n"/>
      <c r="E29" s="23" t="n"/>
      <c r="F29" s="23" t="n"/>
      <c r="G29" s="32" t="n"/>
      <c r="H29" s="23" t="n"/>
      <c r="I29" s="23" t="n"/>
      <c r="J29" s="23" t="n"/>
      <c r="K29" s="23" t="n"/>
      <c r="L29" s="23" t="n"/>
      <c r="M29" s="23" t="n"/>
      <c r="N29" s="27">
        <f>IF(A29="","",SUMPRODUCT((H29:M29&lt;&gt;"")*1))</f>
        <v/>
      </c>
      <c r="O29" s="27">
        <f>IF(OR(A29="",NOT(ISNUMBER(G29))),"",MAX(0,G29-N29))</f>
        <v/>
      </c>
      <c r="P29" s="27">
        <f>IF(OR(A29="",NOT(ISNUMBER(G29))),"",IF(N29=0,"Empty",IF(N29=G29,"Full",IF(N29&gt;G29,"Over by "&amp;(N29-G29),"Open"))))</f>
        <v/>
      </c>
      <c r="Q29" s="28">
        <f>IF(A29="","",IF(N29=0,"No names yet",IF(AG29="","OK",LEFT(AG29,LEN(AG29)-3))))</f>
        <v/>
      </c>
      <c r="S29" s="29">
        <f>IF(C29="","",IF(ISNUMBER(C29),ROUND(MOD(C29,1)*1440,0),IFERROR(VALUE(LEFT(C29,2))*60+VALUE(MID(C29,4,2)),"")))</f>
        <v/>
      </c>
      <c r="T29" s="29">
        <f>IF(D29="","",IF(ISNUMBER(D29),ROUND(MOD(D29,1)*1440,0),IFERROR(VALUE(LEFT(D29,2))*60+VALUE(MID(D29,4,2)),"")))</f>
        <v/>
      </c>
      <c r="U29" s="29">
        <f>IF(TRIM($H29&amp;"")="","",IFERROR(MATCH(TRIM($H29),Applicants!$AJ$2:$AJ$501,0),0))</f>
        <v/>
      </c>
      <c r="V29" s="29">
        <f>IF(TRIM($I29&amp;"")="","",IFERROR(MATCH(TRIM($I29),Applicants!$AJ$2:$AJ$501,0),0))</f>
        <v/>
      </c>
      <c r="W29" s="29">
        <f>IF(TRIM($J29&amp;"")="","",IFERROR(MATCH(TRIM($J29),Applicants!$AJ$2:$AJ$501,0),0))</f>
        <v/>
      </c>
      <c r="X29" s="29">
        <f>IF(TRIM($K29&amp;"")="","",IFERROR(MATCH(TRIM($K29),Applicants!$AJ$2:$AJ$501,0),0))</f>
        <v/>
      </c>
      <c r="Y29" s="29">
        <f>IF(TRIM($L29&amp;"")="","",IFERROR(MATCH(TRIM($L29),Applicants!$AJ$2:$AJ$501,0),0))</f>
        <v/>
      </c>
      <c r="Z29" s="29">
        <f>IF(TRIM($M29&amp;"")="","",IFERROR(MATCH(TRIM($M29),Applicants!$AJ$2:$AJ$501,0),0))</f>
        <v/>
      </c>
      <c r="AA29" s="29">
        <f>IF($U29="","",IF((IF($U29=0,"; not on Applicants",IF(AND($E29&lt;&gt;"",NOT(ISNUMBER(SEARCH($E29,INDEX(Applicants!$AM$2:$AM$501,$U29))))),"; not available","")&amp;IF(AND($F29&lt;&gt;"",NOT(ISNUMBER(SEARCH($F29,INDEX(Applicants!$AL$2:$AL$501,$U29))))),"; role not chosen","")&amp;IF(AND(ISNUMBER(MATCH($F29,Lists!$I$2:$I$6,0)),TRIM(INDEX(Applicants!$AG$2:$AG$501,$U29)&amp;"")&lt;&gt;"Yes"),"; reference check not marked Yes","")&amp;IF(INDEX(Applicants!$AO$2:$AO$501,$U29)="Needed","; under 18, guardian signature not on file","")&amp;IF((COUNTIFS($B$2:$B$41,$B29,$S$2:$S$41,"&lt;"&amp;$T29,$T$2:$T$41,"&gt;"&amp;$S29,$H$2:$H$41,TRIM($H29))+COUNTIFS($B$2:$B$41,$B29,$S$2:$S$41,"&lt;"&amp;$T29,$T$2:$T$41,"&gt;"&amp;$S29,$I$2:$I$41,TRIM($H29))+COUNTIFS($B$2:$B$41,$B29,$S$2:$S$41,"&lt;"&amp;$T29,$T$2:$T$41,"&gt;"&amp;$S29,$J$2:$J$41,TRIM($H29))+COUNTIFS($B$2:$B$41,$B29,$S$2:$S$41,"&lt;"&amp;$T29,$T$2:$T$41,"&gt;"&amp;$S29,$K$2:$K$41,TRIM($H29))+COUNTIFS($B$2:$B$41,$B29,$S$2:$S$41,"&lt;"&amp;$T29,$T$2:$T$41,"&gt;"&amp;$S29,$L$2:$L$41,TRIM($H29))+COUNTIFS($B$2:$B$41,$B29,$S$2:$S$41,"&lt;"&amp;$T29,$T$2:$T$41,"&gt;"&amp;$S29,$M$2:$M$41,TRIM($H29)))&gt;1,"; double-booked","")))="","",TRIM($H29)&amp;": "&amp;MID(IF($U29=0,"; not on Applicants",IF(AND($E29&lt;&gt;"",NOT(ISNUMBER(SEARCH($E29,INDEX(Applicants!$AM$2:$AM$501,$U29))))),"; not available","")&amp;IF(AND($F29&lt;&gt;"",NOT(ISNUMBER(SEARCH($F29,INDEX(Applicants!$AL$2:$AL$501,$U29))))),"; role not chosen","")&amp;IF(AND(ISNUMBER(MATCH($F29,Lists!$I$2:$I$6,0)),TRIM(INDEX(Applicants!$AG$2:$AG$501,$U29)&amp;"")&lt;&gt;"Yes"),"; reference check not marked Yes","")&amp;IF(INDEX(Applicants!$AO$2:$AO$501,$U29)="Needed","; under 18, guardian signature not on file","")&amp;IF((COUNTIFS($B$2:$B$41,$B29,$S$2:$S$41,"&lt;"&amp;$T29,$T$2:$T$41,"&gt;"&amp;$S29,$H$2:$H$41,TRIM($H29))+COUNTIFS($B$2:$B$41,$B29,$S$2:$S$41,"&lt;"&amp;$T29,$T$2:$T$41,"&gt;"&amp;$S29,$I$2:$I$41,TRIM($H29))+COUNTIFS($B$2:$B$41,$B29,$S$2:$S$41,"&lt;"&amp;$T29,$T$2:$T$41,"&gt;"&amp;$S29,$J$2:$J$41,TRIM($H29))+COUNTIFS($B$2:$B$41,$B29,$S$2:$S$41,"&lt;"&amp;$T29,$T$2:$T$41,"&gt;"&amp;$S29,$K$2:$K$41,TRIM($H29))+COUNTIFS($B$2:$B$41,$B29,$S$2:$S$41,"&lt;"&amp;$T29,$T$2:$T$41,"&gt;"&amp;$S29,$L$2:$L$41,TRIM($H29))+COUNTIFS($B$2:$B$41,$B29,$S$2:$S$41,"&lt;"&amp;$T29,$T$2:$T$41,"&gt;"&amp;$S29,$M$2:$M$41,TRIM($H29)))&gt;1,"; double-booked","")),3,200)))</f>
        <v/>
      </c>
      <c r="AB29" s="29">
        <f>IF($V29="","",IF((IF($V29=0,"; not on Applicants",IF(AND($E29&lt;&gt;"",NOT(ISNUMBER(SEARCH($E29,INDEX(Applicants!$AM$2:$AM$501,$V29))))),"; not available","")&amp;IF(AND($F29&lt;&gt;"",NOT(ISNUMBER(SEARCH($F29,INDEX(Applicants!$AL$2:$AL$501,$V29))))),"; role not chosen","")&amp;IF(AND(ISNUMBER(MATCH($F29,Lists!$I$2:$I$6,0)),TRIM(INDEX(Applicants!$AG$2:$AG$501,$V29)&amp;"")&lt;&gt;"Yes"),"; reference check not marked Yes","")&amp;IF(INDEX(Applicants!$AO$2:$AO$501,$V29)="Needed","; under 18, guardian signature not on file","")&amp;IF((COUNTIFS($B$2:$B$41,$B29,$S$2:$S$41,"&lt;"&amp;$T29,$T$2:$T$41,"&gt;"&amp;$S29,$H$2:$H$41,TRIM($I29))+COUNTIFS($B$2:$B$41,$B29,$S$2:$S$41,"&lt;"&amp;$T29,$T$2:$T$41,"&gt;"&amp;$S29,$I$2:$I$41,TRIM($I29))+COUNTIFS($B$2:$B$41,$B29,$S$2:$S$41,"&lt;"&amp;$T29,$T$2:$T$41,"&gt;"&amp;$S29,$J$2:$J$41,TRIM($I29))+COUNTIFS($B$2:$B$41,$B29,$S$2:$S$41,"&lt;"&amp;$T29,$T$2:$T$41,"&gt;"&amp;$S29,$K$2:$K$41,TRIM($I29))+COUNTIFS($B$2:$B$41,$B29,$S$2:$S$41,"&lt;"&amp;$T29,$T$2:$T$41,"&gt;"&amp;$S29,$L$2:$L$41,TRIM($I29))+COUNTIFS($B$2:$B$41,$B29,$S$2:$S$41,"&lt;"&amp;$T29,$T$2:$T$41,"&gt;"&amp;$S29,$M$2:$M$41,TRIM($I29)))&gt;1,"; double-booked","")))="","",TRIM($I29)&amp;": "&amp;MID(IF($V29=0,"; not on Applicants",IF(AND($E29&lt;&gt;"",NOT(ISNUMBER(SEARCH($E29,INDEX(Applicants!$AM$2:$AM$501,$V29))))),"; not available","")&amp;IF(AND($F29&lt;&gt;"",NOT(ISNUMBER(SEARCH($F29,INDEX(Applicants!$AL$2:$AL$501,$V29))))),"; role not chosen","")&amp;IF(AND(ISNUMBER(MATCH($F29,Lists!$I$2:$I$6,0)),TRIM(INDEX(Applicants!$AG$2:$AG$501,$V29)&amp;"")&lt;&gt;"Yes"),"; reference check not marked Yes","")&amp;IF(INDEX(Applicants!$AO$2:$AO$501,$V29)="Needed","; under 18, guardian signature not on file","")&amp;IF((COUNTIFS($B$2:$B$41,$B29,$S$2:$S$41,"&lt;"&amp;$T29,$T$2:$T$41,"&gt;"&amp;$S29,$H$2:$H$41,TRIM($I29))+COUNTIFS($B$2:$B$41,$B29,$S$2:$S$41,"&lt;"&amp;$T29,$T$2:$T$41,"&gt;"&amp;$S29,$I$2:$I$41,TRIM($I29))+COUNTIFS($B$2:$B$41,$B29,$S$2:$S$41,"&lt;"&amp;$T29,$T$2:$T$41,"&gt;"&amp;$S29,$J$2:$J$41,TRIM($I29))+COUNTIFS($B$2:$B$41,$B29,$S$2:$S$41,"&lt;"&amp;$T29,$T$2:$T$41,"&gt;"&amp;$S29,$K$2:$K$41,TRIM($I29))+COUNTIFS($B$2:$B$41,$B29,$S$2:$S$41,"&lt;"&amp;$T29,$T$2:$T$41,"&gt;"&amp;$S29,$L$2:$L$41,TRIM($I29))+COUNTIFS($B$2:$B$41,$B29,$S$2:$S$41,"&lt;"&amp;$T29,$T$2:$T$41,"&gt;"&amp;$S29,$M$2:$M$41,TRIM($I29)))&gt;1,"; double-booked","")),3,200)))</f>
        <v/>
      </c>
      <c r="AC29" s="29">
        <f>IF($W29="","",IF((IF($W29=0,"; not on Applicants",IF(AND($E29&lt;&gt;"",NOT(ISNUMBER(SEARCH($E29,INDEX(Applicants!$AM$2:$AM$501,$W29))))),"; not available","")&amp;IF(AND($F29&lt;&gt;"",NOT(ISNUMBER(SEARCH($F29,INDEX(Applicants!$AL$2:$AL$501,$W29))))),"; role not chosen","")&amp;IF(AND(ISNUMBER(MATCH($F29,Lists!$I$2:$I$6,0)),TRIM(INDEX(Applicants!$AG$2:$AG$501,$W29)&amp;"")&lt;&gt;"Yes"),"; reference check not marked Yes","")&amp;IF(INDEX(Applicants!$AO$2:$AO$501,$W29)="Needed","; under 18, guardian signature not on file","")&amp;IF((COUNTIFS($B$2:$B$41,$B29,$S$2:$S$41,"&lt;"&amp;$T29,$T$2:$T$41,"&gt;"&amp;$S29,$H$2:$H$41,TRIM($J29))+COUNTIFS($B$2:$B$41,$B29,$S$2:$S$41,"&lt;"&amp;$T29,$T$2:$T$41,"&gt;"&amp;$S29,$I$2:$I$41,TRIM($J29))+COUNTIFS($B$2:$B$41,$B29,$S$2:$S$41,"&lt;"&amp;$T29,$T$2:$T$41,"&gt;"&amp;$S29,$J$2:$J$41,TRIM($J29))+COUNTIFS($B$2:$B$41,$B29,$S$2:$S$41,"&lt;"&amp;$T29,$T$2:$T$41,"&gt;"&amp;$S29,$K$2:$K$41,TRIM($J29))+COUNTIFS($B$2:$B$41,$B29,$S$2:$S$41,"&lt;"&amp;$T29,$T$2:$T$41,"&gt;"&amp;$S29,$L$2:$L$41,TRIM($J29))+COUNTIFS($B$2:$B$41,$B29,$S$2:$S$41,"&lt;"&amp;$T29,$T$2:$T$41,"&gt;"&amp;$S29,$M$2:$M$41,TRIM($J29)))&gt;1,"; double-booked","")))="","",TRIM($J29)&amp;": "&amp;MID(IF($W29=0,"; not on Applicants",IF(AND($E29&lt;&gt;"",NOT(ISNUMBER(SEARCH($E29,INDEX(Applicants!$AM$2:$AM$501,$W29))))),"; not available","")&amp;IF(AND($F29&lt;&gt;"",NOT(ISNUMBER(SEARCH($F29,INDEX(Applicants!$AL$2:$AL$501,$W29))))),"; role not chosen","")&amp;IF(AND(ISNUMBER(MATCH($F29,Lists!$I$2:$I$6,0)),TRIM(INDEX(Applicants!$AG$2:$AG$501,$W29)&amp;"")&lt;&gt;"Yes"),"; reference check not marked Yes","")&amp;IF(INDEX(Applicants!$AO$2:$AO$501,$W29)="Needed","; under 18, guardian signature not on file","")&amp;IF((COUNTIFS($B$2:$B$41,$B29,$S$2:$S$41,"&lt;"&amp;$T29,$T$2:$T$41,"&gt;"&amp;$S29,$H$2:$H$41,TRIM($J29))+COUNTIFS($B$2:$B$41,$B29,$S$2:$S$41,"&lt;"&amp;$T29,$T$2:$T$41,"&gt;"&amp;$S29,$I$2:$I$41,TRIM($J29))+COUNTIFS($B$2:$B$41,$B29,$S$2:$S$41,"&lt;"&amp;$T29,$T$2:$T$41,"&gt;"&amp;$S29,$J$2:$J$41,TRIM($J29))+COUNTIFS($B$2:$B$41,$B29,$S$2:$S$41,"&lt;"&amp;$T29,$T$2:$T$41,"&gt;"&amp;$S29,$K$2:$K$41,TRIM($J29))+COUNTIFS($B$2:$B$41,$B29,$S$2:$S$41,"&lt;"&amp;$T29,$T$2:$T$41,"&gt;"&amp;$S29,$L$2:$L$41,TRIM($J29))+COUNTIFS($B$2:$B$41,$B29,$S$2:$S$41,"&lt;"&amp;$T29,$T$2:$T$41,"&gt;"&amp;$S29,$M$2:$M$41,TRIM($J29)))&gt;1,"; double-booked","")),3,200)))</f>
        <v/>
      </c>
      <c r="AD29" s="29">
        <f>IF($X29="","",IF((IF($X29=0,"; not on Applicants",IF(AND($E29&lt;&gt;"",NOT(ISNUMBER(SEARCH($E29,INDEX(Applicants!$AM$2:$AM$501,$X29))))),"; not available","")&amp;IF(AND($F29&lt;&gt;"",NOT(ISNUMBER(SEARCH($F29,INDEX(Applicants!$AL$2:$AL$501,$X29))))),"; role not chosen","")&amp;IF(AND(ISNUMBER(MATCH($F29,Lists!$I$2:$I$6,0)),TRIM(INDEX(Applicants!$AG$2:$AG$501,$X29)&amp;"")&lt;&gt;"Yes"),"; reference check not marked Yes","")&amp;IF(INDEX(Applicants!$AO$2:$AO$501,$X29)="Needed","; under 18, guardian signature not on file","")&amp;IF((COUNTIFS($B$2:$B$41,$B29,$S$2:$S$41,"&lt;"&amp;$T29,$T$2:$T$41,"&gt;"&amp;$S29,$H$2:$H$41,TRIM($K29))+COUNTIFS($B$2:$B$41,$B29,$S$2:$S$41,"&lt;"&amp;$T29,$T$2:$T$41,"&gt;"&amp;$S29,$I$2:$I$41,TRIM($K29))+COUNTIFS($B$2:$B$41,$B29,$S$2:$S$41,"&lt;"&amp;$T29,$T$2:$T$41,"&gt;"&amp;$S29,$J$2:$J$41,TRIM($K29))+COUNTIFS($B$2:$B$41,$B29,$S$2:$S$41,"&lt;"&amp;$T29,$T$2:$T$41,"&gt;"&amp;$S29,$K$2:$K$41,TRIM($K29))+COUNTIFS($B$2:$B$41,$B29,$S$2:$S$41,"&lt;"&amp;$T29,$T$2:$T$41,"&gt;"&amp;$S29,$L$2:$L$41,TRIM($K29))+COUNTIFS($B$2:$B$41,$B29,$S$2:$S$41,"&lt;"&amp;$T29,$T$2:$T$41,"&gt;"&amp;$S29,$M$2:$M$41,TRIM($K29)))&gt;1,"; double-booked","")))="","",TRIM($K29)&amp;": "&amp;MID(IF($X29=0,"; not on Applicants",IF(AND($E29&lt;&gt;"",NOT(ISNUMBER(SEARCH($E29,INDEX(Applicants!$AM$2:$AM$501,$X29))))),"; not available","")&amp;IF(AND($F29&lt;&gt;"",NOT(ISNUMBER(SEARCH($F29,INDEX(Applicants!$AL$2:$AL$501,$X29))))),"; role not chosen","")&amp;IF(AND(ISNUMBER(MATCH($F29,Lists!$I$2:$I$6,0)),TRIM(INDEX(Applicants!$AG$2:$AG$501,$X29)&amp;"")&lt;&gt;"Yes"),"; reference check not marked Yes","")&amp;IF(INDEX(Applicants!$AO$2:$AO$501,$X29)="Needed","; under 18, guardian signature not on file","")&amp;IF((COUNTIFS($B$2:$B$41,$B29,$S$2:$S$41,"&lt;"&amp;$T29,$T$2:$T$41,"&gt;"&amp;$S29,$H$2:$H$41,TRIM($K29))+COUNTIFS($B$2:$B$41,$B29,$S$2:$S$41,"&lt;"&amp;$T29,$T$2:$T$41,"&gt;"&amp;$S29,$I$2:$I$41,TRIM($K29))+COUNTIFS($B$2:$B$41,$B29,$S$2:$S$41,"&lt;"&amp;$T29,$T$2:$T$41,"&gt;"&amp;$S29,$J$2:$J$41,TRIM($K29))+COUNTIFS($B$2:$B$41,$B29,$S$2:$S$41,"&lt;"&amp;$T29,$T$2:$T$41,"&gt;"&amp;$S29,$K$2:$K$41,TRIM($K29))+COUNTIFS($B$2:$B$41,$B29,$S$2:$S$41,"&lt;"&amp;$T29,$T$2:$T$41,"&gt;"&amp;$S29,$L$2:$L$41,TRIM($K29))+COUNTIFS($B$2:$B$41,$B29,$S$2:$S$41,"&lt;"&amp;$T29,$T$2:$T$41,"&gt;"&amp;$S29,$M$2:$M$41,TRIM($K29)))&gt;1,"; double-booked","")),3,200)))</f>
        <v/>
      </c>
      <c r="AE29" s="29">
        <f>IF($Y29="","",IF((IF($Y29=0,"; not on Applicants",IF(AND($E29&lt;&gt;"",NOT(ISNUMBER(SEARCH($E29,INDEX(Applicants!$AM$2:$AM$501,$Y29))))),"; not available","")&amp;IF(AND($F29&lt;&gt;"",NOT(ISNUMBER(SEARCH($F29,INDEX(Applicants!$AL$2:$AL$501,$Y29))))),"; role not chosen","")&amp;IF(AND(ISNUMBER(MATCH($F29,Lists!$I$2:$I$6,0)),TRIM(INDEX(Applicants!$AG$2:$AG$501,$Y29)&amp;"")&lt;&gt;"Yes"),"; reference check not marked Yes","")&amp;IF(INDEX(Applicants!$AO$2:$AO$501,$Y29)="Needed","; under 18, guardian signature not on file","")&amp;IF((COUNTIFS($B$2:$B$41,$B29,$S$2:$S$41,"&lt;"&amp;$T29,$T$2:$T$41,"&gt;"&amp;$S29,$H$2:$H$41,TRIM($L29))+COUNTIFS($B$2:$B$41,$B29,$S$2:$S$41,"&lt;"&amp;$T29,$T$2:$T$41,"&gt;"&amp;$S29,$I$2:$I$41,TRIM($L29))+COUNTIFS($B$2:$B$41,$B29,$S$2:$S$41,"&lt;"&amp;$T29,$T$2:$T$41,"&gt;"&amp;$S29,$J$2:$J$41,TRIM($L29))+COUNTIFS($B$2:$B$41,$B29,$S$2:$S$41,"&lt;"&amp;$T29,$T$2:$T$41,"&gt;"&amp;$S29,$K$2:$K$41,TRIM($L29))+COUNTIFS($B$2:$B$41,$B29,$S$2:$S$41,"&lt;"&amp;$T29,$T$2:$T$41,"&gt;"&amp;$S29,$L$2:$L$41,TRIM($L29))+COUNTIFS($B$2:$B$41,$B29,$S$2:$S$41,"&lt;"&amp;$T29,$T$2:$T$41,"&gt;"&amp;$S29,$M$2:$M$41,TRIM($L29)))&gt;1,"; double-booked","")))="","",TRIM($L29)&amp;": "&amp;MID(IF($Y29=0,"; not on Applicants",IF(AND($E29&lt;&gt;"",NOT(ISNUMBER(SEARCH($E29,INDEX(Applicants!$AM$2:$AM$501,$Y29))))),"; not available","")&amp;IF(AND($F29&lt;&gt;"",NOT(ISNUMBER(SEARCH($F29,INDEX(Applicants!$AL$2:$AL$501,$Y29))))),"; role not chosen","")&amp;IF(AND(ISNUMBER(MATCH($F29,Lists!$I$2:$I$6,0)),TRIM(INDEX(Applicants!$AG$2:$AG$501,$Y29)&amp;"")&lt;&gt;"Yes"),"; reference check not marked Yes","")&amp;IF(INDEX(Applicants!$AO$2:$AO$501,$Y29)="Needed","; under 18, guardian signature not on file","")&amp;IF((COUNTIFS($B$2:$B$41,$B29,$S$2:$S$41,"&lt;"&amp;$T29,$T$2:$T$41,"&gt;"&amp;$S29,$H$2:$H$41,TRIM($L29))+COUNTIFS($B$2:$B$41,$B29,$S$2:$S$41,"&lt;"&amp;$T29,$T$2:$T$41,"&gt;"&amp;$S29,$I$2:$I$41,TRIM($L29))+COUNTIFS($B$2:$B$41,$B29,$S$2:$S$41,"&lt;"&amp;$T29,$T$2:$T$41,"&gt;"&amp;$S29,$J$2:$J$41,TRIM($L29))+COUNTIFS($B$2:$B$41,$B29,$S$2:$S$41,"&lt;"&amp;$T29,$T$2:$T$41,"&gt;"&amp;$S29,$K$2:$K$41,TRIM($L29))+COUNTIFS($B$2:$B$41,$B29,$S$2:$S$41,"&lt;"&amp;$T29,$T$2:$T$41,"&gt;"&amp;$S29,$L$2:$L$41,TRIM($L29))+COUNTIFS($B$2:$B$41,$B29,$S$2:$S$41,"&lt;"&amp;$T29,$T$2:$T$41,"&gt;"&amp;$S29,$M$2:$M$41,TRIM($L29)))&gt;1,"; double-booked","")),3,200)))</f>
        <v/>
      </c>
      <c r="AF29" s="29">
        <f>IF($Z29="","",IF((IF($Z29=0,"; not on Applicants",IF(AND($E29&lt;&gt;"",NOT(ISNUMBER(SEARCH($E29,INDEX(Applicants!$AM$2:$AM$501,$Z29))))),"; not available","")&amp;IF(AND($F29&lt;&gt;"",NOT(ISNUMBER(SEARCH($F29,INDEX(Applicants!$AL$2:$AL$501,$Z29))))),"; role not chosen","")&amp;IF(AND(ISNUMBER(MATCH($F29,Lists!$I$2:$I$6,0)),TRIM(INDEX(Applicants!$AG$2:$AG$501,$Z29)&amp;"")&lt;&gt;"Yes"),"; reference check not marked Yes","")&amp;IF(INDEX(Applicants!$AO$2:$AO$501,$Z29)="Needed","; under 18, guardian signature not on file","")&amp;IF((COUNTIFS($B$2:$B$41,$B29,$S$2:$S$41,"&lt;"&amp;$T29,$T$2:$T$41,"&gt;"&amp;$S29,$H$2:$H$41,TRIM($M29))+COUNTIFS($B$2:$B$41,$B29,$S$2:$S$41,"&lt;"&amp;$T29,$T$2:$T$41,"&gt;"&amp;$S29,$I$2:$I$41,TRIM($M29))+COUNTIFS($B$2:$B$41,$B29,$S$2:$S$41,"&lt;"&amp;$T29,$T$2:$T$41,"&gt;"&amp;$S29,$J$2:$J$41,TRIM($M29))+COUNTIFS($B$2:$B$41,$B29,$S$2:$S$41,"&lt;"&amp;$T29,$T$2:$T$41,"&gt;"&amp;$S29,$K$2:$K$41,TRIM($M29))+COUNTIFS($B$2:$B$41,$B29,$S$2:$S$41,"&lt;"&amp;$T29,$T$2:$T$41,"&gt;"&amp;$S29,$L$2:$L$41,TRIM($M29))+COUNTIFS($B$2:$B$41,$B29,$S$2:$S$41,"&lt;"&amp;$T29,$T$2:$T$41,"&gt;"&amp;$S29,$M$2:$M$41,TRIM($M29)))&gt;1,"; double-booked","")))="","",TRIM($M29)&amp;": "&amp;MID(IF($Z29=0,"; not on Applicants",IF(AND($E29&lt;&gt;"",NOT(ISNUMBER(SEARCH($E29,INDEX(Applicants!$AM$2:$AM$501,$Z29))))),"; not available","")&amp;IF(AND($F29&lt;&gt;"",NOT(ISNUMBER(SEARCH($F29,INDEX(Applicants!$AL$2:$AL$501,$Z29))))),"; role not chosen","")&amp;IF(AND(ISNUMBER(MATCH($F29,Lists!$I$2:$I$6,0)),TRIM(INDEX(Applicants!$AG$2:$AG$501,$Z29)&amp;"")&lt;&gt;"Yes"),"; reference check not marked Yes","")&amp;IF(INDEX(Applicants!$AO$2:$AO$501,$Z29)="Needed","; under 18, guardian signature not on file","")&amp;IF((COUNTIFS($B$2:$B$41,$B29,$S$2:$S$41,"&lt;"&amp;$T29,$T$2:$T$41,"&gt;"&amp;$S29,$H$2:$H$41,TRIM($M29))+COUNTIFS($B$2:$B$41,$B29,$S$2:$S$41,"&lt;"&amp;$T29,$T$2:$T$41,"&gt;"&amp;$S29,$I$2:$I$41,TRIM($M29))+COUNTIFS($B$2:$B$41,$B29,$S$2:$S$41,"&lt;"&amp;$T29,$T$2:$T$41,"&gt;"&amp;$S29,$J$2:$J$41,TRIM($M29))+COUNTIFS($B$2:$B$41,$B29,$S$2:$S$41,"&lt;"&amp;$T29,$T$2:$T$41,"&gt;"&amp;$S29,$K$2:$K$41,TRIM($M29))+COUNTIFS($B$2:$B$41,$B29,$S$2:$S$41,"&lt;"&amp;$T29,$T$2:$T$41,"&gt;"&amp;$S29,$L$2:$L$41,TRIM($M29))+COUNTIFS($B$2:$B$41,$B29,$S$2:$S$41,"&lt;"&amp;$T29,$T$2:$T$41,"&gt;"&amp;$S29,$M$2:$M$41,TRIM($M29)))&gt;1,"; double-booked","")),3,200)))</f>
        <v/>
      </c>
      <c r="AG29" s="29">
        <f>IF(AA29&lt;&gt;"",AA29&amp;" | ","")&amp;IF(AB29&lt;&gt;"",AB29&amp;" | ","")&amp;IF(AC29&lt;&gt;"",AC29&amp;" | ","")&amp;IF(AD29&lt;&gt;"",AD29&amp;" | ","")&amp;IF(AE29&lt;&gt;"",AE29&amp;" | ","")&amp;IF(AF29&lt;&gt;"",AF29&amp;" | ","")</f>
        <v/>
      </c>
    </row>
    <row r="30">
      <c r="A30" s="23" t="n"/>
      <c r="B30" s="30" t="n"/>
      <c r="C30" s="31" t="n"/>
      <c r="D30" s="31" t="n"/>
      <c r="E30" s="23" t="n"/>
      <c r="F30" s="23" t="n"/>
      <c r="G30" s="32" t="n"/>
      <c r="H30" s="23" t="n"/>
      <c r="I30" s="23" t="n"/>
      <c r="J30" s="23" t="n"/>
      <c r="K30" s="23" t="n"/>
      <c r="L30" s="23" t="n"/>
      <c r="M30" s="23" t="n"/>
      <c r="N30" s="27">
        <f>IF(A30="","",SUMPRODUCT((H30:M30&lt;&gt;"")*1))</f>
        <v/>
      </c>
      <c r="O30" s="27">
        <f>IF(OR(A30="",NOT(ISNUMBER(G30))),"",MAX(0,G30-N30))</f>
        <v/>
      </c>
      <c r="P30" s="27">
        <f>IF(OR(A30="",NOT(ISNUMBER(G30))),"",IF(N30=0,"Empty",IF(N30=G30,"Full",IF(N30&gt;G30,"Over by "&amp;(N30-G30),"Open"))))</f>
        <v/>
      </c>
      <c r="Q30" s="28">
        <f>IF(A30="","",IF(N30=0,"No names yet",IF(AG30="","OK",LEFT(AG30,LEN(AG30)-3))))</f>
        <v/>
      </c>
      <c r="S30" s="29">
        <f>IF(C30="","",IF(ISNUMBER(C30),ROUND(MOD(C30,1)*1440,0),IFERROR(VALUE(LEFT(C30,2))*60+VALUE(MID(C30,4,2)),"")))</f>
        <v/>
      </c>
      <c r="T30" s="29">
        <f>IF(D30="","",IF(ISNUMBER(D30),ROUND(MOD(D30,1)*1440,0),IFERROR(VALUE(LEFT(D30,2))*60+VALUE(MID(D30,4,2)),"")))</f>
        <v/>
      </c>
      <c r="U30" s="29">
        <f>IF(TRIM($H30&amp;"")="","",IFERROR(MATCH(TRIM($H30),Applicants!$AJ$2:$AJ$501,0),0))</f>
        <v/>
      </c>
      <c r="V30" s="29">
        <f>IF(TRIM($I30&amp;"")="","",IFERROR(MATCH(TRIM($I30),Applicants!$AJ$2:$AJ$501,0),0))</f>
        <v/>
      </c>
      <c r="W30" s="29">
        <f>IF(TRIM($J30&amp;"")="","",IFERROR(MATCH(TRIM($J30),Applicants!$AJ$2:$AJ$501,0),0))</f>
        <v/>
      </c>
      <c r="X30" s="29">
        <f>IF(TRIM($K30&amp;"")="","",IFERROR(MATCH(TRIM($K30),Applicants!$AJ$2:$AJ$501,0),0))</f>
        <v/>
      </c>
      <c r="Y30" s="29">
        <f>IF(TRIM($L30&amp;"")="","",IFERROR(MATCH(TRIM($L30),Applicants!$AJ$2:$AJ$501,0),0))</f>
        <v/>
      </c>
      <c r="Z30" s="29">
        <f>IF(TRIM($M30&amp;"")="","",IFERROR(MATCH(TRIM($M30),Applicants!$AJ$2:$AJ$501,0),0))</f>
        <v/>
      </c>
      <c r="AA30" s="29">
        <f>IF($U30="","",IF((IF($U30=0,"; not on Applicants",IF(AND($E30&lt;&gt;"",NOT(ISNUMBER(SEARCH($E30,INDEX(Applicants!$AM$2:$AM$501,$U30))))),"; not available","")&amp;IF(AND($F30&lt;&gt;"",NOT(ISNUMBER(SEARCH($F30,INDEX(Applicants!$AL$2:$AL$501,$U30))))),"; role not chosen","")&amp;IF(AND(ISNUMBER(MATCH($F30,Lists!$I$2:$I$6,0)),TRIM(INDEX(Applicants!$AG$2:$AG$501,$U30)&amp;"")&lt;&gt;"Yes"),"; reference check not marked Yes","")&amp;IF(INDEX(Applicants!$AO$2:$AO$501,$U30)="Needed","; under 18, guardian signature not on file","")&amp;IF((COUNTIFS($B$2:$B$41,$B30,$S$2:$S$41,"&lt;"&amp;$T30,$T$2:$T$41,"&gt;"&amp;$S30,$H$2:$H$41,TRIM($H30))+COUNTIFS($B$2:$B$41,$B30,$S$2:$S$41,"&lt;"&amp;$T30,$T$2:$T$41,"&gt;"&amp;$S30,$I$2:$I$41,TRIM($H30))+COUNTIFS($B$2:$B$41,$B30,$S$2:$S$41,"&lt;"&amp;$T30,$T$2:$T$41,"&gt;"&amp;$S30,$J$2:$J$41,TRIM($H30))+COUNTIFS($B$2:$B$41,$B30,$S$2:$S$41,"&lt;"&amp;$T30,$T$2:$T$41,"&gt;"&amp;$S30,$K$2:$K$41,TRIM($H30))+COUNTIFS($B$2:$B$41,$B30,$S$2:$S$41,"&lt;"&amp;$T30,$T$2:$T$41,"&gt;"&amp;$S30,$L$2:$L$41,TRIM($H30))+COUNTIFS($B$2:$B$41,$B30,$S$2:$S$41,"&lt;"&amp;$T30,$T$2:$T$41,"&gt;"&amp;$S30,$M$2:$M$41,TRIM($H30)))&gt;1,"; double-booked","")))="","",TRIM($H30)&amp;": "&amp;MID(IF($U30=0,"; not on Applicants",IF(AND($E30&lt;&gt;"",NOT(ISNUMBER(SEARCH($E30,INDEX(Applicants!$AM$2:$AM$501,$U30))))),"; not available","")&amp;IF(AND($F30&lt;&gt;"",NOT(ISNUMBER(SEARCH($F30,INDEX(Applicants!$AL$2:$AL$501,$U30))))),"; role not chosen","")&amp;IF(AND(ISNUMBER(MATCH($F30,Lists!$I$2:$I$6,0)),TRIM(INDEX(Applicants!$AG$2:$AG$501,$U30)&amp;"")&lt;&gt;"Yes"),"; reference check not marked Yes","")&amp;IF(INDEX(Applicants!$AO$2:$AO$501,$U30)="Needed","; under 18, guardian signature not on file","")&amp;IF((COUNTIFS($B$2:$B$41,$B30,$S$2:$S$41,"&lt;"&amp;$T30,$T$2:$T$41,"&gt;"&amp;$S30,$H$2:$H$41,TRIM($H30))+COUNTIFS($B$2:$B$41,$B30,$S$2:$S$41,"&lt;"&amp;$T30,$T$2:$T$41,"&gt;"&amp;$S30,$I$2:$I$41,TRIM($H30))+COUNTIFS($B$2:$B$41,$B30,$S$2:$S$41,"&lt;"&amp;$T30,$T$2:$T$41,"&gt;"&amp;$S30,$J$2:$J$41,TRIM($H30))+COUNTIFS($B$2:$B$41,$B30,$S$2:$S$41,"&lt;"&amp;$T30,$T$2:$T$41,"&gt;"&amp;$S30,$K$2:$K$41,TRIM($H30))+COUNTIFS($B$2:$B$41,$B30,$S$2:$S$41,"&lt;"&amp;$T30,$T$2:$T$41,"&gt;"&amp;$S30,$L$2:$L$41,TRIM($H30))+COUNTIFS($B$2:$B$41,$B30,$S$2:$S$41,"&lt;"&amp;$T30,$T$2:$T$41,"&gt;"&amp;$S30,$M$2:$M$41,TRIM($H30)))&gt;1,"; double-booked","")),3,200)))</f>
        <v/>
      </c>
      <c r="AB30" s="29">
        <f>IF($V30="","",IF((IF($V30=0,"; not on Applicants",IF(AND($E30&lt;&gt;"",NOT(ISNUMBER(SEARCH($E30,INDEX(Applicants!$AM$2:$AM$501,$V30))))),"; not available","")&amp;IF(AND($F30&lt;&gt;"",NOT(ISNUMBER(SEARCH($F30,INDEX(Applicants!$AL$2:$AL$501,$V30))))),"; role not chosen","")&amp;IF(AND(ISNUMBER(MATCH($F30,Lists!$I$2:$I$6,0)),TRIM(INDEX(Applicants!$AG$2:$AG$501,$V30)&amp;"")&lt;&gt;"Yes"),"; reference check not marked Yes","")&amp;IF(INDEX(Applicants!$AO$2:$AO$501,$V30)="Needed","; under 18, guardian signature not on file","")&amp;IF((COUNTIFS($B$2:$B$41,$B30,$S$2:$S$41,"&lt;"&amp;$T30,$T$2:$T$41,"&gt;"&amp;$S30,$H$2:$H$41,TRIM($I30))+COUNTIFS($B$2:$B$41,$B30,$S$2:$S$41,"&lt;"&amp;$T30,$T$2:$T$41,"&gt;"&amp;$S30,$I$2:$I$41,TRIM($I30))+COUNTIFS($B$2:$B$41,$B30,$S$2:$S$41,"&lt;"&amp;$T30,$T$2:$T$41,"&gt;"&amp;$S30,$J$2:$J$41,TRIM($I30))+COUNTIFS($B$2:$B$41,$B30,$S$2:$S$41,"&lt;"&amp;$T30,$T$2:$T$41,"&gt;"&amp;$S30,$K$2:$K$41,TRIM($I30))+COUNTIFS($B$2:$B$41,$B30,$S$2:$S$41,"&lt;"&amp;$T30,$T$2:$T$41,"&gt;"&amp;$S30,$L$2:$L$41,TRIM($I30))+COUNTIFS($B$2:$B$41,$B30,$S$2:$S$41,"&lt;"&amp;$T30,$T$2:$T$41,"&gt;"&amp;$S30,$M$2:$M$41,TRIM($I30)))&gt;1,"; double-booked","")))="","",TRIM($I30)&amp;": "&amp;MID(IF($V30=0,"; not on Applicants",IF(AND($E30&lt;&gt;"",NOT(ISNUMBER(SEARCH($E30,INDEX(Applicants!$AM$2:$AM$501,$V30))))),"; not available","")&amp;IF(AND($F30&lt;&gt;"",NOT(ISNUMBER(SEARCH($F30,INDEX(Applicants!$AL$2:$AL$501,$V30))))),"; role not chosen","")&amp;IF(AND(ISNUMBER(MATCH($F30,Lists!$I$2:$I$6,0)),TRIM(INDEX(Applicants!$AG$2:$AG$501,$V30)&amp;"")&lt;&gt;"Yes"),"; reference check not marked Yes","")&amp;IF(INDEX(Applicants!$AO$2:$AO$501,$V30)="Needed","; under 18, guardian signature not on file","")&amp;IF((COUNTIFS($B$2:$B$41,$B30,$S$2:$S$41,"&lt;"&amp;$T30,$T$2:$T$41,"&gt;"&amp;$S30,$H$2:$H$41,TRIM($I30))+COUNTIFS($B$2:$B$41,$B30,$S$2:$S$41,"&lt;"&amp;$T30,$T$2:$T$41,"&gt;"&amp;$S30,$I$2:$I$41,TRIM($I30))+COUNTIFS($B$2:$B$41,$B30,$S$2:$S$41,"&lt;"&amp;$T30,$T$2:$T$41,"&gt;"&amp;$S30,$J$2:$J$41,TRIM($I30))+COUNTIFS($B$2:$B$41,$B30,$S$2:$S$41,"&lt;"&amp;$T30,$T$2:$T$41,"&gt;"&amp;$S30,$K$2:$K$41,TRIM($I30))+COUNTIFS($B$2:$B$41,$B30,$S$2:$S$41,"&lt;"&amp;$T30,$T$2:$T$41,"&gt;"&amp;$S30,$L$2:$L$41,TRIM($I30))+COUNTIFS($B$2:$B$41,$B30,$S$2:$S$41,"&lt;"&amp;$T30,$T$2:$T$41,"&gt;"&amp;$S30,$M$2:$M$41,TRIM($I30)))&gt;1,"; double-booked","")),3,200)))</f>
        <v/>
      </c>
      <c r="AC30" s="29">
        <f>IF($W30="","",IF((IF($W30=0,"; not on Applicants",IF(AND($E30&lt;&gt;"",NOT(ISNUMBER(SEARCH($E30,INDEX(Applicants!$AM$2:$AM$501,$W30))))),"; not available","")&amp;IF(AND($F30&lt;&gt;"",NOT(ISNUMBER(SEARCH($F30,INDEX(Applicants!$AL$2:$AL$501,$W30))))),"; role not chosen","")&amp;IF(AND(ISNUMBER(MATCH($F30,Lists!$I$2:$I$6,0)),TRIM(INDEX(Applicants!$AG$2:$AG$501,$W30)&amp;"")&lt;&gt;"Yes"),"; reference check not marked Yes","")&amp;IF(INDEX(Applicants!$AO$2:$AO$501,$W30)="Needed","; under 18, guardian signature not on file","")&amp;IF((COUNTIFS($B$2:$B$41,$B30,$S$2:$S$41,"&lt;"&amp;$T30,$T$2:$T$41,"&gt;"&amp;$S30,$H$2:$H$41,TRIM($J30))+COUNTIFS($B$2:$B$41,$B30,$S$2:$S$41,"&lt;"&amp;$T30,$T$2:$T$41,"&gt;"&amp;$S30,$I$2:$I$41,TRIM($J30))+COUNTIFS($B$2:$B$41,$B30,$S$2:$S$41,"&lt;"&amp;$T30,$T$2:$T$41,"&gt;"&amp;$S30,$J$2:$J$41,TRIM($J30))+COUNTIFS($B$2:$B$41,$B30,$S$2:$S$41,"&lt;"&amp;$T30,$T$2:$T$41,"&gt;"&amp;$S30,$K$2:$K$41,TRIM($J30))+COUNTIFS($B$2:$B$41,$B30,$S$2:$S$41,"&lt;"&amp;$T30,$T$2:$T$41,"&gt;"&amp;$S30,$L$2:$L$41,TRIM($J30))+COUNTIFS($B$2:$B$41,$B30,$S$2:$S$41,"&lt;"&amp;$T30,$T$2:$T$41,"&gt;"&amp;$S30,$M$2:$M$41,TRIM($J30)))&gt;1,"; double-booked","")))="","",TRIM($J30)&amp;": "&amp;MID(IF($W30=0,"; not on Applicants",IF(AND($E30&lt;&gt;"",NOT(ISNUMBER(SEARCH($E30,INDEX(Applicants!$AM$2:$AM$501,$W30))))),"; not available","")&amp;IF(AND($F30&lt;&gt;"",NOT(ISNUMBER(SEARCH($F30,INDEX(Applicants!$AL$2:$AL$501,$W30))))),"; role not chosen","")&amp;IF(AND(ISNUMBER(MATCH($F30,Lists!$I$2:$I$6,0)),TRIM(INDEX(Applicants!$AG$2:$AG$501,$W30)&amp;"")&lt;&gt;"Yes"),"; reference check not marked Yes","")&amp;IF(INDEX(Applicants!$AO$2:$AO$501,$W30)="Needed","; under 18, guardian signature not on file","")&amp;IF((COUNTIFS($B$2:$B$41,$B30,$S$2:$S$41,"&lt;"&amp;$T30,$T$2:$T$41,"&gt;"&amp;$S30,$H$2:$H$41,TRIM($J30))+COUNTIFS($B$2:$B$41,$B30,$S$2:$S$41,"&lt;"&amp;$T30,$T$2:$T$41,"&gt;"&amp;$S30,$I$2:$I$41,TRIM($J30))+COUNTIFS($B$2:$B$41,$B30,$S$2:$S$41,"&lt;"&amp;$T30,$T$2:$T$41,"&gt;"&amp;$S30,$J$2:$J$41,TRIM($J30))+COUNTIFS($B$2:$B$41,$B30,$S$2:$S$41,"&lt;"&amp;$T30,$T$2:$T$41,"&gt;"&amp;$S30,$K$2:$K$41,TRIM($J30))+COUNTIFS($B$2:$B$41,$B30,$S$2:$S$41,"&lt;"&amp;$T30,$T$2:$T$41,"&gt;"&amp;$S30,$L$2:$L$41,TRIM($J30))+COUNTIFS($B$2:$B$41,$B30,$S$2:$S$41,"&lt;"&amp;$T30,$T$2:$T$41,"&gt;"&amp;$S30,$M$2:$M$41,TRIM($J30)))&gt;1,"; double-booked","")),3,200)))</f>
        <v/>
      </c>
      <c r="AD30" s="29">
        <f>IF($X30="","",IF((IF($X30=0,"; not on Applicants",IF(AND($E30&lt;&gt;"",NOT(ISNUMBER(SEARCH($E30,INDEX(Applicants!$AM$2:$AM$501,$X30))))),"; not available","")&amp;IF(AND($F30&lt;&gt;"",NOT(ISNUMBER(SEARCH($F30,INDEX(Applicants!$AL$2:$AL$501,$X30))))),"; role not chosen","")&amp;IF(AND(ISNUMBER(MATCH($F30,Lists!$I$2:$I$6,0)),TRIM(INDEX(Applicants!$AG$2:$AG$501,$X30)&amp;"")&lt;&gt;"Yes"),"; reference check not marked Yes","")&amp;IF(INDEX(Applicants!$AO$2:$AO$501,$X30)="Needed","; under 18, guardian signature not on file","")&amp;IF((COUNTIFS($B$2:$B$41,$B30,$S$2:$S$41,"&lt;"&amp;$T30,$T$2:$T$41,"&gt;"&amp;$S30,$H$2:$H$41,TRIM($K30))+COUNTIFS($B$2:$B$41,$B30,$S$2:$S$41,"&lt;"&amp;$T30,$T$2:$T$41,"&gt;"&amp;$S30,$I$2:$I$41,TRIM($K30))+COUNTIFS($B$2:$B$41,$B30,$S$2:$S$41,"&lt;"&amp;$T30,$T$2:$T$41,"&gt;"&amp;$S30,$J$2:$J$41,TRIM($K30))+COUNTIFS($B$2:$B$41,$B30,$S$2:$S$41,"&lt;"&amp;$T30,$T$2:$T$41,"&gt;"&amp;$S30,$K$2:$K$41,TRIM($K30))+COUNTIFS($B$2:$B$41,$B30,$S$2:$S$41,"&lt;"&amp;$T30,$T$2:$T$41,"&gt;"&amp;$S30,$L$2:$L$41,TRIM($K30))+COUNTIFS($B$2:$B$41,$B30,$S$2:$S$41,"&lt;"&amp;$T30,$T$2:$T$41,"&gt;"&amp;$S30,$M$2:$M$41,TRIM($K30)))&gt;1,"; double-booked","")))="","",TRIM($K30)&amp;": "&amp;MID(IF($X30=0,"; not on Applicants",IF(AND($E30&lt;&gt;"",NOT(ISNUMBER(SEARCH($E30,INDEX(Applicants!$AM$2:$AM$501,$X30))))),"; not available","")&amp;IF(AND($F30&lt;&gt;"",NOT(ISNUMBER(SEARCH($F30,INDEX(Applicants!$AL$2:$AL$501,$X30))))),"; role not chosen","")&amp;IF(AND(ISNUMBER(MATCH($F30,Lists!$I$2:$I$6,0)),TRIM(INDEX(Applicants!$AG$2:$AG$501,$X30)&amp;"")&lt;&gt;"Yes"),"; reference check not marked Yes","")&amp;IF(INDEX(Applicants!$AO$2:$AO$501,$X30)="Needed","; under 18, guardian signature not on file","")&amp;IF((COUNTIFS($B$2:$B$41,$B30,$S$2:$S$41,"&lt;"&amp;$T30,$T$2:$T$41,"&gt;"&amp;$S30,$H$2:$H$41,TRIM($K30))+COUNTIFS($B$2:$B$41,$B30,$S$2:$S$41,"&lt;"&amp;$T30,$T$2:$T$41,"&gt;"&amp;$S30,$I$2:$I$41,TRIM($K30))+COUNTIFS($B$2:$B$41,$B30,$S$2:$S$41,"&lt;"&amp;$T30,$T$2:$T$41,"&gt;"&amp;$S30,$J$2:$J$41,TRIM($K30))+COUNTIFS($B$2:$B$41,$B30,$S$2:$S$41,"&lt;"&amp;$T30,$T$2:$T$41,"&gt;"&amp;$S30,$K$2:$K$41,TRIM($K30))+COUNTIFS($B$2:$B$41,$B30,$S$2:$S$41,"&lt;"&amp;$T30,$T$2:$T$41,"&gt;"&amp;$S30,$L$2:$L$41,TRIM($K30))+COUNTIFS($B$2:$B$41,$B30,$S$2:$S$41,"&lt;"&amp;$T30,$T$2:$T$41,"&gt;"&amp;$S30,$M$2:$M$41,TRIM($K30)))&gt;1,"; double-booked","")),3,200)))</f>
        <v/>
      </c>
      <c r="AE30" s="29">
        <f>IF($Y30="","",IF((IF($Y30=0,"; not on Applicants",IF(AND($E30&lt;&gt;"",NOT(ISNUMBER(SEARCH($E30,INDEX(Applicants!$AM$2:$AM$501,$Y30))))),"; not available","")&amp;IF(AND($F30&lt;&gt;"",NOT(ISNUMBER(SEARCH($F30,INDEX(Applicants!$AL$2:$AL$501,$Y30))))),"; role not chosen","")&amp;IF(AND(ISNUMBER(MATCH($F30,Lists!$I$2:$I$6,0)),TRIM(INDEX(Applicants!$AG$2:$AG$501,$Y30)&amp;"")&lt;&gt;"Yes"),"; reference check not marked Yes","")&amp;IF(INDEX(Applicants!$AO$2:$AO$501,$Y30)="Needed","; under 18, guardian signature not on file","")&amp;IF((COUNTIFS($B$2:$B$41,$B30,$S$2:$S$41,"&lt;"&amp;$T30,$T$2:$T$41,"&gt;"&amp;$S30,$H$2:$H$41,TRIM($L30))+COUNTIFS($B$2:$B$41,$B30,$S$2:$S$41,"&lt;"&amp;$T30,$T$2:$T$41,"&gt;"&amp;$S30,$I$2:$I$41,TRIM($L30))+COUNTIFS($B$2:$B$41,$B30,$S$2:$S$41,"&lt;"&amp;$T30,$T$2:$T$41,"&gt;"&amp;$S30,$J$2:$J$41,TRIM($L30))+COUNTIFS($B$2:$B$41,$B30,$S$2:$S$41,"&lt;"&amp;$T30,$T$2:$T$41,"&gt;"&amp;$S30,$K$2:$K$41,TRIM($L30))+COUNTIFS($B$2:$B$41,$B30,$S$2:$S$41,"&lt;"&amp;$T30,$T$2:$T$41,"&gt;"&amp;$S30,$L$2:$L$41,TRIM($L30))+COUNTIFS($B$2:$B$41,$B30,$S$2:$S$41,"&lt;"&amp;$T30,$T$2:$T$41,"&gt;"&amp;$S30,$M$2:$M$41,TRIM($L30)))&gt;1,"; double-booked","")))="","",TRIM($L30)&amp;": "&amp;MID(IF($Y30=0,"; not on Applicants",IF(AND($E30&lt;&gt;"",NOT(ISNUMBER(SEARCH($E30,INDEX(Applicants!$AM$2:$AM$501,$Y30))))),"; not available","")&amp;IF(AND($F30&lt;&gt;"",NOT(ISNUMBER(SEARCH($F30,INDEX(Applicants!$AL$2:$AL$501,$Y30))))),"; role not chosen","")&amp;IF(AND(ISNUMBER(MATCH($F30,Lists!$I$2:$I$6,0)),TRIM(INDEX(Applicants!$AG$2:$AG$501,$Y30)&amp;"")&lt;&gt;"Yes"),"; reference check not marked Yes","")&amp;IF(INDEX(Applicants!$AO$2:$AO$501,$Y30)="Needed","; under 18, guardian signature not on file","")&amp;IF((COUNTIFS($B$2:$B$41,$B30,$S$2:$S$41,"&lt;"&amp;$T30,$T$2:$T$41,"&gt;"&amp;$S30,$H$2:$H$41,TRIM($L30))+COUNTIFS($B$2:$B$41,$B30,$S$2:$S$41,"&lt;"&amp;$T30,$T$2:$T$41,"&gt;"&amp;$S30,$I$2:$I$41,TRIM($L30))+COUNTIFS($B$2:$B$41,$B30,$S$2:$S$41,"&lt;"&amp;$T30,$T$2:$T$41,"&gt;"&amp;$S30,$J$2:$J$41,TRIM($L30))+COUNTIFS($B$2:$B$41,$B30,$S$2:$S$41,"&lt;"&amp;$T30,$T$2:$T$41,"&gt;"&amp;$S30,$K$2:$K$41,TRIM($L30))+COUNTIFS($B$2:$B$41,$B30,$S$2:$S$41,"&lt;"&amp;$T30,$T$2:$T$41,"&gt;"&amp;$S30,$L$2:$L$41,TRIM($L30))+COUNTIFS($B$2:$B$41,$B30,$S$2:$S$41,"&lt;"&amp;$T30,$T$2:$T$41,"&gt;"&amp;$S30,$M$2:$M$41,TRIM($L30)))&gt;1,"; double-booked","")),3,200)))</f>
        <v/>
      </c>
      <c r="AF30" s="29">
        <f>IF($Z30="","",IF((IF($Z30=0,"; not on Applicants",IF(AND($E30&lt;&gt;"",NOT(ISNUMBER(SEARCH($E30,INDEX(Applicants!$AM$2:$AM$501,$Z30))))),"; not available","")&amp;IF(AND($F30&lt;&gt;"",NOT(ISNUMBER(SEARCH($F30,INDEX(Applicants!$AL$2:$AL$501,$Z30))))),"; role not chosen","")&amp;IF(AND(ISNUMBER(MATCH($F30,Lists!$I$2:$I$6,0)),TRIM(INDEX(Applicants!$AG$2:$AG$501,$Z30)&amp;"")&lt;&gt;"Yes"),"; reference check not marked Yes","")&amp;IF(INDEX(Applicants!$AO$2:$AO$501,$Z30)="Needed","; under 18, guardian signature not on file","")&amp;IF((COUNTIFS($B$2:$B$41,$B30,$S$2:$S$41,"&lt;"&amp;$T30,$T$2:$T$41,"&gt;"&amp;$S30,$H$2:$H$41,TRIM($M30))+COUNTIFS($B$2:$B$41,$B30,$S$2:$S$41,"&lt;"&amp;$T30,$T$2:$T$41,"&gt;"&amp;$S30,$I$2:$I$41,TRIM($M30))+COUNTIFS($B$2:$B$41,$B30,$S$2:$S$41,"&lt;"&amp;$T30,$T$2:$T$41,"&gt;"&amp;$S30,$J$2:$J$41,TRIM($M30))+COUNTIFS($B$2:$B$41,$B30,$S$2:$S$41,"&lt;"&amp;$T30,$T$2:$T$41,"&gt;"&amp;$S30,$K$2:$K$41,TRIM($M30))+COUNTIFS($B$2:$B$41,$B30,$S$2:$S$41,"&lt;"&amp;$T30,$T$2:$T$41,"&gt;"&amp;$S30,$L$2:$L$41,TRIM($M30))+COUNTIFS($B$2:$B$41,$B30,$S$2:$S$41,"&lt;"&amp;$T30,$T$2:$T$41,"&gt;"&amp;$S30,$M$2:$M$41,TRIM($M30)))&gt;1,"; double-booked","")))="","",TRIM($M30)&amp;": "&amp;MID(IF($Z30=0,"; not on Applicants",IF(AND($E30&lt;&gt;"",NOT(ISNUMBER(SEARCH($E30,INDEX(Applicants!$AM$2:$AM$501,$Z30))))),"; not available","")&amp;IF(AND($F30&lt;&gt;"",NOT(ISNUMBER(SEARCH($F30,INDEX(Applicants!$AL$2:$AL$501,$Z30))))),"; role not chosen","")&amp;IF(AND(ISNUMBER(MATCH($F30,Lists!$I$2:$I$6,0)),TRIM(INDEX(Applicants!$AG$2:$AG$501,$Z30)&amp;"")&lt;&gt;"Yes"),"; reference check not marked Yes","")&amp;IF(INDEX(Applicants!$AO$2:$AO$501,$Z30)="Needed","; under 18, guardian signature not on file","")&amp;IF((COUNTIFS($B$2:$B$41,$B30,$S$2:$S$41,"&lt;"&amp;$T30,$T$2:$T$41,"&gt;"&amp;$S30,$H$2:$H$41,TRIM($M30))+COUNTIFS($B$2:$B$41,$B30,$S$2:$S$41,"&lt;"&amp;$T30,$T$2:$T$41,"&gt;"&amp;$S30,$I$2:$I$41,TRIM($M30))+COUNTIFS($B$2:$B$41,$B30,$S$2:$S$41,"&lt;"&amp;$T30,$T$2:$T$41,"&gt;"&amp;$S30,$J$2:$J$41,TRIM($M30))+COUNTIFS($B$2:$B$41,$B30,$S$2:$S$41,"&lt;"&amp;$T30,$T$2:$T$41,"&gt;"&amp;$S30,$K$2:$K$41,TRIM($M30))+COUNTIFS($B$2:$B$41,$B30,$S$2:$S$41,"&lt;"&amp;$T30,$T$2:$T$41,"&gt;"&amp;$S30,$L$2:$L$41,TRIM($M30))+COUNTIFS($B$2:$B$41,$B30,$S$2:$S$41,"&lt;"&amp;$T30,$T$2:$T$41,"&gt;"&amp;$S30,$M$2:$M$41,TRIM($M30)))&gt;1,"; double-booked","")),3,200)))</f>
        <v/>
      </c>
      <c r="AG30" s="29">
        <f>IF(AA30&lt;&gt;"",AA30&amp;" | ","")&amp;IF(AB30&lt;&gt;"",AB30&amp;" | ","")&amp;IF(AC30&lt;&gt;"",AC30&amp;" | ","")&amp;IF(AD30&lt;&gt;"",AD30&amp;" | ","")&amp;IF(AE30&lt;&gt;"",AE30&amp;" | ","")&amp;IF(AF30&lt;&gt;"",AF30&amp;" | ","")</f>
        <v/>
      </c>
    </row>
    <row r="31">
      <c r="A31" s="23" t="n"/>
      <c r="B31" s="30" t="n"/>
      <c r="C31" s="31" t="n"/>
      <c r="D31" s="31" t="n"/>
      <c r="E31" s="23" t="n"/>
      <c r="F31" s="23" t="n"/>
      <c r="G31" s="32" t="n"/>
      <c r="H31" s="23" t="n"/>
      <c r="I31" s="23" t="n"/>
      <c r="J31" s="23" t="n"/>
      <c r="K31" s="23" t="n"/>
      <c r="L31" s="23" t="n"/>
      <c r="M31" s="23" t="n"/>
      <c r="N31" s="27">
        <f>IF(A31="","",SUMPRODUCT((H31:M31&lt;&gt;"")*1))</f>
        <v/>
      </c>
      <c r="O31" s="27">
        <f>IF(OR(A31="",NOT(ISNUMBER(G31))),"",MAX(0,G31-N31))</f>
        <v/>
      </c>
      <c r="P31" s="27">
        <f>IF(OR(A31="",NOT(ISNUMBER(G31))),"",IF(N31=0,"Empty",IF(N31=G31,"Full",IF(N31&gt;G31,"Over by "&amp;(N31-G31),"Open"))))</f>
        <v/>
      </c>
      <c r="Q31" s="28">
        <f>IF(A31="","",IF(N31=0,"No names yet",IF(AG31="","OK",LEFT(AG31,LEN(AG31)-3))))</f>
        <v/>
      </c>
      <c r="S31" s="29">
        <f>IF(C31="","",IF(ISNUMBER(C31),ROUND(MOD(C31,1)*1440,0),IFERROR(VALUE(LEFT(C31,2))*60+VALUE(MID(C31,4,2)),"")))</f>
        <v/>
      </c>
      <c r="T31" s="29">
        <f>IF(D31="","",IF(ISNUMBER(D31),ROUND(MOD(D31,1)*1440,0),IFERROR(VALUE(LEFT(D31,2))*60+VALUE(MID(D31,4,2)),"")))</f>
        <v/>
      </c>
      <c r="U31" s="29">
        <f>IF(TRIM($H31&amp;"")="","",IFERROR(MATCH(TRIM($H31),Applicants!$AJ$2:$AJ$501,0),0))</f>
        <v/>
      </c>
      <c r="V31" s="29">
        <f>IF(TRIM($I31&amp;"")="","",IFERROR(MATCH(TRIM($I31),Applicants!$AJ$2:$AJ$501,0),0))</f>
        <v/>
      </c>
      <c r="W31" s="29">
        <f>IF(TRIM($J31&amp;"")="","",IFERROR(MATCH(TRIM($J31),Applicants!$AJ$2:$AJ$501,0),0))</f>
        <v/>
      </c>
      <c r="X31" s="29">
        <f>IF(TRIM($K31&amp;"")="","",IFERROR(MATCH(TRIM($K31),Applicants!$AJ$2:$AJ$501,0),0))</f>
        <v/>
      </c>
      <c r="Y31" s="29">
        <f>IF(TRIM($L31&amp;"")="","",IFERROR(MATCH(TRIM($L31),Applicants!$AJ$2:$AJ$501,0),0))</f>
        <v/>
      </c>
      <c r="Z31" s="29">
        <f>IF(TRIM($M31&amp;"")="","",IFERROR(MATCH(TRIM($M31),Applicants!$AJ$2:$AJ$501,0),0))</f>
        <v/>
      </c>
      <c r="AA31" s="29">
        <f>IF($U31="","",IF((IF($U31=0,"; not on Applicants",IF(AND($E31&lt;&gt;"",NOT(ISNUMBER(SEARCH($E31,INDEX(Applicants!$AM$2:$AM$501,$U31))))),"; not available","")&amp;IF(AND($F31&lt;&gt;"",NOT(ISNUMBER(SEARCH($F31,INDEX(Applicants!$AL$2:$AL$501,$U31))))),"; role not chosen","")&amp;IF(AND(ISNUMBER(MATCH($F31,Lists!$I$2:$I$6,0)),TRIM(INDEX(Applicants!$AG$2:$AG$501,$U31)&amp;"")&lt;&gt;"Yes"),"; reference check not marked Yes","")&amp;IF(INDEX(Applicants!$AO$2:$AO$501,$U31)="Needed","; under 18, guardian signature not on file","")&amp;IF((COUNTIFS($B$2:$B$41,$B31,$S$2:$S$41,"&lt;"&amp;$T31,$T$2:$T$41,"&gt;"&amp;$S31,$H$2:$H$41,TRIM($H31))+COUNTIFS($B$2:$B$41,$B31,$S$2:$S$41,"&lt;"&amp;$T31,$T$2:$T$41,"&gt;"&amp;$S31,$I$2:$I$41,TRIM($H31))+COUNTIFS($B$2:$B$41,$B31,$S$2:$S$41,"&lt;"&amp;$T31,$T$2:$T$41,"&gt;"&amp;$S31,$J$2:$J$41,TRIM($H31))+COUNTIFS($B$2:$B$41,$B31,$S$2:$S$41,"&lt;"&amp;$T31,$T$2:$T$41,"&gt;"&amp;$S31,$K$2:$K$41,TRIM($H31))+COUNTIFS($B$2:$B$41,$B31,$S$2:$S$41,"&lt;"&amp;$T31,$T$2:$T$41,"&gt;"&amp;$S31,$L$2:$L$41,TRIM($H31))+COUNTIFS($B$2:$B$41,$B31,$S$2:$S$41,"&lt;"&amp;$T31,$T$2:$T$41,"&gt;"&amp;$S31,$M$2:$M$41,TRIM($H31)))&gt;1,"; double-booked","")))="","",TRIM($H31)&amp;": "&amp;MID(IF($U31=0,"; not on Applicants",IF(AND($E31&lt;&gt;"",NOT(ISNUMBER(SEARCH($E31,INDEX(Applicants!$AM$2:$AM$501,$U31))))),"; not available","")&amp;IF(AND($F31&lt;&gt;"",NOT(ISNUMBER(SEARCH($F31,INDEX(Applicants!$AL$2:$AL$501,$U31))))),"; role not chosen","")&amp;IF(AND(ISNUMBER(MATCH($F31,Lists!$I$2:$I$6,0)),TRIM(INDEX(Applicants!$AG$2:$AG$501,$U31)&amp;"")&lt;&gt;"Yes"),"; reference check not marked Yes","")&amp;IF(INDEX(Applicants!$AO$2:$AO$501,$U31)="Needed","; under 18, guardian signature not on file","")&amp;IF((COUNTIFS($B$2:$B$41,$B31,$S$2:$S$41,"&lt;"&amp;$T31,$T$2:$T$41,"&gt;"&amp;$S31,$H$2:$H$41,TRIM($H31))+COUNTIFS($B$2:$B$41,$B31,$S$2:$S$41,"&lt;"&amp;$T31,$T$2:$T$41,"&gt;"&amp;$S31,$I$2:$I$41,TRIM($H31))+COUNTIFS($B$2:$B$41,$B31,$S$2:$S$41,"&lt;"&amp;$T31,$T$2:$T$41,"&gt;"&amp;$S31,$J$2:$J$41,TRIM($H31))+COUNTIFS($B$2:$B$41,$B31,$S$2:$S$41,"&lt;"&amp;$T31,$T$2:$T$41,"&gt;"&amp;$S31,$K$2:$K$41,TRIM($H31))+COUNTIFS($B$2:$B$41,$B31,$S$2:$S$41,"&lt;"&amp;$T31,$T$2:$T$41,"&gt;"&amp;$S31,$L$2:$L$41,TRIM($H31))+COUNTIFS($B$2:$B$41,$B31,$S$2:$S$41,"&lt;"&amp;$T31,$T$2:$T$41,"&gt;"&amp;$S31,$M$2:$M$41,TRIM($H31)))&gt;1,"; double-booked","")),3,200)))</f>
        <v/>
      </c>
      <c r="AB31" s="29">
        <f>IF($V31="","",IF((IF($V31=0,"; not on Applicants",IF(AND($E31&lt;&gt;"",NOT(ISNUMBER(SEARCH($E31,INDEX(Applicants!$AM$2:$AM$501,$V31))))),"; not available","")&amp;IF(AND($F31&lt;&gt;"",NOT(ISNUMBER(SEARCH($F31,INDEX(Applicants!$AL$2:$AL$501,$V31))))),"; role not chosen","")&amp;IF(AND(ISNUMBER(MATCH($F31,Lists!$I$2:$I$6,0)),TRIM(INDEX(Applicants!$AG$2:$AG$501,$V31)&amp;"")&lt;&gt;"Yes"),"; reference check not marked Yes","")&amp;IF(INDEX(Applicants!$AO$2:$AO$501,$V31)="Needed","; under 18, guardian signature not on file","")&amp;IF((COUNTIFS($B$2:$B$41,$B31,$S$2:$S$41,"&lt;"&amp;$T31,$T$2:$T$41,"&gt;"&amp;$S31,$H$2:$H$41,TRIM($I31))+COUNTIFS($B$2:$B$41,$B31,$S$2:$S$41,"&lt;"&amp;$T31,$T$2:$T$41,"&gt;"&amp;$S31,$I$2:$I$41,TRIM($I31))+COUNTIFS($B$2:$B$41,$B31,$S$2:$S$41,"&lt;"&amp;$T31,$T$2:$T$41,"&gt;"&amp;$S31,$J$2:$J$41,TRIM($I31))+COUNTIFS($B$2:$B$41,$B31,$S$2:$S$41,"&lt;"&amp;$T31,$T$2:$T$41,"&gt;"&amp;$S31,$K$2:$K$41,TRIM($I31))+COUNTIFS($B$2:$B$41,$B31,$S$2:$S$41,"&lt;"&amp;$T31,$T$2:$T$41,"&gt;"&amp;$S31,$L$2:$L$41,TRIM($I31))+COUNTIFS($B$2:$B$41,$B31,$S$2:$S$41,"&lt;"&amp;$T31,$T$2:$T$41,"&gt;"&amp;$S31,$M$2:$M$41,TRIM($I31)))&gt;1,"; double-booked","")))="","",TRIM($I31)&amp;": "&amp;MID(IF($V31=0,"; not on Applicants",IF(AND($E31&lt;&gt;"",NOT(ISNUMBER(SEARCH($E31,INDEX(Applicants!$AM$2:$AM$501,$V31))))),"; not available","")&amp;IF(AND($F31&lt;&gt;"",NOT(ISNUMBER(SEARCH($F31,INDEX(Applicants!$AL$2:$AL$501,$V31))))),"; role not chosen","")&amp;IF(AND(ISNUMBER(MATCH($F31,Lists!$I$2:$I$6,0)),TRIM(INDEX(Applicants!$AG$2:$AG$501,$V31)&amp;"")&lt;&gt;"Yes"),"; reference check not marked Yes","")&amp;IF(INDEX(Applicants!$AO$2:$AO$501,$V31)="Needed","; under 18, guardian signature not on file","")&amp;IF((COUNTIFS($B$2:$B$41,$B31,$S$2:$S$41,"&lt;"&amp;$T31,$T$2:$T$41,"&gt;"&amp;$S31,$H$2:$H$41,TRIM($I31))+COUNTIFS($B$2:$B$41,$B31,$S$2:$S$41,"&lt;"&amp;$T31,$T$2:$T$41,"&gt;"&amp;$S31,$I$2:$I$41,TRIM($I31))+COUNTIFS($B$2:$B$41,$B31,$S$2:$S$41,"&lt;"&amp;$T31,$T$2:$T$41,"&gt;"&amp;$S31,$J$2:$J$41,TRIM($I31))+COUNTIFS($B$2:$B$41,$B31,$S$2:$S$41,"&lt;"&amp;$T31,$T$2:$T$41,"&gt;"&amp;$S31,$K$2:$K$41,TRIM($I31))+COUNTIFS($B$2:$B$41,$B31,$S$2:$S$41,"&lt;"&amp;$T31,$T$2:$T$41,"&gt;"&amp;$S31,$L$2:$L$41,TRIM($I31))+COUNTIFS($B$2:$B$41,$B31,$S$2:$S$41,"&lt;"&amp;$T31,$T$2:$T$41,"&gt;"&amp;$S31,$M$2:$M$41,TRIM($I31)))&gt;1,"; double-booked","")),3,200)))</f>
        <v/>
      </c>
      <c r="AC31" s="29">
        <f>IF($W31="","",IF((IF($W31=0,"; not on Applicants",IF(AND($E31&lt;&gt;"",NOT(ISNUMBER(SEARCH($E31,INDEX(Applicants!$AM$2:$AM$501,$W31))))),"; not available","")&amp;IF(AND($F31&lt;&gt;"",NOT(ISNUMBER(SEARCH($F31,INDEX(Applicants!$AL$2:$AL$501,$W31))))),"; role not chosen","")&amp;IF(AND(ISNUMBER(MATCH($F31,Lists!$I$2:$I$6,0)),TRIM(INDEX(Applicants!$AG$2:$AG$501,$W31)&amp;"")&lt;&gt;"Yes"),"; reference check not marked Yes","")&amp;IF(INDEX(Applicants!$AO$2:$AO$501,$W31)="Needed","; under 18, guardian signature not on file","")&amp;IF((COUNTIFS($B$2:$B$41,$B31,$S$2:$S$41,"&lt;"&amp;$T31,$T$2:$T$41,"&gt;"&amp;$S31,$H$2:$H$41,TRIM($J31))+COUNTIFS($B$2:$B$41,$B31,$S$2:$S$41,"&lt;"&amp;$T31,$T$2:$T$41,"&gt;"&amp;$S31,$I$2:$I$41,TRIM($J31))+COUNTIFS($B$2:$B$41,$B31,$S$2:$S$41,"&lt;"&amp;$T31,$T$2:$T$41,"&gt;"&amp;$S31,$J$2:$J$41,TRIM($J31))+COUNTIFS($B$2:$B$41,$B31,$S$2:$S$41,"&lt;"&amp;$T31,$T$2:$T$41,"&gt;"&amp;$S31,$K$2:$K$41,TRIM($J31))+COUNTIFS($B$2:$B$41,$B31,$S$2:$S$41,"&lt;"&amp;$T31,$T$2:$T$41,"&gt;"&amp;$S31,$L$2:$L$41,TRIM($J31))+COUNTIFS($B$2:$B$41,$B31,$S$2:$S$41,"&lt;"&amp;$T31,$T$2:$T$41,"&gt;"&amp;$S31,$M$2:$M$41,TRIM($J31)))&gt;1,"; double-booked","")))="","",TRIM($J31)&amp;": "&amp;MID(IF($W31=0,"; not on Applicants",IF(AND($E31&lt;&gt;"",NOT(ISNUMBER(SEARCH($E31,INDEX(Applicants!$AM$2:$AM$501,$W31))))),"; not available","")&amp;IF(AND($F31&lt;&gt;"",NOT(ISNUMBER(SEARCH($F31,INDEX(Applicants!$AL$2:$AL$501,$W31))))),"; role not chosen","")&amp;IF(AND(ISNUMBER(MATCH($F31,Lists!$I$2:$I$6,0)),TRIM(INDEX(Applicants!$AG$2:$AG$501,$W31)&amp;"")&lt;&gt;"Yes"),"; reference check not marked Yes","")&amp;IF(INDEX(Applicants!$AO$2:$AO$501,$W31)="Needed","; under 18, guardian signature not on file","")&amp;IF((COUNTIFS($B$2:$B$41,$B31,$S$2:$S$41,"&lt;"&amp;$T31,$T$2:$T$41,"&gt;"&amp;$S31,$H$2:$H$41,TRIM($J31))+COUNTIFS($B$2:$B$41,$B31,$S$2:$S$41,"&lt;"&amp;$T31,$T$2:$T$41,"&gt;"&amp;$S31,$I$2:$I$41,TRIM($J31))+COUNTIFS($B$2:$B$41,$B31,$S$2:$S$41,"&lt;"&amp;$T31,$T$2:$T$41,"&gt;"&amp;$S31,$J$2:$J$41,TRIM($J31))+COUNTIFS($B$2:$B$41,$B31,$S$2:$S$41,"&lt;"&amp;$T31,$T$2:$T$41,"&gt;"&amp;$S31,$K$2:$K$41,TRIM($J31))+COUNTIFS($B$2:$B$41,$B31,$S$2:$S$41,"&lt;"&amp;$T31,$T$2:$T$41,"&gt;"&amp;$S31,$L$2:$L$41,TRIM($J31))+COUNTIFS($B$2:$B$41,$B31,$S$2:$S$41,"&lt;"&amp;$T31,$T$2:$T$41,"&gt;"&amp;$S31,$M$2:$M$41,TRIM($J31)))&gt;1,"; double-booked","")),3,200)))</f>
        <v/>
      </c>
      <c r="AD31" s="29">
        <f>IF($X31="","",IF((IF($X31=0,"; not on Applicants",IF(AND($E31&lt;&gt;"",NOT(ISNUMBER(SEARCH($E31,INDEX(Applicants!$AM$2:$AM$501,$X31))))),"; not available","")&amp;IF(AND($F31&lt;&gt;"",NOT(ISNUMBER(SEARCH($F31,INDEX(Applicants!$AL$2:$AL$501,$X31))))),"; role not chosen","")&amp;IF(AND(ISNUMBER(MATCH($F31,Lists!$I$2:$I$6,0)),TRIM(INDEX(Applicants!$AG$2:$AG$501,$X31)&amp;"")&lt;&gt;"Yes"),"; reference check not marked Yes","")&amp;IF(INDEX(Applicants!$AO$2:$AO$501,$X31)="Needed","; under 18, guardian signature not on file","")&amp;IF((COUNTIFS($B$2:$B$41,$B31,$S$2:$S$41,"&lt;"&amp;$T31,$T$2:$T$41,"&gt;"&amp;$S31,$H$2:$H$41,TRIM($K31))+COUNTIFS($B$2:$B$41,$B31,$S$2:$S$41,"&lt;"&amp;$T31,$T$2:$T$41,"&gt;"&amp;$S31,$I$2:$I$41,TRIM($K31))+COUNTIFS($B$2:$B$41,$B31,$S$2:$S$41,"&lt;"&amp;$T31,$T$2:$T$41,"&gt;"&amp;$S31,$J$2:$J$41,TRIM($K31))+COUNTIFS($B$2:$B$41,$B31,$S$2:$S$41,"&lt;"&amp;$T31,$T$2:$T$41,"&gt;"&amp;$S31,$K$2:$K$41,TRIM($K31))+COUNTIFS($B$2:$B$41,$B31,$S$2:$S$41,"&lt;"&amp;$T31,$T$2:$T$41,"&gt;"&amp;$S31,$L$2:$L$41,TRIM($K31))+COUNTIFS($B$2:$B$41,$B31,$S$2:$S$41,"&lt;"&amp;$T31,$T$2:$T$41,"&gt;"&amp;$S31,$M$2:$M$41,TRIM($K31)))&gt;1,"; double-booked","")))="","",TRIM($K31)&amp;": "&amp;MID(IF($X31=0,"; not on Applicants",IF(AND($E31&lt;&gt;"",NOT(ISNUMBER(SEARCH($E31,INDEX(Applicants!$AM$2:$AM$501,$X31))))),"; not available","")&amp;IF(AND($F31&lt;&gt;"",NOT(ISNUMBER(SEARCH($F31,INDEX(Applicants!$AL$2:$AL$501,$X31))))),"; role not chosen","")&amp;IF(AND(ISNUMBER(MATCH($F31,Lists!$I$2:$I$6,0)),TRIM(INDEX(Applicants!$AG$2:$AG$501,$X31)&amp;"")&lt;&gt;"Yes"),"; reference check not marked Yes","")&amp;IF(INDEX(Applicants!$AO$2:$AO$501,$X31)="Needed","; under 18, guardian signature not on file","")&amp;IF((COUNTIFS($B$2:$B$41,$B31,$S$2:$S$41,"&lt;"&amp;$T31,$T$2:$T$41,"&gt;"&amp;$S31,$H$2:$H$41,TRIM($K31))+COUNTIFS($B$2:$B$41,$B31,$S$2:$S$41,"&lt;"&amp;$T31,$T$2:$T$41,"&gt;"&amp;$S31,$I$2:$I$41,TRIM($K31))+COUNTIFS($B$2:$B$41,$B31,$S$2:$S$41,"&lt;"&amp;$T31,$T$2:$T$41,"&gt;"&amp;$S31,$J$2:$J$41,TRIM($K31))+COUNTIFS($B$2:$B$41,$B31,$S$2:$S$41,"&lt;"&amp;$T31,$T$2:$T$41,"&gt;"&amp;$S31,$K$2:$K$41,TRIM($K31))+COUNTIFS($B$2:$B$41,$B31,$S$2:$S$41,"&lt;"&amp;$T31,$T$2:$T$41,"&gt;"&amp;$S31,$L$2:$L$41,TRIM($K31))+COUNTIFS($B$2:$B$41,$B31,$S$2:$S$41,"&lt;"&amp;$T31,$T$2:$T$41,"&gt;"&amp;$S31,$M$2:$M$41,TRIM($K31)))&gt;1,"; double-booked","")),3,200)))</f>
        <v/>
      </c>
      <c r="AE31" s="29">
        <f>IF($Y31="","",IF((IF($Y31=0,"; not on Applicants",IF(AND($E31&lt;&gt;"",NOT(ISNUMBER(SEARCH($E31,INDEX(Applicants!$AM$2:$AM$501,$Y31))))),"; not available","")&amp;IF(AND($F31&lt;&gt;"",NOT(ISNUMBER(SEARCH($F31,INDEX(Applicants!$AL$2:$AL$501,$Y31))))),"; role not chosen","")&amp;IF(AND(ISNUMBER(MATCH($F31,Lists!$I$2:$I$6,0)),TRIM(INDEX(Applicants!$AG$2:$AG$501,$Y31)&amp;"")&lt;&gt;"Yes"),"; reference check not marked Yes","")&amp;IF(INDEX(Applicants!$AO$2:$AO$501,$Y31)="Needed","; under 18, guardian signature not on file","")&amp;IF((COUNTIFS($B$2:$B$41,$B31,$S$2:$S$41,"&lt;"&amp;$T31,$T$2:$T$41,"&gt;"&amp;$S31,$H$2:$H$41,TRIM($L31))+COUNTIFS($B$2:$B$41,$B31,$S$2:$S$41,"&lt;"&amp;$T31,$T$2:$T$41,"&gt;"&amp;$S31,$I$2:$I$41,TRIM($L31))+COUNTIFS($B$2:$B$41,$B31,$S$2:$S$41,"&lt;"&amp;$T31,$T$2:$T$41,"&gt;"&amp;$S31,$J$2:$J$41,TRIM($L31))+COUNTIFS($B$2:$B$41,$B31,$S$2:$S$41,"&lt;"&amp;$T31,$T$2:$T$41,"&gt;"&amp;$S31,$K$2:$K$41,TRIM($L31))+COUNTIFS($B$2:$B$41,$B31,$S$2:$S$41,"&lt;"&amp;$T31,$T$2:$T$41,"&gt;"&amp;$S31,$L$2:$L$41,TRIM($L31))+COUNTIFS($B$2:$B$41,$B31,$S$2:$S$41,"&lt;"&amp;$T31,$T$2:$T$41,"&gt;"&amp;$S31,$M$2:$M$41,TRIM($L31)))&gt;1,"; double-booked","")))="","",TRIM($L31)&amp;": "&amp;MID(IF($Y31=0,"; not on Applicants",IF(AND($E31&lt;&gt;"",NOT(ISNUMBER(SEARCH($E31,INDEX(Applicants!$AM$2:$AM$501,$Y31))))),"; not available","")&amp;IF(AND($F31&lt;&gt;"",NOT(ISNUMBER(SEARCH($F31,INDEX(Applicants!$AL$2:$AL$501,$Y31))))),"; role not chosen","")&amp;IF(AND(ISNUMBER(MATCH($F31,Lists!$I$2:$I$6,0)),TRIM(INDEX(Applicants!$AG$2:$AG$501,$Y31)&amp;"")&lt;&gt;"Yes"),"; reference check not marked Yes","")&amp;IF(INDEX(Applicants!$AO$2:$AO$501,$Y31)="Needed","; under 18, guardian signature not on file","")&amp;IF((COUNTIFS($B$2:$B$41,$B31,$S$2:$S$41,"&lt;"&amp;$T31,$T$2:$T$41,"&gt;"&amp;$S31,$H$2:$H$41,TRIM($L31))+COUNTIFS($B$2:$B$41,$B31,$S$2:$S$41,"&lt;"&amp;$T31,$T$2:$T$41,"&gt;"&amp;$S31,$I$2:$I$41,TRIM($L31))+COUNTIFS($B$2:$B$41,$B31,$S$2:$S$41,"&lt;"&amp;$T31,$T$2:$T$41,"&gt;"&amp;$S31,$J$2:$J$41,TRIM($L31))+COUNTIFS($B$2:$B$41,$B31,$S$2:$S$41,"&lt;"&amp;$T31,$T$2:$T$41,"&gt;"&amp;$S31,$K$2:$K$41,TRIM($L31))+COUNTIFS($B$2:$B$41,$B31,$S$2:$S$41,"&lt;"&amp;$T31,$T$2:$T$41,"&gt;"&amp;$S31,$L$2:$L$41,TRIM($L31))+COUNTIFS($B$2:$B$41,$B31,$S$2:$S$41,"&lt;"&amp;$T31,$T$2:$T$41,"&gt;"&amp;$S31,$M$2:$M$41,TRIM($L31)))&gt;1,"; double-booked","")),3,200)))</f>
        <v/>
      </c>
      <c r="AF31" s="29">
        <f>IF($Z31="","",IF((IF($Z31=0,"; not on Applicants",IF(AND($E31&lt;&gt;"",NOT(ISNUMBER(SEARCH($E31,INDEX(Applicants!$AM$2:$AM$501,$Z31))))),"; not available","")&amp;IF(AND($F31&lt;&gt;"",NOT(ISNUMBER(SEARCH($F31,INDEX(Applicants!$AL$2:$AL$501,$Z31))))),"; role not chosen","")&amp;IF(AND(ISNUMBER(MATCH($F31,Lists!$I$2:$I$6,0)),TRIM(INDEX(Applicants!$AG$2:$AG$501,$Z31)&amp;"")&lt;&gt;"Yes"),"; reference check not marked Yes","")&amp;IF(INDEX(Applicants!$AO$2:$AO$501,$Z31)="Needed","; under 18, guardian signature not on file","")&amp;IF((COUNTIFS($B$2:$B$41,$B31,$S$2:$S$41,"&lt;"&amp;$T31,$T$2:$T$41,"&gt;"&amp;$S31,$H$2:$H$41,TRIM($M31))+COUNTIFS($B$2:$B$41,$B31,$S$2:$S$41,"&lt;"&amp;$T31,$T$2:$T$41,"&gt;"&amp;$S31,$I$2:$I$41,TRIM($M31))+COUNTIFS($B$2:$B$41,$B31,$S$2:$S$41,"&lt;"&amp;$T31,$T$2:$T$41,"&gt;"&amp;$S31,$J$2:$J$41,TRIM($M31))+COUNTIFS($B$2:$B$41,$B31,$S$2:$S$41,"&lt;"&amp;$T31,$T$2:$T$41,"&gt;"&amp;$S31,$K$2:$K$41,TRIM($M31))+COUNTIFS($B$2:$B$41,$B31,$S$2:$S$41,"&lt;"&amp;$T31,$T$2:$T$41,"&gt;"&amp;$S31,$L$2:$L$41,TRIM($M31))+COUNTIFS($B$2:$B$41,$B31,$S$2:$S$41,"&lt;"&amp;$T31,$T$2:$T$41,"&gt;"&amp;$S31,$M$2:$M$41,TRIM($M31)))&gt;1,"; double-booked","")))="","",TRIM($M31)&amp;": "&amp;MID(IF($Z31=0,"; not on Applicants",IF(AND($E31&lt;&gt;"",NOT(ISNUMBER(SEARCH($E31,INDEX(Applicants!$AM$2:$AM$501,$Z31))))),"; not available","")&amp;IF(AND($F31&lt;&gt;"",NOT(ISNUMBER(SEARCH($F31,INDEX(Applicants!$AL$2:$AL$501,$Z31))))),"; role not chosen","")&amp;IF(AND(ISNUMBER(MATCH($F31,Lists!$I$2:$I$6,0)),TRIM(INDEX(Applicants!$AG$2:$AG$501,$Z31)&amp;"")&lt;&gt;"Yes"),"; reference check not marked Yes","")&amp;IF(INDEX(Applicants!$AO$2:$AO$501,$Z31)="Needed","; under 18, guardian signature not on file","")&amp;IF((COUNTIFS($B$2:$B$41,$B31,$S$2:$S$41,"&lt;"&amp;$T31,$T$2:$T$41,"&gt;"&amp;$S31,$H$2:$H$41,TRIM($M31))+COUNTIFS($B$2:$B$41,$B31,$S$2:$S$41,"&lt;"&amp;$T31,$T$2:$T$41,"&gt;"&amp;$S31,$I$2:$I$41,TRIM($M31))+COUNTIFS($B$2:$B$41,$B31,$S$2:$S$41,"&lt;"&amp;$T31,$T$2:$T$41,"&gt;"&amp;$S31,$J$2:$J$41,TRIM($M31))+COUNTIFS($B$2:$B$41,$B31,$S$2:$S$41,"&lt;"&amp;$T31,$T$2:$T$41,"&gt;"&amp;$S31,$K$2:$K$41,TRIM($M31))+COUNTIFS($B$2:$B$41,$B31,$S$2:$S$41,"&lt;"&amp;$T31,$T$2:$T$41,"&gt;"&amp;$S31,$L$2:$L$41,TRIM($M31))+COUNTIFS($B$2:$B$41,$B31,$S$2:$S$41,"&lt;"&amp;$T31,$T$2:$T$41,"&gt;"&amp;$S31,$M$2:$M$41,TRIM($M31)))&gt;1,"; double-booked","")),3,200)))</f>
        <v/>
      </c>
      <c r="AG31" s="29">
        <f>IF(AA31&lt;&gt;"",AA31&amp;" | ","")&amp;IF(AB31&lt;&gt;"",AB31&amp;" | ","")&amp;IF(AC31&lt;&gt;"",AC31&amp;" | ","")&amp;IF(AD31&lt;&gt;"",AD31&amp;" | ","")&amp;IF(AE31&lt;&gt;"",AE31&amp;" | ","")&amp;IF(AF31&lt;&gt;"",AF31&amp;" | ","")</f>
        <v/>
      </c>
    </row>
    <row r="32">
      <c r="A32" s="23" t="n"/>
      <c r="B32" s="30" t="n"/>
      <c r="C32" s="31" t="n"/>
      <c r="D32" s="31" t="n"/>
      <c r="E32" s="23" t="n"/>
      <c r="F32" s="23" t="n"/>
      <c r="G32" s="32" t="n"/>
      <c r="H32" s="23" t="n"/>
      <c r="I32" s="23" t="n"/>
      <c r="J32" s="23" t="n"/>
      <c r="K32" s="23" t="n"/>
      <c r="L32" s="23" t="n"/>
      <c r="M32" s="23" t="n"/>
      <c r="N32" s="27">
        <f>IF(A32="","",SUMPRODUCT((H32:M32&lt;&gt;"")*1))</f>
        <v/>
      </c>
      <c r="O32" s="27">
        <f>IF(OR(A32="",NOT(ISNUMBER(G32))),"",MAX(0,G32-N32))</f>
        <v/>
      </c>
      <c r="P32" s="27">
        <f>IF(OR(A32="",NOT(ISNUMBER(G32))),"",IF(N32=0,"Empty",IF(N32=G32,"Full",IF(N32&gt;G32,"Over by "&amp;(N32-G32),"Open"))))</f>
        <v/>
      </c>
      <c r="Q32" s="28">
        <f>IF(A32="","",IF(N32=0,"No names yet",IF(AG32="","OK",LEFT(AG32,LEN(AG32)-3))))</f>
        <v/>
      </c>
      <c r="S32" s="29">
        <f>IF(C32="","",IF(ISNUMBER(C32),ROUND(MOD(C32,1)*1440,0),IFERROR(VALUE(LEFT(C32,2))*60+VALUE(MID(C32,4,2)),"")))</f>
        <v/>
      </c>
      <c r="T32" s="29">
        <f>IF(D32="","",IF(ISNUMBER(D32),ROUND(MOD(D32,1)*1440,0),IFERROR(VALUE(LEFT(D32,2))*60+VALUE(MID(D32,4,2)),"")))</f>
        <v/>
      </c>
      <c r="U32" s="29">
        <f>IF(TRIM($H32&amp;"")="","",IFERROR(MATCH(TRIM($H32),Applicants!$AJ$2:$AJ$501,0),0))</f>
        <v/>
      </c>
      <c r="V32" s="29">
        <f>IF(TRIM($I32&amp;"")="","",IFERROR(MATCH(TRIM($I32),Applicants!$AJ$2:$AJ$501,0),0))</f>
        <v/>
      </c>
      <c r="W32" s="29">
        <f>IF(TRIM($J32&amp;"")="","",IFERROR(MATCH(TRIM($J32),Applicants!$AJ$2:$AJ$501,0),0))</f>
        <v/>
      </c>
      <c r="X32" s="29">
        <f>IF(TRIM($K32&amp;"")="","",IFERROR(MATCH(TRIM($K32),Applicants!$AJ$2:$AJ$501,0),0))</f>
        <v/>
      </c>
      <c r="Y32" s="29">
        <f>IF(TRIM($L32&amp;"")="","",IFERROR(MATCH(TRIM($L32),Applicants!$AJ$2:$AJ$501,0),0))</f>
        <v/>
      </c>
      <c r="Z32" s="29">
        <f>IF(TRIM($M32&amp;"")="","",IFERROR(MATCH(TRIM($M32),Applicants!$AJ$2:$AJ$501,0),0))</f>
        <v/>
      </c>
      <c r="AA32" s="29">
        <f>IF($U32="","",IF((IF($U32=0,"; not on Applicants",IF(AND($E32&lt;&gt;"",NOT(ISNUMBER(SEARCH($E32,INDEX(Applicants!$AM$2:$AM$501,$U32))))),"; not available","")&amp;IF(AND($F32&lt;&gt;"",NOT(ISNUMBER(SEARCH($F32,INDEX(Applicants!$AL$2:$AL$501,$U32))))),"; role not chosen","")&amp;IF(AND(ISNUMBER(MATCH($F32,Lists!$I$2:$I$6,0)),TRIM(INDEX(Applicants!$AG$2:$AG$501,$U32)&amp;"")&lt;&gt;"Yes"),"; reference check not marked Yes","")&amp;IF(INDEX(Applicants!$AO$2:$AO$501,$U32)="Needed","; under 18, guardian signature not on file","")&amp;IF((COUNTIFS($B$2:$B$41,$B32,$S$2:$S$41,"&lt;"&amp;$T32,$T$2:$T$41,"&gt;"&amp;$S32,$H$2:$H$41,TRIM($H32))+COUNTIFS($B$2:$B$41,$B32,$S$2:$S$41,"&lt;"&amp;$T32,$T$2:$T$41,"&gt;"&amp;$S32,$I$2:$I$41,TRIM($H32))+COUNTIFS($B$2:$B$41,$B32,$S$2:$S$41,"&lt;"&amp;$T32,$T$2:$T$41,"&gt;"&amp;$S32,$J$2:$J$41,TRIM($H32))+COUNTIFS($B$2:$B$41,$B32,$S$2:$S$41,"&lt;"&amp;$T32,$T$2:$T$41,"&gt;"&amp;$S32,$K$2:$K$41,TRIM($H32))+COUNTIFS($B$2:$B$41,$B32,$S$2:$S$41,"&lt;"&amp;$T32,$T$2:$T$41,"&gt;"&amp;$S32,$L$2:$L$41,TRIM($H32))+COUNTIFS($B$2:$B$41,$B32,$S$2:$S$41,"&lt;"&amp;$T32,$T$2:$T$41,"&gt;"&amp;$S32,$M$2:$M$41,TRIM($H32)))&gt;1,"; double-booked","")))="","",TRIM($H32)&amp;": "&amp;MID(IF($U32=0,"; not on Applicants",IF(AND($E32&lt;&gt;"",NOT(ISNUMBER(SEARCH($E32,INDEX(Applicants!$AM$2:$AM$501,$U32))))),"; not available","")&amp;IF(AND($F32&lt;&gt;"",NOT(ISNUMBER(SEARCH($F32,INDEX(Applicants!$AL$2:$AL$501,$U32))))),"; role not chosen","")&amp;IF(AND(ISNUMBER(MATCH($F32,Lists!$I$2:$I$6,0)),TRIM(INDEX(Applicants!$AG$2:$AG$501,$U32)&amp;"")&lt;&gt;"Yes"),"; reference check not marked Yes","")&amp;IF(INDEX(Applicants!$AO$2:$AO$501,$U32)="Needed","; under 18, guardian signature not on file","")&amp;IF((COUNTIFS($B$2:$B$41,$B32,$S$2:$S$41,"&lt;"&amp;$T32,$T$2:$T$41,"&gt;"&amp;$S32,$H$2:$H$41,TRIM($H32))+COUNTIFS($B$2:$B$41,$B32,$S$2:$S$41,"&lt;"&amp;$T32,$T$2:$T$41,"&gt;"&amp;$S32,$I$2:$I$41,TRIM($H32))+COUNTIFS($B$2:$B$41,$B32,$S$2:$S$41,"&lt;"&amp;$T32,$T$2:$T$41,"&gt;"&amp;$S32,$J$2:$J$41,TRIM($H32))+COUNTIFS($B$2:$B$41,$B32,$S$2:$S$41,"&lt;"&amp;$T32,$T$2:$T$41,"&gt;"&amp;$S32,$K$2:$K$41,TRIM($H32))+COUNTIFS($B$2:$B$41,$B32,$S$2:$S$41,"&lt;"&amp;$T32,$T$2:$T$41,"&gt;"&amp;$S32,$L$2:$L$41,TRIM($H32))+COUNTIFS($B$2:$B$41,$B32,$S$2:$S$41,"&lt;"&amp;$T32,$T$2:$T$41,"&gt;"&amp;$S32,$M$2:$M$41,TRIM($H32)))&gt;1,"; double-booked","")),3,200)))</f>
        <v/>
      </c>
      <c r="AB32" s="29">
        <f>IF($V32="","",IF((IF($V32=0,"; not on Applicants",IF(AND($E32&lt;&gt;"",NOT(ISNUMBER(SEARCH($E32,INDEX(Applicants!$AM$2:$AM$501,$V32))))),"; not available","")&amp;IF(AND($F32&lt;&gt;"",NOT(ISNUMBER(SEARCH($F32,INDEX(Applicants!$AL$2:$AL$501,$V32))))),"; role not chosen","")&amp;IF(AND(ISNUMBER(MATCH($F32,Lists!$I$2:$I$6,0)),TRIM(INDEX(Applicants!$AG$2:$AG$501,$V32)&amp;"")&lt;&gt;"Yes"),"; reference check not marked Yes","")&amp;IF(INDEX(Applicants!$AO$2:$AO$501,$V32)="Needed","; under 18, guardian signature not on file","")&amp;IF((COUNTIFS($B$2:$B$41,$B32,$S$2:$S$41,"&lt;"&amp;$T32,$T$2:$T$41,"&gt;"&amp;$S32,$H$2:$H$41,TRIM($I32))+COUNTIFS($B$2:$B$41,$B32,$S$2:$S$41,"&lt;"&amp;$T32,$T$2:$T$41,"&gt;"&amp;$S32,$I$2:$I$41,TRIM($I32))+COUNTIFS($B$2:$B$41,$B32,$S$2:$S$41,"&lt;"&amp;$T32,$T$2:$T$41,"&gt;"&amp;$S32,$J$2:$J$41,TRIM($I32))+COUNTIFS($B$2:$B$41,$B32,$S$2:$S$41,"&lt;"&amp;$T32,$T$2:$T$41,"&gt;"&amp;$S32,$K$2:$K$41,TRIM($I32))+COUNTIFS($B$2:$B$41,$B32,$S$2:$S$41,"&lt;"&amp;$T32,$T$2:$T$41,"&gt;"&amp;$S32,$L$2:$L$41,TRIM($I32))+COUNTIFS($B$2:$B$41,$B32,$S$2:$S$41,"&lt;"&amp;$T32,$T$2:$T$41,"&gt;"&amp;$S32,$M$2:$M$41,TRIM($I32)))&gt;1,"; double-booked","")))="","",TRIM($I32)&amp;": "&amp;MID(IF($V32=0,"; not on Applicants",IF(AND($E32&lt;&gt;"",NOT(ISNUMBER(SEARCH($E32,INDEX(Applicants!$AM$2:$AM$501,$V32))))),"; not available","")&amp;IF(AND($F32&lt;&gt;"",NOT(ISNUMBER(SEARCH($F32,INDEX(Applicants!$AL$2:$AL$501,$V32))))),"; role not chosen","")&amp;IF(AND(ISNUMBER(MATCH($F32,Lists!$I$2:$I$6,0)),TRIM(INDEX(Applicants!$AG$2:$AG$501,$V32)&amp;"")&lt;&gt;"Yes"),"; reference check not marked Yes","")&amp;IF(INDEX(Applicants!$AO$2:$AO$501,$V32)="Needed","; under 18, guardian signature not on file","")&amp;IF((COUNTIFS($B$2:$B$41,$B32,$S$2:$S$41,"&lt;"&amp;$T32,$T$2:$T$41,"&gt;"&amp;$S32,$H$2:$H$41,TRIM($I32))+COUNTIFS($B$2:$B$41,$B32,$S$2:$S$41,"&lt;"&amp;$T32,$T$2:$T$41,"&gt;"&amp;$S32,$I$2:$I$41,TRIM($I32))+COUNTIFS($B$2:$B$41,$B32,$S$2:$S$41,"&lt;"&amp;$T32,$T$2:$T$41,"&gt;"&amp;$S32,$J$2:$J$41,TRIM($I32))+COUNTIFS($B$2:$B$41,$B32,$S$2:$S$41,"&lt;"&amp;$T32,$T$2:$T$41,"&gt;"&amp;$S32,$K$2:$K$41,TRIM($I32))+COUNTIFS($B$2:$B$41,$B32,$S$2:$S$41,"&lt;"&amp;$T32,$T$2:$T$41,"&gt;"&amp;$S32,$L$2:$L$41,TRIM($I32))+COUNTIFS($B$2:$B$41,$B32,$S$2:$S$41,"&lt;"&amp;$T32,$T$2:$T$41,"&gt;"&amp;$S32,$M$2:$M$41,TRIM($I32)))&gt;1,"; double-booked","")),3,200)))</f>
        <v/>
      </c>
      <c r="AC32" s="29">
        <f>IF($W32="","",IF((IF($W32=0,"; not on Applicants",IF(AND($E32&lt;&gt;"",NOT(ISNUMBER(SEARCH($E32,INDEX(Applicants!$AM$2:$AM$501,$W32))))),"; not available","")&amp;IF(AND($F32&lt;&gt;"",NOT(ISNUMBER(SEARCH($F32,INDEX(Applicants!$AL$2:$AL$501,$W32))))),"; role not chosen","")&amp;IF(AND(ISNUMBER(MATCH($F32,Lists!$I$2:$I$6,0)),TRIM(INDEX(Applicants!$AG$2:$AG$501,$W32)&amp;"")&lt;&gt;"Yes"),"; reference check not marked Yes","")&amp;IF(INDEX(Applicants!$AO$2:$AO$501,$W32)="Needed","; under 18, guardian signature not on file","")&amp;IF((COUNTIFS($B$2:$B$41,$B32,$S$2:$S$41,"&lt;"&amp;$T32,$T$2:$T$41,"&gt;"&amp;$S32,$H$2:$H$41,TRIM($J32))+COUNTIFS($B$2:$B$41,$B32,$S$2:$S$41,"&lt;"&amp;$T32,$T$2:$T$41,"&gt;"&amp;$S32,$I$2:$I$41,TRIM($J32))+COUNTIFS($B$2:$B$41,$B32,$S$2:$S$41,"&lt;"&amp;$T32,$T$2:$T$41,"&gt;"&amp;$S32,$J$2:$J$41,TRIM($J32))+COUNTIFS($B$2:$B$41,$B32,$S$2:$S$41,"&lt;"&amp;$T32,$T$2:$T$41,"&gt;"&amp;$S32,$K$2:$K$41,TRIM($J32))+COUNTIFS($B$2:$B$41,$B32,$S$2:$S$41,"&lt;"&amp;$T32,$T$2:$T$41,"&gt;"&amp;$S32,$L$2:$L$41,TRIM($J32))+COUNTIFS($B$2:$B$41,$B32,$S$2:$S$41,"&lt;"&amp;$T32,$T$2:$T$41,"&gt;"&amp;$S32,$M$2:$M$41,TRIM($J32)))&gt;1,"; double-booked","")))="","",TRIM($J32)&amp;": "&amp;MID(IF($W32=0,"; not on Applicants",IF(AND($E32&lt;&gt;"",NOT(ISNUMBER(SEARCH($E32,INDEX(Applicants!$AM$2:$AM$501,$W32))))),"; not available","")&amp;IF(AND($F32&lt;&gt;"",NOT(ISNUMBER(SEARCH($F32,INDEX(Applicants!$AL$2:$AL$501,$W32))))),"; role not chosen","")&amp;IF(AND(ISNUMBER(MATCH($F32,Lists!$I$2:$I$6,0)),TRIM(INDEX(Applicants!$AG$2:$AG$501,$W32)&amp;"")&lt;&gt;"Yes"),"; reference check not marked Yes","")&amp;IF(INDEX(Applicants!$AO$2:$AO$501,$W32)="Needed","; under 18, guardian signature not on file","")&amp;IF((COUNTIFS($B$2:$B$41,$B32,$S$2:$S$41,"&lt;"&amp;$T32,$T$2:$T$41,"&gt;"&amp;$S32,$H$2:$H$41,TRIM($J32))+COUNTIFS($B$2:$B$41,$B32,$S$2:$S$41,"&lt;"&amp;$T32,$T$2:$T$41,"&gt;"&amp;$S32,$I$2:$I$41,TRIM($J32))+COUNTIFS($B$2:$B$41,$B32,$S$2:$S$41,"&lt;"&amp;$T32,$T$2:$T$41,"&gt;"&amp;$S32,$J$2:$J$41,TRIM($J32))+COUNTIFS($B$2:$B$41,$B32,$S$2:$S$41,"&lt;"&amp;$T32,$T$2:$T$41,"&gt;"&amp;$S32,$K$2:$K$41,TRIM($J32))+COUNTIFS($B$2:$B$41,$B32,$S$2:$S$41,"&lt;"&amp;$T32,$T$2:$T$41,"&gt;"&amp;$S32,$L$2:$L$41,TRIM($J32))+COUNTIFS($B$2:$B$41,$B32,$S$2:$S$41,"&lt;"&amp;$T32,$T$2:$T$41,"&gt;"&amp;$S32,$M$2:$M$41,TRIM($J32)))&gt;1,"; double-booked","")),3,200)))</f>
        <v/>
      </c>
      <c r="AD32" s="29">
        <f>IF($X32="","",IF((IF($X32=0,"; not on Applicants",IF(AND($E32&lt;&gt;"",NOT(ISNUMBER(SEARCH($E32,INDEX(Applicants!$AM$2:$AM$501,$X32))))),"; not available","")&amp;IF(AND($F32&lt;&gt;"",NOT(ISNUMBER(SEARCH($F32,INDEX(Applicants!$AL$2:$AL$501,$X32))))),"; role not chosen","")&amp;IF(AND(ISNUMBER(MATCH($F32,Lists!$I$2:$I$6,0)),TRIM(INDEX(Applicants!$AG$2:$AG$501,$X32)&amp;"")&lt;&gt;"Yes"),"; reference check not marked Yes","")&amp;IF(INDEX(Applicants!$AO$2:$AO$501,$X32)="Needed","; under 18, guardian signature not on file","")&amp;IF((COUNTIFS($B$2:$B$41,$B32,$S$2:$S$41,"&lt;"&amp;$T32,$T$2:$T$41,"&gt;"&amp;$S32,$H$2:$H$41,TRIM($K32))+COUNTIFS($B$2:$B$41,$B32,$S$2:$S$41,"&lt;"&amp;$T32,$T$2:$T$41,"&gt;"&amp;$S32,$I$2:$I$41,TRIM($K32))+COUNTIFS($B$2:$B$41,$B32,$S$2:$S$41,"&lt;"&amp;$T32,$T$2:$T$41,"&gt;"&amp;$S32,$J$2:$J$41,TRIM($K32))+COUNTIFS($B$2:$B$41,$B32,$S$2:$S$41,"&lt;"&amp;$T32,$T$2:$T$41,"&gt;"&amp;$S32,$K$2:$K$41,TRIM($K32))+COUNTIFS($B$2:$B$41,$B32,$S$2:$S$41,"&lt;"&amp;$T32,$T$2:$T$41,"&gt;"&amp;$S32,$L$2:$L$41,TRIM($K32))+COUNTIFS($B$2:$B$41,$B32,$S$2:$S$41,"&lt;"&amp;$T32,$T$2:$T$41,"&gt;"&amp;$S32,$M$2:$M$41,TRIM($K32)))&gt;1,"; double-booked","")))="","",TRIM($K32)&amp;": "&amp;MID(IF($X32=0,"; not on Applicants",IF(AND($E32&lt;&gt;"",NOT(ISNUMBER(SEARCH($E32,INDEX(Applicants!$AM$2:$AM$501,$X32))))),"; not available","")&amp;IF(AND($F32&lt;&gt;"",NOT(ISNUMBER(SEARCH($F32,INDEX(Applicants!$AL$2:$AL$501,$X32))))),"; role not chosen","")&amp;IF(AND(ISNUMBER(MATCH($F32,Lists!$I$2:$I$6,0)),TRIM(INDEX(Applicants!$AG$2:$AG$501,$X32)&amp;"")&lt;&gt;"Yes"),"; reference check not marked Yes","")&amp;IF(INDEX(Applicants!$AO$2:$AO$501,$X32)="Needed","; under 18, guardian signature not on file","")&amp;IF((COUNTIFS($B$2:$B$41,$B32,$S$2:$S$41,"&lt;"&amp;$T32,$T$2:$T$41,"&gt;"&amp;$S32,$H$2:$H$41,TRIM($K32))+COUNTIFS($B$2:$B$41,$B32,$S$2:$S$41,"&lt;"&amp;$T32,$T$2:$T$41,"&gt;"&amp;$S32,$I$2:$I$41,TRIM($K32))+COUNTIFS($B$2:$B$41,$B32,$S$2:$S$41,"&lt;"&amp;$T32,$T$2:$T$41,"&gt;"&amp;$S32,$J$2:$J$41,TRIM($K32))+COUNTIFS($B$2:$B$41,$B32,$S$2:$S$41,"&lt;"&amp;$T32,$T$2:$T$41,"&gt;"&amp;$S32,$K$2:$K$41,TRIM($K32))+COUNTIFS($B$2:$B$41,$B32,$S$2:$S$41,"&lt;"&amp;$T32,$T$2:$T$41,"&gt;"&amp;$S32,$L$2:$L$41,TRIM($K32))+COUNTIFS($B$2:$B$41,$B32,$S$2:$S$41,"&lt;"&amp;$T32,$T$2:$T$41,"&gt;"&amp;$S32,$M$2:$M$41,TRIM($K32)))&gt;1,"; double-booked","")),3,200)))</f>
        <v/>
      </c>
      <c r="AE32" s="29">
        <f>IF($Y32="","",IF((IF($Y32=0,"; not on Applicants",IF(AND($E32&lt;&gt;"",NOT(ISNUMBER(SEARCH($E32,INDEX(Applicants!$AM$2:$AM$501,$Y32))))),"; not available","")&amp;IF(AND($F32&lt;&gt;"",NOT(ISNUMBER(SEARCH($F32,INDEX(Applicants!$AL$2:$AL$501,$Y32))))),"; role not chosen","")&amp;IF(AND(ISNUMBER(MATCH($F32,Lists!$I$2:$I$6,0)),TRIM(INDEX(Applicants!$AG$2:$AG$501,$Y32)&amp;"")&lt;&gt;"Yes"),"; reference check not marked Yes","")&amp;IF(INDEX(Applicants!$AO$2:$AO$501,$Y32)="Needed","; under 18, guardian signature not on file","")&amp;IF((COUNTIFS($B$2:$B$41,$B32,$S$2:$S$41,"&lt;"&amp;$T32,$T$2:$T$41,"&gt;"&amp;$S32,$H$2:$H$41,TRIM($L32))+COUNTIFS($B$2:$B$41,$B32,$S$2:$S$41,"&lt;"&amp;$T32,$T$2:$T$41,"&gt;"&amp;$S32,$I$2:$I$41,TRIM($L32))+COUNTIFS($B$2:$B$41,$B32,$S$2:$S$41,"&lt;"&amp;$T32,$T$2:$T$41,"&gt;"&amp;$S32,$J$2:$J$41,TRIM($L32))+COUNTIFS($B$2:$B$41,$B32,$S$2:$S$41,"&lt;"&amp;$T32,$T$2:$T$41,"&gt;"&amp;$S32,$K$2:$K$41,TRIM($L32))+COUNTIFS($B$2:$B$41,$B32,$S$2:$S$41,"&lt;"&amp;$T32,$T$2:$T$41,"&gt;"&amp;$S32,$L$2:$L$41,TRIM($L32))+COUNTIFS($B$2:$B$41,$B32,$S$2:$S$41,"&lt;"&amp;$T32,$T$2:$T$41,"&gt;"&amp;$S32,$M$2:$M$41,TRIM($L32)))&gt;1,"; double-booked","")))="","",TRIM($L32)&amp;": "&amp;MID(IF($Y32=0,"; not on Applicants",IF(AND($E32&lt;&gt;"",NOT(ISNUMBER(SEARCH($E32,INDEX(Applicants!$AM$2:$AM$501,$Y32))))),"; not available","")&amp;IF(AND($F32&lt;&gt;"",NOT(ISNUMBER(SEARCH($F32,INDEX(Applicants!$AL$2:$AL$501,$Y32))))),"; role not chosen","")&amp;IF(AND(ISNUMBER(MATCH($F32,Lists!$I$2:$I$6,0)),TRIM(INDEX(Applicants!$AG$2:$AG$501,$Y32)&amp;"")&lt;&gt;"Yes"),"; reference check not marked Yes","")&amp;IF(INDEX(Applicants!$AO$2:$AO$501,$Y32)="Needed","; under 18, guardian signature not on file","")&amp;IF((COUNTIFS($B$2:$B$41,$B32,$S$2:$S$41,"&lt;"&amp;$T32,$T$2:$T$41,"&gt;"&amp;$S32,$H$2:$H$41,TRIM($L32))+COUNTIFS($B$2:$B$41,$B32,$S$2:$S$41,"&lt;"&amp;$T32,$T$2:$T$41,"&gt;"&amp;$S32,$I$2:$I$41,TRIM($L32))+COUNTIFS($B$2:$B$41,$B32,$S$2:$S$41,"&lt;"&amp;$T32,$T$2:$T$41,"&gt;"&amp;$S32,$J$2:$J$41,TRIM($L32))+COUNTIFS($B$2:$B$41,$B32,$S$2:$S$41,"&lt;"&amp;$T32,$T$2:$T$41,"&gt;"&amp;$S32,$K$2:$K$41,TRIM($L32))+COUNTIFS($B$2:$B$41,$B32,$S$2:$S$41,"&lt;"&amp;$T32,$T$2:$T$41,"&gt;"&amp;$S32,$L$2:$L$41,TRIM($L32))+COUNTIFS($B$2:$B$41,$B32,$S$2:$S$41,"&lt;"&amp;$T32,$T$2:$T$41,"&gt;"&amp;$S32,$M$2:$M$41,TRIM($L32)))&gt;1,"; double-booked","")),3,200)))</f>
        <v/>
      </c>
      <c r="AF32" s="29">
        <f>IF($Z32="","",IF((IF($Z32=0,"; not on Applicants",IF(AND($E32&lt;&gt;"",NOT(ISNUMBER(SEARCH($E32,INDEX(Applicants!$AM$2:$AM$501,$Z32))))),"; not available","")&amp;IF(AND($F32&lt;&gt;"",NOT(ISNUMBER(SEARCH($F32,INDEX(Applicants!$AL$2:$AL$501,$Z32))))),"; role not chosen","")&amp;IF(AND(ISNUMBER(MATCH($F32,Lists!$I$2:$I$6,0)),TRIM(INDEX(Applicants!$AG$2:$AG$501,$Z32)&amp;"")&lt;&gt;"Yes"),"; reference check not marked Yes","")&amp;IF(INDEX(Applicants!$AO$2:$AO$501,$Z32)="Needed","; under 18, guardian signature not on file","")&amp;IF((COUNTIFS($B$2:$B$41,$B32,$S$2:$S$41,"&lt;"&amp;$T32,$T$2:$T$41,"&gt;"&amp;$S32,$H$2:$H$41,TRIM($M32))+COUNTIFS($B$2:$B$41,$B32,$S$2:$S$41,"&lt;"&amp;$T32,$T$2:$T$41,"&gt;"&amp;$S32,$I$2:$I$41,TRIM($M32))+COUNTIFS($B$2:$B$41,$B32,$S$2:$S$41,"&lt;"&amp;$T32,$T$2:$T$41,"&gt;"&amp;$S32,$J$2:$J$41,TRIM($M32))+COUNTIFS($B$2:$B$41,$B32,$S$2:$S$41,"&lt;"&amp;$T32,$T$2:$T$41,"&gt;"&amp;$S32,$K$2:$K$41,TRIM($M32))+COUNTIFS($B$2:$B$41,$B32,$S$2:$S$41,"&lt;"&amp;$T32,$T$2:$T$41,"&gt;"&amp;$S32,$L$2:$L$41,TRIM($M32))+COUNTIFS($B$2:$B$41,$B32,$S$2:$S$41,"&lt;"&amp;$T32,$T$2:$T$41,"&gt;"&amp;$S32,$M$2:$M$41,TRIM($M32)))&gt;1,"; double-booked","")))="","",TRIM($M32)&amp;": "&amp;MID(IF($Z32=0,"; not on Applicants",IF(AND($E32&lt;&gt;"",NOT(ISNUMBER(SEARCH($E32,INDEX(Applicants!$AM$2:$AM$501,$Z32))))),"; not available","")&amp;IF(AND($F32&lt;&gt;"",NOT(ISNUMBER(SEARCH($F32,INDEX(Applicants!$AL$2:$AL$501,$Z32))))),"; role not chosen","")&amp;IF(AND(ISNUMBER(MATCH($F32,Lists!$I$2:$I$6,0)),TRIM(INDEX(Applicants!$AG$2:$AG$501,$Z32)&amp;"")&lt;&gt;"Yes"),"; reference check not marked Yes","")&amp;IF(INDEX(Applicants!$AO$2:$AO$501,$Z32)="Needed","; under 18, guardian signature not on file","")&amp;IF((COUNTIFS($B$2:$B$41,$B32,$S$2:$S$41,"&lt;"&amp;$T32,$T$2:$T$41,"&gt;"&amp;$S32,$H$2:$H$41,TRIM($M32))+COUNTIFS($B$2:$B$41,$B32,$S$2:$S$41,"&lt;"&amp;$T32,$T$2:$T$41,"&gt;"&amp;$S32,$I$2:$I$41,TRIM($M32))+COUNTIFS($B$2:$B$41,$B32,$S$2:$S$41,"&lt;"&amp;$T32,$T$2:$T$41,"&gt;"&amp;$S32,$J$2:$J$41,TRIM($M32))+COUNTIFS($B$2:$B$41,$B32,$S$2:$S$41,"&lt;"&amp;$T32,$T$2:$T$41,"&gt;"&amp;$S32,$K$2:$K$41,TRIM($M32))+COUNTIFS($B$2:$B$41,$B32,$S$2:$S$41,"&lt;"&amp;$T32,$T$2:$T$41,"&gt;"&amp;$S32,$L$2:$L$41,TRIM($M32))+COUNTIFS($B$2:$B$41,$B32,$S$2:$S$41,"&lt;"&amp;$T32,$T$2:$T$41,"&gt;"&amp;$S32,$M$2:$M$41,TRIM($M32)))&gt;1,"; double-booked","")),3,200)))</f>
        <v/>
      </c>
      <c r="AG32" s="29">
        <f>IF(AA32&lt;&gt;"",AA32&amp;" | ","")&amp;IF(AB32&lt;&gt;"",AB32&amp;" | ","")&amp;IF(AC32&lt;&gt;"",AC32&amp;" | ","")&amp;IF(AD32&lt;&gt;"",AD32&amp;" | ","")&amp;IF(AE32&lt;&gt;"",AE32&amp;" | ","")&amp;IF(AF32&lt;&gt;"",AF32&amp;" | ","")</f>
        <v/>
      </c>
    </row>
    <row r="33">
      <c r="A33" s="23" t="n"/>
      <c r="B33" s="30" t="n"/>
      <c r="C33" s="31" t="n"/>
      <c r="D33" s="31" t="n"/>
      <c r="E33" s="23" t="n"/>
      <c r="F33" s="23" t="n"/>
      <c r="G33" s="32" t="n"/>
      <c r="H33" s="23" t="n"/>
      <c r="I33" s="23" t="n"/>
      <c r="J33" s="23" t="n"/>
      <c r="K33" s="23" t="n"/>
      <c r="L33" s="23" t="n"/>
      <c r="M33" s="23" t="n"/>
      <c r="N33" s="27">
        <f>IF(A33="","",SUMPRODUCT((H33:M33&lt;&gt;"")*1))</f>
        <v/>
      </c>
      <c r="O33" s="27">
        <f>IF(OR(A33="",NOT(ISNUMBER(G33))),"",MAX(0,G33-N33))</f>
        <v/>
      </c>
      <c r="P33" s="27">
        <f>IF(OR(A33="",NOT(ISNUMBER(G33))),"",IF(N33=0,"Empty",IF(N33=G33,"Full",IF(N33&gt;G33,"Over by "&amp;(N33-G33),"Open"))))</f>
        <v/>
      </c>
      <c r="Q33" s="28">
        <f>IF(A33="","",IF(N33=0,"No names yet",IF(AG33="","OK",LEFT(AG33,LEN(AG33)-3))))</f>
        <v/>
      </c>
      <c r="S33" s="29">
        <f>IF(C33="","",IF(ISNUMBER(C33),ROUND(MOD(C33,1)*1440,0),IFERROR(VALUE(LEFT(C33,2))*60+VALUE(MID(C33,4,2)),"")))</f>
        <v/>
      </c>
      <c r="T33" s="29">
        <f>IF(D33="","",IF(ISNUMBER(D33),ROUND(MOD(D33,1)*1440,0),IFERROR(VALUE(LEFT(D33,2))*60+VALUE(MID(D33,4,2)),"")))</f>
        <v/>
      </c>
      <c r="U33" s="29">
        <f>IF(TRIM($H33&amp;"")="","",IFERROR(MATCH(TRIM($H33),Applicants!$AJ$2:$AJ$501,0),0))</f>
        <v/>
      </c>
      <c r="V33" s="29">
        <f>IF(TRIM($I33&amp;"")="","",IFERROR(MATCH(TRIM($I33),Applicants!$AJ$2:$AJ$501,0),0))</f>
        <v/>
      </c>
      <c r="W33" s="29">
        <f>IF(TRIM($J33&amp;"")="","",IFERROR(MATCH(TRIM($J33),Applicants!$AJ$2:$AJ$501,0),0))</f>
        <v/>
      </c>
      <c r="X33" s="29">
        <f>IF(TRIM($K33&amp;"")="","",IFERROR(MATCH(TRIM($K33),Applicants!$AJ$2:$AJ$501,0),0))</f>
        <v/>
      </c>
      <c r="Y33" s="29">
        <f>IF(TRIM($L33&amp;"")="","",IFERROR(MATCH(TRIM($L33),Applicants!$AJ$2:$AJ$501,0),0))</f>
        <v/>
      </c>
      <c r="Z33" s="29">
        <f>IF(TRIM($M33&amp;"")="","",IFERROR(MATCH(TRIM($M33),Applicants!$AJ$2:$AJ$501,0),0))</f>
        <v/>
      </c>
      <c r="AA33" s="29">
        <f>IF($U33="","",IF((IF($U33=0,"; not on Applicants",IF(AND($E33&lt;&gt;"",NOT(ISNUMBER(SEARCH($E33,INDEX(Applicants!$AM$2:$AM$501,$U33))))),"; not available","")&amp;IF(AND($F33&lt;&gt;"",NOT(ISNUMBER(SEARCH($F33,INDEX(Applicants!$AL$2:$AL$501,$U33))))),"; role not chosen","")&amp;IF(AND(ISNUMBER(MATCH($F33,Lists!$I$2:$I$6,0)),TRIM(INDEX(Applicants!$AG$2:$AG$501,$U33)&amp;"")&lt;&gt;"Yes"),"; reference check not marked Yes","")&amp;IF(INDEX(Applicants!$AO$2:$AO$501,$U33)="Needed","; under 18, guardian signature not on file","")&amp;IF((COUNTIFS($B$2:$B$41,$B33,$S$2:$S$41,"&lt;"&amp;$T33,$T$2:$T$41,"&gt;"&amp;$S33,$H$2:$H$41,TRIM($H33))+COUNTIFS($B$2:$B$41,$B33,$S$2:$S$41,"&lt;"&amp;$T33,$T$2:$T$41,"&gt;"&amp;$S33,$I$2:$I$41,TRIM($H33))+COUNTIFS($B$2:$B$41,$B33,$S$2:$S$41,"&lt;"&amp;$T33,$T$2:$T$41,"&gt;"&amp;$S33,$J$2:$J$41,TRIM($H33))+COUNTIFS($B$2:$B$41,$B33,$S$2:$S$41,"&lt;"&amp;$T33,$T$2:$T$41,"&gt;"&amp;$S33,$K$2:$K$41,TRIM($H33))+COUNTIFS($B$2:$B$41,$B33,$S$2:$S$41,"&lt;"&amp;$T33,$T$2:$T$41,"&gt;"&amp;$S33,$L$2:$L$41,TRIM($H33))+COUNTIFS($B$2:$B$41,$B33,$S$2:$S$41,"&lt;"&amp;$T33,$T$2:$T$41,"&gt;"&amp;$S33,$M$2:$M$41,TRIM($H33)))&gt;1,"; double-booked","")))="","",TRIM($H33)&amp;": "&amp;MID(IF($U33=0,"; not on Applicants",IF(AND($E33&lt;&gt;"",NOT(ISNUMBER(SEARCH($E33,INDEX(Applicants!$AM$2:$AM$501,$U33))))),"; not available","")&amp;IF(AND($F33&lt;&gt;"",NOT(ISNUMBER(SEARCH($F33,INDEX(Applicants!$AL$2:$AL$501,$U33))))),"; role not chosen","")&amp;IF(AND(ISNUMBER(MATCH($F33,Lists!$I$2:$I$6,0)),TRIM(INDEX(Applicants!$AG$2:$AG$501,$U33)&amp;"")&lt;&gt;"Yes"),"; reference check not marked Yes","")&amp;IF(INDEX(Applicants!$AO$2:$AO$501,$U33)="Needed","; under 18, guardian signature not on file","")&amp;IF((COUNTIFS($B$2:$B$41,$B33,$S$2:$S$41,"&lt;"&amp;$T33,$T$2:$T$41,"&gt;"&amp;$S33,$H$2:$H$41,TRIM($H33))+COUNTIFS($B$2:$B$41,$B33,$S$2:$S$41,"&lt;"&amp;$T33,$T$2:$T$41,"&gt;"&amp;$S33,$I$2:$I$41,TRIM($H33))+COUNTIFS($B$2:$B$41,$B33,$S$2:$S$41,"&lt;"&amp;$T33,$T$2:$T$41,"&gt;"&amp;$S33,$J$2:$J$41,TRIM($H33))+COUNTIFS($B$2:$B$41,$B33,$S$2:$S$41,"&lt;"&amp;$T33,$T$2:$T$41,"&gt;"&amp;$S33,$K$2:$K$41,TRIM($H33))+COUNTIFS($B$2:$B$41,$B33,$S$2:$S$41,"&lt;"&amp;$T33,$T$2:$T$41,"&gt;"&amp;$S33,$L$2:$L$41,TRIM($H33))+COUNTIFS($B$2:$B$41,$B33,$S$2:$S$41,"&lt;"&amp;$T33,$T$2:$T$41,"&gt;"&amp;$S33,$M$2:$M$41,TRIM($H33)))&gt;1,"; double-booked","")),3,200)))</f>
        <v/>
      </c>
      <c r="AB33" s="29">
        <f>IF($V33="","",IF((IF($V33=0,"; not on Applicants",IF(AND($E33&lt;&gt;"",NOT(ISNUMBER(SEARCH($E33,INDEX(Applicants!$AM$2:$AM$501,$V33))))),"; not available","")&amp;IF(AND($F33&lt;&gt;"",NOT(ISNUMBER(SEARCH($F33,INDEX(Applicants!$AL$2:$AL$501,$V33))))),"; role not chosen","")&amp;IF(AND(ISNUMBER(MATCH($F33,Lists!$I$2:$I$6,0)),TRIM(INDEX(Applicants!$AG$2:$AG$501,$V33)&amp;"")&lt;&gt;"Yes"),"; reference check not marked Yes","")&amp;IF(INDEX(Applicants!$AO$2:$AO$501,$V33)="Needed","; under 18, guardian signature not on file","")&amp;IF((COUNTIFS($B$2:$B$41,$B33,$S$2:$S$41,"&lt;"&amp;$T33,$T$2:$T$41,"&gt;"&amp;$S33,$H$2:$H$41,TRIM($I33))+COUNTIFS($B$2:$B$41,$B33,$S$2:$S$41,"&lt;"&amp;$T33,$T$2:$T$41,"&gt;"&amp;$S33,$I$2:$I$41,TRIM($I33))+COUNTIFS($B$2:$B$41,$B33,$S$2:$S$41,"&lt;"&amp;$T33,$T$2:$T$41,"&gt;"&amp;$S33,$J$2:$J$41,TRIM($I33))+COUNTIFS($B$2:$B$41,$B33,$S$2:$S$41,"&lt;"&amp;$T33,$T$2:$T$41,"&gt;"&amp;$S33,$K$2:$K$41,TRIM($I33))+COUNTIFS($B$2:$B$41,$B33,$S$2:$S$41,"&lt;"&amp;$T33,$T$2:$T$41,"&gt;"&amp;$S33,$L$2:$L$41,TRIM($I33))+COUNTIFS($B$2:$B$41,$B33,$S$2:$S$41,"&lt;"&amp;$T33,$T$2:$T$41,"&gt;"&amp;$S33,$M$2:$M$41,TRIM($I33)))&gt;1,"; double-booked","")))="","",TRIM($I33)&amp;": "&amp;MID(IF($V33=0,"; not on Applicants",IF(AND($E33&lt;&gt;"",NOT(ISNUMBER(SEARCH($E33,INDEX(Applicants!$AM$2:$AM$501,$V33))))),"; not available","")&amp;IF(AND($F33&lt;&gt;"",NOT(ISNUMBER(SEARCH($F33,INDEX(Applicants!$AL$2:$AL$501,$V33))))),"; role not chosen","")&amp;IF(AND(ISNUMBER(MATCH($F33,Lists!$I$2:$I$6,0)),TRIM(INDEX(Applicants!$AG$2:$AG$501,$V33)&amp;"")&lt;&gt;"Yes"),"; reference check not marked Yes","")&amp;IF(INDEX(Applicants!$AO$2:$AO$501,$V33)="Needed","; under 18, guardian signature not on file","")&amp;IF((COUNTIFS($B$2:$B$41,$B33,$S$2:$S$41,"&lt;"&amp;$T33,$T$2:$T$41,"&gt;"&amp;$S33,$H$2:$H$41,TRIM($I33))+COUNTIFS($B$2:$B$41,$B33,$S$2:$S$41,"&lt;"&amp;$T33,$T$2:$T$41,"&gt;"&amp;$S33,$I$2:$I$41,TRIM($I33))+COUNTIFS($B$2:$B$41,$B33,$S$2:$S$41,"&lt;"&amp;$T33,$T$2:$T$41,"&gt;"&amp;$S33,$J$2:$J$41,TRIM($I33))+COUNTIFS($B$2:$B$41,$B33,$S$2:$S$41,"&lt;"&amp;$T33,$T$2:$T$41,"&gt;"&amp;$S33,$K$2:$K$41,TRIM($I33))+COUNTIFS($B$2:$B$41,$B33,$S$2:$S$41,"&lt;"&amp;$T33,$T$2:$T$41,"&gt;"&amp;$S33,$L$2:$L$41,TRIM($I33))+COUNTIFS($B$2:$B$41,$B33,$S$2:$S$41,"&lt;"&amp;$T33,$T$2:$T$41,"&gt;"&amp;$S33,$M$2:$M$41,TRIM($I33)))&gt;1,"; double-booked","")),3,200)))</f>
        <v/>
      </c>
      <c r="AC33" s="29">
        <f>IF($W33="","",IF((IF($W33=0,"; not on Applicants",IF(AND($E33&lt;&gt;"",NOT(ISNUMBER(SEARCH($E33,INDEX(Applicants!$AM$2:$AM$501,$W33))))),"; not available","")&amp;IF(AND($F33&lt;&gt;"",NOT(ISNUMBER(SEARCH($F33,INDEX(Applicants!$AL$2:$AL$501,$W33))))),"; role not chosen","")&amp;IF(AND(ISNUMBER(MATCH($F33,Lists!$I$2:$I$6,0)),TRIM(INDEX(Applicants!$AG$2:$AG$501,$W33)&amp;"")&lt;&gt;"Yes"),"; reference check not marked Yes","")&amp;IF(INDEX(Applicants!$AO$2:$AO$501,$W33)="Needed","; under 18, guardian signature not on file","")&amp;IF((COUNTIFS($B$2:$B$41,$B33,$S$2:$S$41,"&lt;"&amp;$T33,$T$2:$T$41,"&gt;"&amp;$S33,$H$2:$H$41,TRIM($J33))+COUNTIFS($B$2:$B$41,$B33,$S$2:$S$41,"&lt;"&amp;$T33,$T$2:$T$41,"&gt;"&amp;$S33,$I$2:$I$41,TRIM($J33))+COUNTIFS($B$2:$B$41,$B33,$S$2:$S$41,"&lt;"&amp;$T33,$T$2:$T$41,"&gt;"&amp;$S33,$J$2:$J$41,TRIM($J33))+COUNTIFS($B$2:$B$41,$B33,$S$2:$S$41,"&lt;"&amp;$T33,$T$2:$T$41,"&gt;"&amp;$S33,$K$2:$K$41,TRIM($J33))+COUNTIFS($B$2:$B$41,$B33,$S$2:$S$41,"&lt;"&amp;$T33,$T$2:$T$41,"&gt;"&amp;$S33,$L$2:$L$41,TRIM($J33))+COUNTIFS($B$2:$B$41,$B33,$S$2:$S$41,"&lt;"&amp;$T33,$T$2:$T$41,"&gt;"&amp;$S33,$M$2:$M$41,TRIM($J33)))&gt;1,"; double-booked","")))="","",TRIM($J33)&amp;": "&amp;MID(IF($W33=0,"; not on Applicants",IF(AND($E33&lt;&gt;"",NOT(ISNUMBER(SEARCH($E33,INDEX(Applicants!$AM$2:$AM$501,$W33))))),"; not available","")&amp;IF(AND($F33&lt;&gt;"",NOT(ISNUMBER(SEARCH($F33,INDEX(Applicants!$AL$2:$AL$501,$W33))))),"; role not chosen","")&amp;IF(AND(ISNUMBER(MATCH($F33,Lists!$I$2:$I$6,0)),TRIM(INDEX(Applicants!$AG$2:$AG$501,$W33)&amp;"")&lt;&gt;"Yes"),"; reference check not marked Yes","")&amp;IF(INDEX(Applicants!$AO$2:$AO$501,$W33)="Needed","; under 18, guardian signature not on file","")&amp;IF((COUNTIFS($B$2:$B$41,$B33,$S$2:$S$41,"&lt;"&amp;$T33,$T$2:$T$41,"&gt;"&amp;$S33,$H$2:$H$41,TRIM($J33))+COUNTIFS($B$2:$B$41,$B33,$S$2:$S$41,"&lt;"&amp;$T33,$T$2:$T$41,"&gt;"&amp;$S33,$I$2:$I$41,TRIM($J33))+COUNTIFS($B$2:$B$41,$B33,$S$2:$S$41,"&lt;"&amp;$T33,$T$2:$T$41,"&gt;"&amp;$S33,$J$2:$J$41,TRIM($J33))+COUNTIFS($B$2:$B$41,$B33,$S$2:$S$41,"&lt;"&amp;$T33,$T$2:$T$41,"&gt;"&amp;$S33,$K$2:$K$41,TRIM($J33))+COUNTIFS($B$2:$B$41,$B33,$S$2:$S$41,"&lt;"&amp;$T33,$T$2:$T$41,"&gt;"&amp;$S33,$L$2:$L$41,TRIM($J33))+COUNTIFS($B$2:$B$41,$B33,$S$2:$S$41,"&lt;"&amp;$T33,$T$2:$T$41,"&gt;"&amp;$S33,$M$2:$M$41,TRIM($J33)))&gt;1,"; double-booked","")),3,200)))</f>
        <v/>
      </c>
      <c r="AD33" s="29">
        <f>IF($X33="","",IF((IF($X33=0,"; not on Applicants",IF(AND($E33&lt;&gt;"",NOT(ISNUMBER(SEARCH($E33,INDEX(Applicants!$AM$2:$AM$501,$X33))))),"; not available","")&amp;IF(AND($F33&lt;&gt;"",NOT(ISNUMBER(SEARCH($F33,INDEX(Applicants!$AL$2:$AL$501,$X33))))),"; role not chosen","")&amp;IF(AND(ISNUMBER(MATCH($F33,Lists!$I$2:$I$6,0)),TRIM(INDEX(Applicants!$AG$2:$AG$501,$X33)&amp;"")&lt;&gt;"Yes"),"; reference check not marked Yes","")&amp;IF(INDEX(Applicants!$AO$2:$AO$501,$X33)="Needed","; under 18, guardian signature not on file","")&amp;IF((COUNTIFS($B$2:$B$41,$B33,$S$2:$S$41,"&lt;"&amp;$T33,$T$2:$T$41,"&gt;"&amp;$S33,$H$2:$H$41,TRIM($K33))+COUNTIFS($B$2:$B$41,$B33,$S$2:$S$41,"&lt;"&amp;$T33,$T$2:$T$41,"&gt;"&amp;$S33,$I$2:$I$41,TRIM($K33))+COUNTIFS($B$2:$B$41,$B33,$S$2:$S$41,"&lt;"&amp;$T33,$T$2:$T$41,"&gt;"&amp;$S33,$J$2:$J$41,TRIM($K33))+COUNTIFS($B$2:$B$41,$B33,$S$2:$S$41,"&lt;"&amp;$T33,$T$2:$T$41,"&gt;"&amp;$S33,$K$2:$K$41,TRIM($K33))+COUNTIFS($B$2:$B$41,$B33,$S$2:$S$41,"&lt;"&amp;$T33,$T$2:$T$41,"&gt;"&amp;$S33,$L$2:$L$41,TRIM($K33))+COUNTIFS($B$2:$B$41,$B33,$S$2:$S$41,"&lt;"&amp;$T33,$T$2:$T$41,"&gt;"&amp;$S33,$M$2:$M$41,TRIM($K33)))&gt;1,"; double-booked","")))="","",TRIM($K33)&amp;": "&amp;MID(IF($X33=0,"; not on Applicants",IF(AND($E33&lt;&gt;"",NOT(ISNUMBER(SEARCH($E33,INDEX(Applicants!$AM$2:$AM$501,$X33))))),"; not available","")&amp;IF(AND($F33&lt;&gt;"",NOT(ISNUMBER(SEARCH($F33,INDEX(Applicants!$AL$2:$AL$501,$X33))))),"; role not chosen","")&amp;IF(AND(ISNUMBER(MATCH($F33,Lists!$I$2:$I$6,0)),TRIM(INDEX(Applicants!$AG$2:$AG$501,$X33)&amp;"")&lt;&gt;"Yes"),"; reference check not marked Yes","")&amp;IF(INDEX(Applicants!$AO$2:$AO$501,$X33)="Needed","; under 18, guardian signature not on file","")&amp;IF((COUNTIFS($B$2:$B$41,$B33,$S$2:$S$41,"&lt;"&amp;$T33,$T$2:$T$41,"&gt;"&amp;$S33,$H$2:$H$41,TRIM($K33))+COUNTIFS($B$2:$B$41,$B33,$S$2:$S$41,"&lt;"&amp;$T33,$T$2:$T$41,"&gt;"&amp;$S33,$I$2:$I$41,TRIM($K33))+COUNTIFS($B$2:$B$41,$B33,$S$2:$S$41,"&lt;"&amp;$T33,$T$2:$T$41,"&gt;"&amp;$S33,$J$2:$J$41,TRIM($K33))+COUNTIFS($B$2:$B$41,$B33,$S$2:$S$41,"&lt;"&amp;$T33,$T$2:$T$41,"&gt;"&amp;$S33,$K$2:$K$41,TRIM($K33))+COUNTIFS($B$2:$B$41,$B33,$S$2:$S$41,"&lt;"&amp;$T33,$T$2:$T$41,"&gt;"&amp;$S33,$L$2:$L$41,TRIM($K33))+COUNTIFS($B$2:$B$41,$B33,$S$2:$S$41,"&lt;"&amp;$T33,$T$2:$T$41,"&gt;"&amp;$S33,$M$2:$M$41,TRIM($K33)))&gt;1,"; double-booked","")),3,200)))</f>
        <v/>
      </c>
      <c r="AE33" s="29">
        <f>IF($Y33="","",IF((IF($Y33=0,"; not on Applicants",IF(AND($E33&lt;&gt;"",NOT(ISNUMBER(SEARCH($E33,INDEX(Applicants!$AM$2:$AM$501,$Y33))))),"; not available","")&amp;IF(AND($F33&lt;&gt;"",NOT(ISNUMBER(SEARCH($F33,INDEX(Applicants!$AL$2:$AL$501,$Y33))))),"; role not chosen","")&amp;IF(AND(ISNUMBER(MATCH($F33,Lists!$I$2:$I$6,0)),TRIM(INDEX(Applicants!$AG$2:$AG$501,$Y33)&amp;"")&lt;&gt;"Yes"),"; reference check not marked Yes","")&amp;IF(INDEX(Applicants!$AO$2:$AO$501,$Y33)="Needed","; under 18, guardian signature not on file","")&amp;IF((COUNTIFS($B$2:$B$41,$B33,$S$2:$S$41,"&lt;"&amp;$T33,$T$2:$T$41,"&gt;"&amp;$S33,$H$2:$H$41,TRIM($L33))+COUNTIFS($B$2:$B$41,$B33,$S$2:$S$41,"&lt;"&amp;$T33,$T$2:$T$41,"&gt;"&amp;$S33,$I$2:$I$41,TRIM($L33))+COUNTIFS($B$2:$B$41,$B33,$S$2:$S$41,"&lt;"&amp;$T33,$T$2:$T$41,"&gt;"&amp;$S33,$J$2:$J$41,TRIM($L33))+COUNTIFS($B$2:$B$41,$B33,$S$2:$S$41,"&lt;"&amp;$T33,$T$2:$T$41,"&gt;"&amp;$S33,$K$2:$K$41,TRIM($L33))+COUNTIFS($B$2:$B$41,$B33,$S$2:$S$41,"&lt;"&amp;$T33,$T$2:$T$41,"&gt;"&amp;$S33,$L$2:$L$41,TRIM($L33))+COUNTIFS($B$2:$B$41,$B33,$S$2:$S$41,"&lt;"&amp;$T33,$T$2:$T$41,"&gt;"&amp;$S33,$M$2:$M$41,TRIM($L33)))&gt;1,"; double-booked","")))="","",TRIM($L33)&amp;": "&amp;MID(IF($Y33=0,"; not on Applicants",IF(AND($E33&lt;&gt;"",NOT(ISNUMBER(SEARCH($E33,INDEX(Applicants!$AM$2:$AM$501,$Y33))))),"; not available","")&amp;IF(AND($F33&lt;&gt;"",NOT(ISNUMBER(SEARCH($F33,INDEX(Applicants!$AL$2:$AL$501,$Y33))))),"; role not chosen","")&amp;IF(AND(ISNUMBER(MATCH($F33,Lists!$I$2:$I$6,0)),TRIM(INDEX(Applicants!$AG$2:$AG$501,$Y33)&amp;"")&lt;&gt;"Yes"),"; reference check not marked Yes","")&amp;IF(INDEX(Applicants!$AO$2:$AO$501,$Y33)="Needed","; under 18, guardian signature not on file","")&amp;IF((COUNTIFS($B$2:$B$41,$B33,$S$2:$S$41,"&lt;"&amp;$T33,$T$2:$T$41,"&gt;"&amp;$S33,$H$2:$H$41,TRIM($L33))+COUNTIFS($B$2:$B$41,$B33,$S$2:$S$41,"&lt;"&amp;$T33,$T$2:$T$41,"&gt;"&amp;$S33,$I$2:$I$41,TRIM($L33))+COUNTIFS($B$2:$B$41,$B33,$S$2:$S$41,"&lt;"&amp;$T33,$T$2:$T$41,"&gt;"&amp;$S33,$J$2:$J$41,TRIM($L33))+COUNTIFS($B$2:$B$41,$B33,$S$2:$S$41,"&lt;"&amp;$T33,$T$2:$T$41,"&gt;"&amp;$S33,$K$2:$K$41,TRIM($L33))+COUNTIFS($B$2:$B$41,$B33,$S$2:$S$41,"&lt;"&amp;$T33,$T$2:$T$41,"&gt;"&amp;$S33,$L$2:$L$41,TRIM($L33))+COUNTIFS($B$2:$B$41,$B33,$S$2:$S$41,"&lt;"&amp;$T33,$T$2:$T$41,"&gt;"&amp;$S33,$M$2:$M$41,TRIM($L33)))&gt;1,"; double-booked","")),3,200)))</f>
        <v/>
      </c>
      <c r="AF33" s="29">
        <f>IF($Z33="","",IF((IF($Z33=0,"; not on Applicants",IF(AND($E33&lt;&gt;"",NOT(ISNUMBER(SEARCH($E33,INDEX(Applicants!$AM$2:$AM$501,$Z33))))),"; not available","")&amp;IF(AND($F33&lt;&gt;"",NOT(ISNUMBER(SEARCH($F33,INDEX(Applicants!$AL$2:$AL$501,$Z33))))),"; role not chosen","")&amp;IF(AND(ISNUMBER(MATCH($F33,Lists!$I$2:$I$6,0)),TRIM(INDEX(Applicants!$AG$2:$AG$501,$Z33)&amp;"")&lt;&gt;"Yes"),"; reference check not marked Yes","")&amp;IF(INDEX(Applicants!$AO$2:$AO$501,$Z33)="Needed","; under 18, guardian signature not on file","")&amp;IF((COUNTIFS($B$2:$B$41,$B33,$S$2:$S$41,"&lt;"&amp;$T33,$T$2:$T$41,"&gt;"&amp;$S33,$H$2:$H$41,TRIM($M33))+COUNTIFS($B$2:$B$41,$B33,$S$2:$S$41,"&lt;"&amp;$T33,$T$2:$T$41,"&gt;"&amp;$S33,$I$2:$I$41,TRIM($M33))+COUNTIFS($B$2:$B$41,$B33,$S$2:$S$41,"&lt;"&amp;$T33,$T$2:$T$41,"&gt;"&amp;$S33,$J$2:$J$41,TRIM($M33))+COUNTIFS($B$2:$B$41,$B33,$S$2:$S$41,"&lt;"&amp;$T33,$T$2:$T$41,"&gt;"&amp;$S33,$K$2:$K$41,TRIM($M33))+COUNTIFS($B$2:$B$41,$B33,$S$2:$S$41,"&lt;"&amp;$T33,$T$2:$T$41,"&gt;"&amp;$S33,$L$2:$L$41,TRIM($M33))+COUNTIFS($B$2:$B$41,$B33,$S$2:$S$41,"&lt;"&amp;$T33,$T$2:$T$41,"&gt;"&amp;$S33,$M$2:$M$41,TRIM($M33)))&gt;1,"; double-booked","")))="","",TRIM($M33)&amp;": "&amp;MID(IF($Z33=0,"; not on Applicants",IF(AND($E33&lt;&gt;"",NOT(ISNUMBER(SEARCH($E33,INDEX(Applicants!$AM$2:$AM$501,$Z33))))),"; not available","")&amp;IF(AND($F33&lt;&gt;"",NOT(ISNUMBER(SEARCH($F33,INDEX(Applicants!$AL$2:$AL$501,$Z33))))),"; role not chosen","")&amp;IF(AND(ISNUMBER(MATCH($F33,Lists!$I$2:$I$6,0)),TRIM(INDEX(Applicants!$AG$2:$AG$501,$Z33)&amp;"")&lt;&gt;"Yes"),"; reference check not marked Yes","")&amp;IF(INDEX(Applicants!$AO$2:$AO$501,$Z33)="Needed","; under 18, guardian signature not on file","")&amp;IF((COUNTIFS($B$2:$B$41,$B33,$S$2:$S$41,"&lt;"&amp;$T33,$T$2:$T$41,"&gt;"&amp;$S33,$H$2:$H$41,TRIM($M33))+COUNTIFS($B$2:$B$41,$B33,$S$2:$S$41,"&lt;"&amp;$T33,$T$2:$T$41,"&gt;"&amp;$S33,$I$2:$I$41,TRIM($M33))+COUNTIFS($B$2:$B$41,$B33,$S$2:$S$41,"&lt;"&amp;$T33,$T$2:$T$41,"&gt;"&amp;$S33,$J$2:$J$41,TRIM($M33))+COUNTIFS($B$2:$B$41,$B33,$S$2:$S$41,"&lt;"&amp;$T33,$T$2:$T$41,"&gt;"&amp;$S33,$K$2:$K$41,TRIM($M33))+COUNTIFS($B$2:$B$41,$B33,$S$2:$S$41,"&lt;"&amp;$T33,$T$2:$T$41,"&gt;"&amp;$S33,$L$2:$L$41,TRIM($M33))+COUNTIFS($B$2:$B$41,$B33,$S$2:$S$41,"&lt;"&amp;$T33,$T$2:$T$41,"&gt;"&amp;$S33,$M$2:$M$41,TRIM($M33)))&gt;1,"; double-booked","")),3,200)))</f>
        <v/>
      </c>
      <c r="AG33" s="29">
        <f>IF(AA33&lt;&gt;"",AA33&amp;" | ","")&amp;IF(AB33&lt;&gt;"",AB33&amp;" | ","")&amp;IF(AC33&lt;&gt;"",AC33&amp;" | ","")&amp;IF(AD33&lt;&gt;"",AD33&amp;" | ","")&amp;IF(AE33&lt;&gt;"",AE33&amp;" | ","")&amp;IF(AF33&lt;&gt;"",AF33&amp;" | ","")</f>
        <v/>
      </c>
    </row>
    <row r="34">
      <c r="A34" s="23" t="n"/>
      <c r="B34" s="30" t="n"/>
      <c r="C34" s="31" t="n"/>
      <c r="D34" s="31" t="n"/>
      <c r="E34" s="23" t="n"/>
      <c r="F34" s="23" t="n"/>
      <c r="G34" s="32" t="n"/>
      <c r="H34" s="23" t="n"/>
      <c r="I34" s="23" t="n"/>
      <c r="J34" s="23" t="n"/>
      <c r="K34" s="23" t="n"/>
      <c r="L34" s="23" t="n"/>
      <c r="M34" s="23" t="n"/>
      <c r="N34" s="27">
        <f>IF(A34="","",SUMPRODUCT((H34:M34&lt;&gt;"")*1))</f>
        <v/>
      </c>
      <c r="O34" s="27">
        <f>IF(OR(A34="",NOT(ISNUMBER(G34))),"",MAX(0,G34-N34))</f>
        <v/>
      </c>
      <c r="P34" s="27">
        <f>IF(OR(A34="",NOT(ISNUMBER(G34))),"",IF(N34=0,"Empty",IF(N34=G34,"Full",IF(N34&gt;G34,"Over by "&amp;(N34-G34),"Open"))))</f>
        <v/>
      </c>
      <c r="Q34" s="28">
        <f>IF(A34="","",IF(N34=0,"No names yet",IF(AG34="","OK",LEFT(AG34,LEN(AG34)-3))))</f>
        <v/>
      </c>
      <c r="S34" s="29">
        <f>IF(C34="","",IF(ISNUMBER(C34),ROUND(MOD(C34,1)*1440,0),IFERROR(VALUE(LEFT(C34,2))*60+VALUE(MID(C34,4,2)),"")))</f>
        <v/>
      </c>
      <c r="T34" s="29">
        <f>IF(D34="","",IF(ISNUMBER(D34),ROUND(MOD(D34,1)*1440,0),IFERROR(VALUE(LEFT(D34,2))*60+VALUE(MID(D34,4,2)),"")))</f>
        <v/>
      </c>
      <c r="U34" s="29">
        <f>IF(TRIM($H34&amp;"")="","",IFERROR(MATCH(TRIM($H34),Applicants!$AJ$2:$AJ$501,0),0))</f>
        <v/>
      </c>
      <c r="V34" s="29">
        <f>IF(TRIM($I34&amp;"")="","",IFERROR(MATCH(TRIM($I34),Applicants!$AJ$2:$AJ$501,0),0))</f>
        <v/>
      </c>
      <c r="W34" s="29">
        <f>IF(TRIM($J34&amp;"")="","",IFERROR(MATCH(TRIM($J34),Applicants!$AJ$2:$AJ$501,0),0))</f>
        <v/>
      </c>
      <c r="X34" s="29">
        <f>IF(TRIM($K34&amp;"")="","",IFERROR(MATCH(TRIM($K34),Applicants!$AJ$2:$AJ$501,0),0))</f>
        <v/>
      </c>
      <c r="Y34" s="29">
        <f>IF(TRIM($L34&amp;"")="","",IFERROR(MATCH(TRIM($L34),Applicants!$AJ$2:$AJ$501,0),0))</f>
        <v/>
      </c>
      <c r="Z34" s="29">
        <f>IF(TRIM($M34&amp;"")="","",IFERROR(MATCH(TRIM($M34),Applicants!$AJ$2:$AJ$501,0),0))</f>
        <v/>
      </c>
      <c r="AA34" s="29">
        <f>IF($U34="","",IF((IF($U34=0,"; not on Applicants",IF(AND($E34&lt;&gt;"",NOT(ISNUMBER(SEARCH($E34,INDEX(Applicants!$AM$2:$AM$501,$U34))))),"; not available","")&amp;IF(AND($F34&lt;&gt;"",NOT(ISNUMBER(SEARCH($F34,INDEX(Applicants!$AL$2:$AL$501,$U34))))),"; role not chosen","")&amp;IF(AND(ISNUMBER(MATCH($F34,Lists!$I$2:$I$6,0)),TRIM(INDEX(Applicants!$AG$2:$AG$501,$U34)&amp;"")&lt;&gt;"Yes"),"; reference check not marked Yes","")&amp;IF(INDEX(Applicants!$AO$2:$AO$501,$U34)="Needed","; under 18, guardian signature not on file","")&amp;IF((COUNTIFS($B$2:$B$41,$B34,$S$2:$S$41,"&lt;"&amp;$T34,$T$2:$T$41,"&gt;"&amp;$S34,$H$2:$H$41,TRIM($H34))+COUNTIFS($B$2:$B$41,$B34,$S$2:$S$41,"&lt;"&amp;$T34,$T$2:$T$41,"&gt;"&amp;$S34,$I$2:$I$41,TRIM($H34))+COUNTIFS($B$2:$B$41,$B34,$S$2:$S$41,"&lt;"&amp;$T34,$T$2:$T$41,"&gt;"&amp;$S34,$J$2:$J$41,TRIM($H34))+COUNTIFS($B$2:$B$41,$B34,$S$2:$S$41,"&lt;"&amp;$T34,$T$2:$T$41,"&gt;"&amp;$S34,$K$2:$K$41,TRIM($H34))+COUNTIFS($B$2:$B$41,$B34,$S$2:$S$41,"&lt;"&amp;$T34,$T$2:$T$41,"&gt;"&amp;$S34,$L$2:$L$41,TRIM($H34))+COUNTIFS($B$2:$B$41,$B34,$S$2:$S$41,"&lt;"&amp;$T34,$T$2:$T$41,"&gt;"&amp;$S34,$M$2:$M$41,TRIM($H34)))&gt;1,"; double-booked","")))="","",TRIM($H34)&amp;": "&amp;MID(IF($U34=0,"; not on Applicants",IF(AND($E34&lt;&gt;"",NOT(ISNUMBER(SEARCH($E34,INDEX(Applicants!$AM$2:$AM$501,$U34))))),"; not available","")&amp;IF(AND($F34&lt;&gt;"",NOT(ISNUMBER(SEARCH($F34,INDEX(Applicants!$AL$2:$AL$501,$U34))))),"; role not chosen","")&amp;IF(AND(ISNUMBER(MATCH($F34,Lists!$I$2:$I$6,0)),TRIM(INDEX(Applicants!$AG$2:$AG$501,$U34)&amp;"")&lt;&gt;"Yes"),"; reference check not marked Yes","")&amp;IF(INDEX(Applicants!$AO$2:$AO$501,$U34)="Needed","; under 18, guardian signature not on file","")&amp;IF((COUNTIFS($B$2:$B$41,$B34,$S$2:$S$41,"&lt;"&amp;$T34,$T$2:$T$41,"&gt;"&amp;$S34,$H$2:$H$41,TRIM($H34))+COUNTIFS($B$2:$B$41,$B34,$S$2:$S$41,"&lt;"&amp;$T34,$T$2:$T$41,"&gt;"&amp;$S34,$I$2:$I$41,TRIM($H34))+COUNTIFS($B$2:$B$41,$B34,$S$2:$S$41,"&lt;"&amp;$T34,$T$2:$T$41,"&gt;"&amp;$S34,$J$2:$J$41,TRIM($H34))+COUNTIFS($B$2:$B$41,$B34,$S$2:$S$41,"&lt;"&amp;$T34,$T$2:$T$41,"&gt;"&amp;$S34,$K$2:$K$41,TRIM($H34))+COUNTIFS($B$2:$B$41,$B34,$S$2:$S$41,"&lt;"&amp;$T34,$T$2:$T$41,"&gt;"&amp;$S34,$L$2:$L$41,TRIM($H34))+COUNTIFS($B$2:$B$41,$B34,$S$2:$S$41,"&lt;"&amp;$T34,$T$2:$T$41,"&gt;"&amp;$S34,$M$2:$M$41,TRIM($H34)))&gt;1,"; double-booked","")),3,200)))</f>
        <v/>
      </c>
      <c r="AB34" s="29">
        <f>IF($V34="","",IF((IF($V34=0,"; not on Applicants",IF(AND($E34&lt;&gt;"",NOT(ISNUMBER(SEARCH($E34,INDEX(Applicants!$AM$2:$AM$501,$V34))))),"; not available","")&amp;IF(AND($F34&lt;&gt;"",NOT(ISNUMBER(SEARCH($F34,INDEX(Applicants!$AL$2:$AL$501,$V34))))),"; role not chosen","")&amp;IF(AND(ISNUMBER(MATCH($F34,Lists!$I$2:$I$6,0)),TRIM(INDEX(Applicants!$AG$2:$AG$501,$V34)&amp;"")&lt;&gt;"Yes"),"; reference check not marked Yes","")&amp;IF(INDEX(Applicants!$AO$2:$AO$501,$V34)="Needed","; under 18, guardian signature not on file","")&amp;IF((COUNTIFS($B$2:$B$41,$B34,$S$2:$S$41,"&lt;"&amp;$T34,$T$2:$T$41,"&gt;"&amp;$S34,$H$2:$H$41,TRIM($I34))+COUNTIFS($B$2:$B$41,$B34,$S$2:$S$41,"&lt;"&amp;$T34,$T$2:$T$41,"&gt;"&amp;$S34,$I$2:$I$41,TRIM($I34))+COUNTIFS($B$2:$B$41,$B34,$S$2:$S$41,"&lt;"&amp;$T34,$T$2:$T$41,"&gt;"&amp;$S34,$J$2:$J$41,TRIM($I34))+COUNTIFS($B$2:$B$41,$B34,$S$2:$S$41,"&lt;"&amp;$T34,$T$2:$T$41,"&gt;"&amp;$S34,$K$2:$K$41,TRIM($I34))+COUNTIFS($B$2:$B$41,$B34,$S$2:$S$41,"&lt;"&amp;$T34,$T$2:$T$41,"&gt;"&amp;$S34,$L$2:$L$41,TRIM($I34))+COUNTIFS($B$2:$B$41,$B34,$S$2:$S$41,"&lt;"&amp;$T34,$T$2:$T$41,"&gt;"&amp;$S34,$M$2:$M$41,TRIM($I34)))&gt;1,"; double-booked","")))="","",TRIM($I34)&amp;": "&amp;MID(IF($V34=0,"; not on Applicants",IF(AND($E34&lt;&gt;"",NOT(ISNUMBER(SEARCH($E34,INDEX(Applicants!$AM$2:$AM$501,$V34))))),"; not available","")&amp;IF(AND($F34&lt;&gt;"",NOT(ISNUMBER(SEARCH($F34,INDEX(Applicants!$AL$2:$AL$501,$V34))))),"; role not chosen","")&amp;IF(AND(ISNUMBER(MATCH($F34,Lists!$I$2:$I$6,0)),TRIM(INDEX(Applicants!$AG$2:$AG$501,$V34)&amp;"")&lt;&gt;"Yes"),"; reference check not marked Yes","")&amp;IF(INDEX(Applicants!$AO$2:$AO$501,$V34)="Needed","; under 18, guardian signature not on file","")&amp;IF((COUNTIFS($B$2:$B$41,$B34,$S$2:$S$41,"&lt;"&amp;$T34,$T$2:$T$41,"&gt;"&amp;$S34,$H$2:$H$41,TRIM($I34))+COUNTIFS($B$2:$B$41,$B34,$S$2:$S$41,"&lt;"&amp;$T34,$T$2:$T$41,"&gt;"&amp;$S34,$I$2:$I$41,TRIM($I34))+COUNTIFS($B$2:$B$41,$B34,$S$2:$S$41,"&lt;"&amp;$T34,$T$2:$T$41,"&gt;"&amp;$S34,$J$2:$J$41,TRIM($I34))+COUNTIFS($B$2:$B$41,$B34,$S$2:$S$41,"&lt;"&amp;$T34,$T$2:$T$41,"&gt;"&amp;$S34,$K$2:$K$41,TRIM($I34))+COUNTIFS($B$2:$B$41,$B34,$S$2:$S$41,"&lt;"&amp;$T34,$T$2:$T$41,"&gt;"&amp;$S34,$L$2:$L$41,TRIM($I34))+COUNTIFS($B$2:$B$41,$B34,$S$2:$S$41,"&lt;"&amp;$T34,$T$2:$T$41,"&gt;"&amp;$S34,$M$2:$M$41,TRIM($I34)))&gt;1,"; double-booked","")),3,200)))</f>
        <v/>
      </c>
      <c r="AC34" s="29">
        <f>IF($W34="","",IF((IF($W34=0,"; not on Applicants",IF(AND($E34&lt;&gt;"",NOT(ISNUMBER(SEARCH($E34,INDEX(Applicants!$AM$2:$AM$501,$W34))))),"; not available","")&amp;IF(AND($F34&lt;&gt;"",NOT(ISNUMBER(SEARCH($F34,INDEX(Applicants!$AL$2:$AL$501,$W34))))),"; role not chosen","")&amp;IF(AND(ISNUMBER(MATCH($F34,Lists!$I$2:$I$6,0)),TRIM(INDEX(Applicants!$AG$2:$AG$501,$W34)&amp;"")&lt;&gt;"Yes"),"; reference check not marked Yes","")&amp;IF(INDEX(Applicants!$AO$2:$AO$501,$W34)="Needed","; under 18, guardian signature not on file","")&amp;IF((COUNTIFS($B$2:$B$41,$B34,$S$2:$S$41,"&lt;"&amp;$T34,$T$2:$T$41,"&gt;"&amp;$S34,$H$2:$H$41,TRIM($J34))+COUNTIFS($B$2:$B$41,$B34,$S$2:$S$41,"&lt;"&amp;$T34,$T$2:$T$41,"&gt;"&amp;$S34,$I$2:$I$41,TRIM($J34))+COUNTIFS($B$2:$B$41,$B34,$S$2:$S$41,"&lt;"&amp;$T34,$T$2:$T$41,"&gt;"&amp;$S34,$J$2:$J$41,TRIM($J34))+COUNTIFS($B$2:$B$41,$B34,$S$2:$S$41,"&lt;"&amp;$T34,$T$2:$T$41,"&gt;"&amp;$S34,$K$2:$K$41,TRIM($J34))+COUNTIFS($B$2:$B$41,$B34,$S$2:$S$41,"&lt;"&amp;$T34,$T$2:$T$41,"&gt;"&amp;$S34,$L$2:$L$41,TRIM($J34))+COUNTIFS($B$2:$B$41,$B34,$S$2:$S$41,"&lt;"&amp;$T34,$T$2:$T$41,"&gt;"&amp;$S34,$M$2:$M$41,TRIM($J34)))&gt;1,"; double-booked","")))="","",TRIM($J34)&amp;": "&amp;MID(IF($W34=0,"; not on Applicants",IF(AND($E34&lt;&gt;"",NOT(ISNUMBER(SEARCH($E34,INDEX(Applicants!$AM$2:$AM$501,$W34))))),"; not available","")&amp;IF(AND($F34&lt;&gt;"",NOT(ISNUMBER(SEARCH($F34,INDEX(Applicants!$AL$2:$AL$501,$W34))))),"; role not chosen","")&amp;IF(AND(ISNUMBER(MATCH($F34,Lists!$I$2:$I$6,0)),TRIM(INDEX(Applicants!$AG$2:$AG$501,$W34)&amp;"")&lt;&gt;"Yes"),"; reference check not marked Yes","")&amp;IF(INDEX(Applicants!$AO$2:$AO$501,$W34)="Needed","; under 18, guardian signature not on file","")&amp;IF((COUNTIFS($B$2:$B$41,$B34,$S$2:$S$41,"&lt;"&amp;$T34,$T$2:$T$41,"&gt;"&amp;$S34,$H$2:$H$41,TRIM($J34))+COUNTIFS($B$2:$B$41,$B34,$S$2:$S$41,"&lt;"&amp;$T34,$T$2:$T$41,"&gt;"&amp;$S34,$I$2:$I$41,TRIM($J34))+COUNTIFS($B$2:$B$41,$B34,$S$2:$S$41,"&lt;"&amp;$T34,$T$2:$T$41,"&gt;"&amp;$S34,$J$2:$J$41,TRIM($J34))+COUNTIFS($B$2:$B$41,$B34,$S$2:$S$41,"&lt;"&amp;$T34,$T$2:$T$41,"&gt;"&amp;$S34,$K$2:$K$41,TRIM($J34))+COUNTIFS($B$2:$B$41,$B34,$S$2:$S$41,"&lt;"&amp;$T34,$T$2:$T$41,"&gt;"&amp;$S34,$L$2:$L$41,TRIM($J34))+COUNTIFS($B$2:$B$41,$B34,$S$2:$S$41,"&lt;"&amp;$T34,$T$2:$T$41,"&gt;"&amp;$S34,$M$2:$M$41,TRIM($J34)))&gt;1,"; double-booked","")),3,200)))</f>
        <v/>
      </c>
      <c r="AD34" s="29">
        <f>IF($X34="","",IF((IF($X34=0,"; not on Applicants",IF(AND($E34&lt;&gt;"",NOT(ISNUMBER(SEARCH($E34,INDEX(Applicants!$AM$2:$AM$501,$X34))))),"; not available","")&amp;IF(AND($F34&lt;&gt;"",NOT(ISNUMBER(SEARCH($F34,INDEX(Applicants!$AL$2:$AL$501,$X34))))),"; role not chosen","")&amp;IF(AND(ISNUMBER(MATCH($F34,Lists!$I$2:$I$6,0)),TRIM(INDEX(Applicants!$AG$2:$AG$501,$X34)&amp;"")&lt;&gt;"Yes"),"; reference check not marked Yes","")&amp;IF(INDEX(Applicants!$AO$2:$AO$501,$X34)="Needed","; under 18, guardian signature not on file","")&amp;IF((COUNTIFS($B$2:$B$41,$B34,$S$2:$S$41,"&lt;"&amp;$T34,$T$2:$T$41,"&gt;"&amp;$S34,$H$2:$H$41,TRIM($K34))+COUNTIFS($B$2:$B$41,$B34,$S$2:$S$41,"&lt;"&amp;$T34,$T$2:$T$41,"&gt;"&amp;$S34,$I$2:$I$41,TRIM($K34))+COUNTIFS($B$2:$B$41,$B34,$S$2:$S$41,"&lt;"&amp;$T34,$T$2:$T$41,"&gt;"&amp;$S34,$J$2:$J$41,TRIM($K34))+COUNTIFS($B$2:$B$41,$B34,$S$2:$S$41,"&lt;"&amp;$T34,$T$2:$T$41,"&gt;"&amp;$S34,$K$2:$K$41,TRIM($K34))+COUNTIFS($B$2:$B$41,$B34,$S$2:$S$41,"&lt;"&amp;$T34,$T$2:$T$41,"&gt;"&amp;$S34,$L$2:$L$41,TRIM($K34))+COUNTIFS($B$2:$B$41,$B34,$S$2:$S$41,"&lt;"&amp;$T34,$T$2:$T$41,"&gt;"&amp;$S34,$M$2:$M$41,TRIM($K34)))&gt;1,"; double-booked","")))="","",TRIM($K34)&amp;": "&amp;MID(IF($X34=0,"; not on Applicants",IF(AND($E34&lt;&gt;"",NOT(ISNUMBER(SEARCH($E34,INDEX(Applicants!$AM$2:$AM$501,$X34))))),"; not available","")&amp;IF(AND($F34&lt;&gt;"",NOT(ISNUMBER(SEARCH($F34,INDEX(Applicants!$AL$2:$AL$501,$X34))))),"; role not chosen","")&amp;IF(AND(ISNUMBER(MATCH($F34,Lists!$I$2:$I$6,0)),TRIM(INDEX(Applicants!$AG$2:$AG$501,$X34)&amp;"")&lt;&gt;"Yes"),"; reference check not marked Yes","")&amp;IF(INDEX(Applicants!$AO$2:$AO$501,$X34)="Needed","; under 18, guardian signature not on file","")&amp;IF((COUNTIFS($B$2:$B$41,$B34,$S$2:$S$41,"&lt;"&amp;$T34,$T$2:$T$41,"&gt;"&amp;$S34,$H$2:$H$41,TRIM($K34))+COUNTIFS($B$2:$B$41,$B34,$S$2:$S$41,"&lt;"&amp;$T34,$T$2:$T$41,"&gt;"&amp;$S34,$I$2:$I$41,TRIM($K34))+COUNTIFS($B$2:$B$41,$B34,$S$2:$S$41,"&lt;"&amp;$T34,$T$2:$T$41,"&gt;"&amp;$S34,$J$2:$J$41,TRIM($K34))+COUNTIFS($B$2:$B$41,$B34,$S$2:$S$41,"&lt;"&amp;$T34,$T$2:$T$41,"&gt;"&amp;$S34,$K$2:$K$41,TRIM($K34))+COUNTIFS($B$2:$B$41,$B34,$S$2:$S$41,"&lt;"&amp;$T34,$T$2:$T$41,"&gt;"&amp;$S34,$L$2:$L$41,TRIM($K34))+COUNTIFS($B$2:$B$41,$B34,$S$2:$S$41,"&lt;"&amp;$T34,$T$2:$T$41,"&gt;"&amp;$S34,$M$2:$M$41,TRIM($K34)))&gt;1,"; double-booked","")),3,200)))</f>
        <v/>
      </c>
      <c r="AE34" s="29">
        <f>IF($Y34="","",IF((IF($Y34=0,"; not on Applicants",IF(AND($E34&lt;&gt;"",NOT(ISNUMBER(SEARCH($E34,INDEX(Applicants!$AM$2:$AM$501,$Y34))))),"; not available","")&amp;IF(AND($F34&lt;&gt;"",NOT(ISNUMBER(SEARCH($F34,INDEX(Applicants!$AL$2:$AL$501,$Y34))))),"; role not chosen","")&amp;IF(AND(ISNUMBER(MATCH($F34,Lists!$I$2:$I$6,0)),TRIM(INDEX(Applicants!$AG$2:$AG$501,$Y34)&amp;"")&lt;&gt;"Yes"),"; reference check not marked Yes","")&amp;IF(INDEX(Applicants!$AO$2:$AO$501,$Y34)="Needed","; under 18, guardian signature not on file","")&amp;IF((COUNTIFS($B$2:$B$41,$B34,$S$2:$S$41,"&lt;"&amp;$T34,$T$2:$T$41,"&gt;"&amp;$S34,$H$2:$H$41,TRIM($L34))+COUNTIFS($B$2:$B$41,$B34,$S$2:$S$41,"&lt;"&amp;$T34,$T$2:$T$41,"&gt;"&amp;$S34,$I$2:$I$41,TRIM($L34))+COUNTIFS($B$2:$B$41,$B34,$S$2:$S$41,"&lt;"&amp;$T34,$T$2:$T$41,"&gt;"&amp;$S34,$J$2:$J$41,TRIM($L34))+COUNTIFS($B$2:$B$41,$B34,$S$2:$S$41,"&lt;"&amp;$T34,$T$2:$T$41,"&gt;"&amp;$S34,$K$2:$K$41,TRIM($L34))+COUNTIFS($B$2:$B$41,$B34,$S$2:$S$41,"&lt;"&amp;$T34,$T$2:$T$41,"&gt;"&amp;$S34,$L$2:$L$41,TRIM($L34))+COUNTIFS($B$2:$B$41,$B34,$S$2:$S$41,"&lt;"&amp;$T34,$T$2:$T$41,"&gt;"&amp;$S34,$M$2:$M$41,TRIM($L34)))&gt;1,"; double-booked","")))="","",TRIM($L34)&amp;": "&amp;MID(IF($Y34=0,"; not on Applicants",IF(AND($E34&lt;&gt;"",NOT(ISNUMBER(SEARCH($E34,INDEX(Applicants!$AM$2:$AM$501,$Y34))))),"; not available","")&amp;IF(AND($F34&lt;&gt;"",NOT(ISNUMBER(SEARCH($F34,INDEX(Applicants!$AL$2:$AL$501,$Y34))))),"; role not chosen","")&amp;IF(AND(ISNUMBER(MATCH($F34,Lists!$I$2:$I$6,0)),TRIM(INDEX(Applicants!$AG$2:$AG$501,$Y34)&amp;"")&lt;&gt;"Yes"),"; reference check not marked Yes","")&amp;IF(INDEX(Applicants!$AO$2:$AO$501,$Y34)="Needed","; under 18, guardian signature not on file","")&amp;IF((COUNTIFS($B$2:$B$41,$B34,$S$2:$S$41,"&lt;"&amp;$T34,$T$2:$T$41,"&gt;"&amp;$S34,$H$2:$H$41,TRIM($L34))+COUNTIFS($B$2:$B$41,$B34,$S$2:$S$41,"&lt;"&amp;$T34,$T$2:$T$41,"&gt;"&amp;$S34,$I$2:$I$41,TRIM($L34))+COUNTIFS($B$2:$B$41,$B34,$S$2:$S$41,"&lt;"&amp;$T34,$T$2:$T$41,"&gt;"&amp;$S34,$J$2:$J$41,TRIM($L34))+COUNTIFS($B$2:$B$41,$B34,$S$2:$S$41,"&lt;"&amp;$T34,$T$2:$T$41,"&gt;"&amp;$S34,$K$2:$K$41,TRIM($L34))+COUNTIFS($B$2:$B$41,$B34,$S$2:$S$41,"&lt;"&amp;$T34,$T$2:$T$41,"&gt;"&amp;$S34,$L$2:$L$41,TRIM($L34))+COUNTIFS($B$2:$B$41,$B34,$S$2:$S$41,"&lt;"&amp;$T34,$T$2:$T$41,"&gt;"&amp;$S34,$M$2:$M$41,TRIM($L34)))&gt;1,"; double-booked","")),3,200)))</f>
        <v/>
      </c>
      <c r="AF34" s="29">
        <f>IF($Z34="","",IF((IF($Z34=0,"; not on Applicants",IF(AND($E34&lt;&gt;"",NOT(ISNUMBER(SEARCH($E34,INDEX(Applicants!$AM$2:$AM$501,$Z34))))),"; not available","")&amp;IF(AND($F34&lt;&gt;"",NOT(ISNUMBER(SEARCH($F34,INDEX(Applicants!$AL$2:$AL$501,$Z34))))),"; role not chosen","")&amp;IF(AND(ISNUMBER(MATCH($F34,Lists!$I$2:$I$6,0)),TRIM(INDEX(Applicants!$AG$2:$AG$501,$Z34)&amp;"")&lt;&gt;"Yes"),"; reference check not marked Yes","")&amp;IF(INDEX(Applicants!$AO$2:$AO$501,$Z34)="Needed","; under 18, guardian signature not on file","")&amp;IF((COUNTIFS($B$2:$B$41,$B34,$S$2:$S$41,"&lt;"&amp;$T34,$T$2:$T$41,"&gt;"&amp;$S34,$H$2:$H$41,TRIM($M34))+COUNTIFS($B$2:$B$41,$B34,$S$2:$S$41,"&lt;"&amp;$T34,$T$2:$T$41,"&gt;"&amp;$S34,$I$2:$I$41,TRIM($M34))+COUNTIFS($B$2:$B$41,$B34,$S$2:$S$41,"&lt;"&amp;$T34,$T$2:$T$41,"&gt;"&amp;$S34,$J$2:$J$41,TRIM($M34))+COUNTIFS($B$2:$B$41,$B34,$S$2:$S$41,"&lt;"&amp;$T34,$T$2:$T$41,"&gt;"&amp;$S34,$K$2:$K$41,TRIM($M34))+COUNTIFS($B$2:$B$41,$B34,$S$2:$S$41,"&lt;"&amp;$T34,$T$2:$T$41,"&gt;"&amp;$S34,$L$2:$L$41,TRIM($M34))+COUNTIFS($B$2:$B$41,$B34,$S$2:$S$41,"&lt;"&amp;$T34,$T$2:$T$41,"&gt;"&amp;$S34,$M$2:$M$41,TRIM($M34)))&gt;1,"; double-booked","")))="","",TRIM($M34)&amp;": "&amp;MID(IF($Z34=0,"; not on Applicants",IF(AND($E34&lt;&gt;"",NOT(ISNUMBER(SEARCH($E34,INDEX(Applicants!$AM$2:$AM$501,$Z34))))),"; not available","")&amp;IF(AND($F34&lt;&gt;"",NOT(ISNUMBER(SEARCH($F34,INDEX(Applicants!$AL$2:$AL$501,$Z34))))),"; role not chosen","")&amp;IF(AND(ISNUMBER(MATCH($F34,Lists!$I$2:$I$6,0)),TRIM(INDEX(Applicants!$AG$2:$AG$501,$Z34)&amp;"")&lt;&gt;"Yes"),"; reference check not marked Yes","")&amp;IF(INDEX(Applicants!$AO$2:$AO$501,$Z34)="Needed","; under 18, guardian signature not on file","")&amp;IF((COUNTIFS($B$2:$B$41,$B34,$S$2:$S$41,"&lt;"&amp;$T34,$T$2:$T$41,"&gt;"&amp;$S34,$H$2:$H$41,TRIM($M34))+COUNTIFS($B$2:$B$41,$B34,$S$2:$S$41,"&lt;"&amp;$T34,$T$2:$T$41,"&gt;"&amp;$S34,$I$2:$I$41,TRIM($M34))+COUNTIFS($B$2:$B$41,$B34,$S$2:$S$41,"&lt;"&amp;$T34,$T$2:$T$41,"&gt;"&amp;$S34,$J$2:$J$41,TRIM($M34))+COUNTIFS($B$2:$B$41,$B34,$S$2:$S$41,"&lt;"&amp;$T34,$T$2:$T$41,"&gt;"&amp;$S34,$K$2:$K$41,TRIM($M34))+COUNTIFS($B$2:$B$41,$B34,$S$2:$S$41,"&lt;"&amp;$T34,$T$2:$T$41,"&gt;"&amp;$S34,$L$2:$L$41,TRIM($M34))+COUNTIFS($B$2:$B$41,$B34,$S$2:$S$41,"&lt;"&amp;$T34,$T$2:$T$41,"&gt;"&amp;$S34,$M$2:$M$41,TRIM($M34)))&gt;1,"; double-booked","")),3,200)))</f>
        <v/>
      </c>
      <c r="AG34" s="29">
        <f>IF(AA34&lt;&gt;"",AA34&amp;" | ","")&amp;IF(AB34&lt;&gt;"",AB34&amp;" | ","")&amp;IF(AC34&lt;&gt;"",AC34&amp;" | ","")&amp;IF(AD34&lt;&gt;"",AD34&amp;" | ","")&amp;IF(AE34&lt;&gt;"",AE34&amp;" | ","")&amp;IF(AF34&lt;&gt;"",AF34&amp;" | ","")</f>
        <v/>
      </c>
    </row>
    <row r="35">
      <c r="A35" s="23" t="n"/>
      <c r="B35" s="30" t="n"/>
      <c r="C35" s="31" t="n"/>
      <c r="D35" s="31" t="n"/>
      <c r="E35" s="23" t="n"/>
      <c r="F35" s="23" t="n"/>
      <c r="G35" s="32" t="n"/>
      <c r="H35" s="23" t="n"/>
      <c r="I35" s="23" t="n"/>
      <c r="J35" s="23" t="n"/>
      <c r="K35" s="23" t="n"/>
      <c r="L35" s="23" t="n"/>
      <c r="M35" s="23" t="n"/>
      <c r="N35" s="27">
        <f>IF(A35="","",SUMPRODUCT((H35:M35&lt;&gt;"")*1))</f>
        <v/>
      </c>
      <c r="O35" s="27">
        <f>IF(OR(A35="",NOT(ISNUMBER(G35))),"",MAX(0,G35-N35))</f>
        <v/>
      </c>
      <c r="P35" s="27">
        <f>IF(OR(A35="",NOT(ISNUMBER(G35))),"",IF(N35=0,"Empty",IF(N35=G35,"Full",IF(N35&gt;G35,"Over by "&amp;(N35-G35),"Open"))))</f>
        <v/>
      </c>
      <c r="Q35" s="28">
        <f>IF(A35="","",IF(N35=0,"No names yet",IF(AG35="","OK",LEFT(AG35,LEN(AG35)-3))))</f>
        <v/>
      </c>
      <c r="S35" s="29">
        <f>IF(C35="","",IF(ISNUMBER(C35),ROUND(MOD(C35,1)*1440,0),IFERROR(VALUE(LEFT(C35,2))*60+VALUE(MID(C35,4,2)),"")))</f>
        <v/>
      </c>
      <c r="T35" s="29">
        <f>IF(D35="","",IF(ISNUMBER(D35),ROUND(MOD(D35,1)*1440,0),IFERROR(VALUE(LEFT(D35,2))*60+VALUE(MID(D35,4,2)),"")))</f>
        <v/>
      </c>
      <c r="U35" s="29">
        <f>IF(TRIM($H35&amp;"")="","",IFERROR(MATCH(TRIM($H35),Applicants!$AJ$2:$AJ$501,0),0))</f>
        <v/>
      </c>
      <c r="V35" s="29">
        <f>IF(TRIM($I35&amp;"")="","",IFERROR(MATCH(TRIM($I35),Applicants!$AJ$2:$AJ$501,0),0))</f>
        <v/>
      </c>
      <c r="W35" s="29">
        <f>IF(TRIM($J35&amp;"")="","",IFERROR(MATCH(TRIM($J35),Applicants!$AJ$2:$AJ$501,0),0))</f>
        <v/>
      </c>
      <c r="X35" s="29">
        <f>IF(TRIM($K35&amp;"")="","",IFERROR(MATCH(TRIM($K35),Applicants!$AJ$2:$AJ$501,0),0))</f>
        <v/>
      </c>
      <c r="Y35" s="29">
        <f>IF(TRIM($L35&amp;"")="","",IFERROR(MATCH(TRIM($L35),Applicants!$AJ$2:$AJ$501,0),0))</f>
        <v/>
      </c>
      <c r="Z35" s="29">
        <f>IF(TRIM($M35&amp;"")="","",IFERROR(MATCH(TRIM($M35),Applicants!$AJ$2:$AJ$501,0),0))</f>
        <v/>
      </c>
      <c r="AA35" s="29">
        <f>IF($U35="","",IF((IF($U35=0,"; not on Applicants",IF(AND($E35&lt;&gt;"",NOT(ISNUMBER(SEARCH($E35,INDEX(Applicants!$AM$2:$AM$501,$U35))))),"; not available","")&amp;IF(AND($F35&lt;&gt;"",NOT(ISNUMBER(SEARCH($F35,INDEX(Applicants!$AL$2:$AL$501,$U35))))),"; role not chosen","")&amp;IF(AND(ISNUMBER(MATCH($F35,Lists!$I$2:$I$6,0)),TRIM(INDEX(Applicants!$AG$2:$AG$501,$U35)&amp;"")&lt;&gt;"Yes"),"; reference check not marked Yes","")&amp;IF(INDEX(Applicants!$AO$2:$AO$501,$U35)="Needed","; under 18, guardian signature not on file","")&amp;IF((COUNTIFS($B$2:$B$41,$B35,$S$2:$S$41,"&lt;"&amp;$T35,$T$2:$T$41,"&gt;"&amp;$S35,$H$2:$H$41,TRIM($H35))+COUNTIFS($B$2:$B$41,$B35,$S$2:$S$41,"&lt;"&amp;$T35,$T$2:$T$41,"&gt;"&amp;$S35,$I$2:$I$41,TRIM($H35))+COUNTIFS($B$2:$B$41,$B35,$S$2:$S$41,"&lt;"&amp;$T35,$T$2:$T$41,"&gt;"&amp;$S35,$J$2:$J$41,TRIM($H35))+COUNTIFS($B$2:$B$41,$B35,$S$2:$S$41,"&lt;"&amp;$T35,$T$2:$T$41,"&gt;"&amp;$S35,$K$2:$K$41,TRIM($H35))+COUNTIFS($B$2:$B$41,$B35,$S$2:$S$41,"&lt;"&amp;$T35,$T$2:$T$41,"&gt;"&amp;$S35,$L$2:$L$41,TRIM($H35))+COUNTIFS($B$2:$B$41,$B35,$S$2:$S$41,"&lt;"&amp;$T35,$T$2:$T$41,"&gt;"&amp;$S35,$M$2:$M$41,TRIM($H35)))&gt;1,"; double-booked","")))="","",TRIM($H35)&amp;": "&amp;MID(IF($U35=0,"; not on Applicants",IF(AND($E35&lt;&gt;"",NOT(ISNUMBER(SEARCH($E35,INDEX(Applicants!$AM$2:$AM$501,$U35))))),"; not available","")&amp;IF(AND($F35&lt;&gt;"",NOT(ISNUMBER(SEARCH($F35,INDEX(Applicants!$AL$2:$AL$501,$U35))))),"; role not chosen","")&amp;IF(AND(ISNUMBER(MATCH($F35,Lists!$I$2:$I$6,0)),TRIM(INDEX(Applicants!$AG$2:$AG$501,$U35)&amp;"")&lt;&gt;"Yes"),"; reference check not marked Yes","")&amp;IF(INDEX(Applicants!$AO$2:$AO$501,$U35)="Needed","; under 18, guardian signature not on file","")&amp;IF((COUNTIFS($B$2:$B$41,$B35,$S$2:$S$41,"&lt;"&amp;$T35,$T$2:$T$41,"&gt;"&amp;$S35,$H$2:$H$41,TRIM($H35))+COUNTIFS($B$2:$B$41,$B35,$S$2:$S$41,"&lt;"&amp;$T35,$T$2:$T$41,"&gt;"&amp;$S35,$I$2:$I$41,TRIM($H35))+COUNTIFS($B$2:$B$41,$B35,$S$2:$S$41,"&lt;"&amp;$T35,$T$2:$T$41,"&gt;"&amp;$S35,$J$2:$J$41,TRIM($H35))+COUNTIFS($B$2:$B$41,$B35,$S$2:$S$41,"&lt;"&amp;$T35,$T$2:$T$41,"&gt;"&amp;$S35,$K$2:$K$41,TRIM($H35))+COUNTIFS($B$2:$B$41,$B35,$S$2:$S$41,"&lt;"&amp;$T35,$T$2:$T$41,"&gt;"&amp;$S35,$L$2:$L$41,TRIM($H35))+COUNTIFS($B$2:$B$41,$B35,$S$2:$S$41,"&lt;"&amp;$T35,$T$2:$T$41,"&gt;"&amp;$S35,$M$2:$M$41,TRIM($H35)))&gt;1,"; double-booked","")),3,200)))</f>
        <v/>
      </c>
      <c r="AB35" s="29">
        <f>IF($V35="","",IF((IF($V35=0,"; not on Applicants",IF(AND($E35&lt;&gt;"",NOT(ISNUMBER(SEARCH($E35,INDEX(Applicants!$AM$2:$AM$501,$V35))))),"; not available","")&amp;IF(AND($F35&lt;&gt;"",NOT(ISNUMBER(SEARCH($F35,INDEX(Applicants!$AL$2:$AL$501,$V35))))),"; role not chosen","")&amp;IF(AND(ISNUMBER(MATCH($F35,Lists!$I$2:$I$6,0)),TRIM(INDEX(Applicants!$AG$2:$AG$501,$V35)&amp;"")&lt;&gt;"Yes"),"; reference check not marked Yes","")&amp;IF(INDEX(Applicants!$AO$2:$AO$501,$V35)="Needed","; under 18, guardian signature not on file","")&amp;IF((COUNTIFS($B$2:$B$41,$B35,$S$2:$S$41,"&lt;"&amp;$T35,$T$2:$T$41,"&gt;"&amp;$S35,$H$2:$H$41,TRIM($I35))+COUNTIFS($B$2:$B$41,$B35,$S$2:$S$41,"&lt;"&amp;$T35,$T$2:$T$41,"&gt;"&amp;$S35,$I$2:$I$41,TRIM($I35))+COUNTIFS($B$2:$B$41,$B35,$S$2:$S$41,"&lt;"&amp;$T35,$T$2:$T$41,"&gt;"&amp;$S35,$J$2:$J$41,TRIM($I35))+COUNTIFS($B$2:$B$41,$B35,$S$2:$S$41,"&lt;"&amp;$T35,$T$2:$T$41,"&gt;"&amp;$S35,$K$2:$K$41,TRIM($I35))+COUNTIFS($B$2:$B$41,$B35,$S$2:$S$41,"&lt;"&amp;$T35,$T$2:$T$41,"&gt;"&amp;$S35,$L$2:$L$41,TRIM($I35))+COUNTIFS($B$2:$B$41,$B35,$S$2:$S$41,"&lt;"&amp;$T35,$T$2:$T$41,"&gt;"&amp;$S35,$M$2:$M$41,TRIM($I35)))&gt;1,"; double-booked","")))="","",TRIM($I35)&amp;": "&amp;MID(IF($V35=0,"; not on Applicants",IF(AND($E35&lt;&gt;"",NOT(ISNUMBER(SEARCH($E35,INDEX(Applicants!$AM$2:$AM$501,$V35))))),"; not available","")&amp;IF(AND($F35&lt;&gt;"",NOT(ISNUMBER(SEARCH($F35,INDEX(Applicants!$AL$2:$AL$501,$V35))))),"; role not chosen","")&amp;IF(AND(ISNUMBER(MATCH($F35,Lists!$I$2:$I$6,0)),TRIM(INDEX(Applicants!$AG$2:$AG$501,$V35)&amp;"")&lt;&gt;"Yes"),"; reference check not marked Yes","")&amp;IF(INDEX(Applicants!$AO$2:$AO$501,$V35)="Needed","; under 18, guardian signature not on file","")&amp;IF((COUNTIFS($B$2:$B$41,$B35,$S$2:$S$41,"&lt;"&amp;$T35,$T$2:$T$41,"&gt;"&amp;$S35,$H$2:$H$41,TRIM($I35))+COUNTIFS($B$2:$B$41,$B35,$S$2:$S$41,"&lt;"&amp;$T35,$T$2:$T$41,"&gt;"&amp;$S35,$I$2:$I$41,TRIM($I35))+COUNTIFS($B$2:$B$41,$B35,$S$2:$S$41,"&lt;"&amp;$T35,$T$2:$T$41,"&gt;"&amp;$S35,$J$2:$J$41,TRIM($I35))+COUNTIFS($B$2:$B$41,$B35,$S$2:$S$41,"&lt;"&amp;$T35,$T$2:$T$41,"&gt;"&amp;$S35,$K$2:$K$41,TRIM($I35))+COUNTIFS($B$2:$B$41,$B35,$S$2:$S$41,"&lt;"&amp;$T35,$T$2:$T$41,"&gt;"&amp;$S35,$L$2:$L$41,TRIM($I35))+COUNTIFS($B$2:$B$41,$B35,$S$2:$S$41,"&lt;"&amp;$T35,$T$2:$T$41,"&gt;"&amp;$S35,$M$2:$M$41,TRIM($I35)))&gt;1,"; double-booked","")),3,200)))</f>
        <v/>
      </c>
      <c r="AC35" s="29">
        <f>IF($W35="","",IF((IF($W35=0,"; not on Applicants",IF(AND($E35&lt;&gt;"",NOT(ISNUMBER(SEARCH($E35,INDEX(Applicants!$AM$2:$AM$501,$W35))))),"; not available","")&amp;IF(AND($F35&lt;&gt;"",NOT(ISNUMBER(SEARCH($F35,INDEX(Applicants!$AL$2:$AL$501,$W35))))),"; role not chosen","")&amp;IF(AND(ISNUMBER(MATCH($F35,Lists!$I$2:$I$6,0)),TRIM(INDEX(Applicants!$AG$2:$AG$501,$W35)&amp;"")&lt;&gt;"Yes"),"; reference check not marked Yes","")&amp;IF(INDEX(Applicants!$AO$2:$AO$501,$W35)="Needed","; under 18, guardian signature not on file","")&amp;IF((COUNTIFS($B$2:$B$41,$B35,$S$2:$S$41,"&lt;"&amp;$T35,$T$2:$T$41,"&gt;"&amp;$S35,$H$2:$H$41,TRIM($J35))+COUNTIFS($B$2:$B$41,$B35,$S$2:$S$41,"&lt;"&amp;$T35,$T$2:$T$41,"&gt;"&amp;$S35,$I$2:$I$41,TRIM($J35))+COUNTIFS($B$2:$B$41,$B35,$S$2:$S$41,"&lt;"&amp;$T35,$T$2:$T$41,"&gt;"&amp;$S35,$J$2:$J$41,TRIM($J35))+COUNTIFS($B$2:$B$41,$B35,$S$2:$S$41,"&lt;"&amp;$T35,$T$2:$T$41,"&gt;"&amp;$S35,$K$2:$K$41,TRIM($J35))+COUNTIFS($B$2:$B$41,$B35,$S$2:$S$41,"&lt;"&amp;$T35,$T$2:$T$41,"&gt;"&amp;$S35,$L$2:$L$41,TRIM($J35))+COUNTIFS($B$2:$B$41,$B35,$S$2:$S$41,"&lt;"&amp;$T35,$T$2:$T$41,"&gt;"&amp;$S35,$M$2:$M$41,TRIM($J35)))&gt;1,"; double-booked","")))="","",TRIM($J35)&amp;": "&amp;MID(IF($W35=0,"; not on Applicants",IF(AND($E35&lt;&gt;"",NOT(ISNUMBER(SEARCH($E35,INDEX(Applicants!$AM$2:$AM$501,$W35))))),"; not available","")&amp;IF(AND($F35&lt;&gt;"",NOT(ISNUMBER(SEARCH($F35,INDEX(Applicants!$AL$2:$AL$501,$W35))))),"; role not chosen","")&amp;IF(AND(ISNUMBER(MATCH($F35,Lists!$I$2:$I$6,0)),TRIM(INDEX(Applicants!$AG$2:$AG$501,$W35)&amp;"")&lt;&gt;"Yes"),"; reference check not marked Yes","")&amp;IF(INDEX(Applicants!$AO$2:$AO$501,$W35)="Needed","; under 18, guardian signature not on file","")&amp;IF((COUNTIFS($B$2:$B$41,$B35,$S$2:$S$41,"&lt;"&amp;$T35,$T$2:$T$41,"&gt;"&amp;$S35,$H$2:$H$41,TRIM($J35))+COUNTIFS($B$2:$B$41,$B35,$S$2:$S$41,"&lt;"&amp;$T35,$T$2:$T$41,"&gt;"&amp;$S35,$I$2:$I$41,TRIM($J35))+COUNTIFS($B$2:$B$41,$B35,$S$2:$S$41,"&lt;"&amp;$T35,$T$2:$T$41,"&gt;"&amp;$S35,$J$2:$J$41,TRIM($J35))+COUNTIFS($B$2:$B$41,$B35,$S$2:$S$41,"&lt;"&amp;$T35,$T$2:$T$41,"&gt;"&amp;$S35,$K$2:$K$41,TRIM($J35))+COUNTIFS($B$2:$B$41,$B35,$S$2:$S$41,"&lt;"&amp;$T35,$T$2:$T$41,"&gt;"&amp;$S35,$L$2:$L$41,TRIM($J35))+COUNTIFS($B$2:$B$41,$B35,$S$2:$S$41,"&lt;"&amp;$T35,$T$2:$T$41,"&gt;"&amp;$S35,$M$2:$M$41,TRIM($J35)))&gt;1,"; double-booked","")),3,200)))</f>
        <v/>
      </c>
      <c r="AD35" s="29">
        <f>IF($X35="","",IF((IF($X35=0,"; not on Applicants",IF(AND($E35&lt;&gt;"",NOT(ISNUMBER(SEARCH($E35,INDEX(Applicants!$AM$2:$AM$501,$X35))))),"; not available","")&amp;IF(AND($F35&lt;&gt;"",NOT(ISNUMBER(SEARCH($F35,INDEX(Applicants!$AL$2:$AL$501,$X35))))),"; role not chosen","")&amp;IF(AND(ISNUMBER(MATCH($F35,Lists!$I$2:$I$6,0)),TRIM(INDEX(Applicants!$AG$2:$AG$501,$X35)&amp;"")&lt;&gt;"Yes"),"; reference check not marked Yes","")&amp;IF(INDEX(Applicants!$AO$2:$AO$501,$X35)="Needed","; under 18, guardian signature not on file","")&amp;IF((COUNTIFS($B$2:$B$41,$B35,$S$2:$S$41,"&lt;"&amp;$T35,$T$2:$T$41,"&gt;"&amp;$S35,$H$2:$H$41,TRIM($K35))+COUNTIFS($B$2:$B$41,$B35,$S$2:$S$41,"&lt;"&amp;$T35,$T$2:$T$41,"&gt;"&amp;$S35,$I$2:$I$41,TRIM($K35))+COUNTIFS($B$2:$B$41,$B35,$S$2:$S$41,"&lt;"&amp;$T35,$T$2:$T$41,"&gt;"&amp;$S35,$J$2:$J$41,TRIM($K35))+COUNTIFS($B$2:$B$41,$B35,$S$2:$S$41,"&lt;"&amp;$T35,$T$2:$T$41,"&gt;"&amp;$S35,$K$2:$K$41,TRIM($K35))+COUNTIFS($B$2:$B$41,$B35,$S$2:$S$41,"&lt;"&amp;$T35,$T$2:$T$41,"&gt;"&amp;$S35,$L$2:$L$41,TRIM($K35))+COUNTIFS($B$2:$B$41,$B35,$S$2:$S$41,"&lt;"&amp;$T35,$T$2:$T$41,"&gt;"&amp;$S35,$M$2:$M$41,TRIM($K35)))&gt;1,"; double-booked","")))="","",TRIM($K35)&amp;": "&amp;MID(IF($X35=0,"; not on Applicants",IF(AND($E35&lt;&gt;"",NOT(ISNUMBER(SEARCH($E35,INDEX(Applicants!$AM$2:$AM$501,$X35))))),"; not available","")&amp;IF(AND($F35&lt;&gt;"",NOT(ISNUMBER(SEARCH($F35,INDEX(Applicants!$AL$2:$AL$501,$X35))))),"; role not chosen","")&amp;IF(AND(ISNUMBER(MATCH($F35,Lists!$I$2:$I$6,0)),TRIM(INDEX(Applicants!$AG$2:$AG$501,$X35)&amp;"")&lt;&gt;"Yes"),"; reference check not marked Yes","")&amp;IF(INDEX(Applicants!$AO$2:$AO$501,$X35)="Needed","; under 18, guardian signature not on file","")&amp;IF((COUNTIFS($B$2:$B$41,$B35,$S$2:$S$41,"&lt;"&amp;$T35,$T$2:$T$41,"&gt;"&amp;$S35,$H$2:$H$41,TRIM($K35))+COUNTIFS($B$2:$B$41,$B35,$S$2:$S$41,"&lt;"&amp;$T35,$T$2:$T$41,"&gt;"&amp;$S35,$I$2:$I$41,TRIM($K35))+COUNTIFS($B$2:$B$41,$B35,$S$2:$S$41,"&lt;"&amp;$T35,$T$2:$T$41,"&gt;"&amp;$S35,$J$2:$J$41,TRIM($K35))+COUNTIFS($B$2:$B$41,$B35,$S$2:$S$41,"&lt;"&amp;$T35,$T$2:$T$41,"&gt;"&amp;$S35,$K$2:$K$41,TRIM($K35))+COUNTIFS($B$2:$B$41,$B35,$S$2:$S$41,"&lt;"&amp;$T35,$T$2:$T$41,"&gt;"&amp;$S35,$L$2:$L$41,TRIM($K35))+COUNTIFS($B$2:$B$41,$B35,$S$2:$S$41,"&lt;"&amp;$T35,$T$2:$T$41,"&gt;"&amp;$S35,$M$2:$M$41,TRIM($K35)))&gt;1,"; double-booked","")),3,200)))</f>
        <v/>
      </c>
      <c r="AE35" s="29">
        <f>IF($Y35="","",IF((IF($Y35=0,"; not on Applicants",IF(AND($E35&lt;&gt;"",NOT(ISNUMBER(SEARCH($E35,INDEX(Applicants!$AM$2:$AM$501,$Y35))))),"; not available","")&amp;IF(AND($F35&lt;&gt;"",NOT(ISNUMBER(SEARCH($F35,INDEX(Applicants!$AL$2:$AL$501,$Y35))))),"; role not chosen","")&amp;IF(AND(ISNUMBER(MATCH($F35,Lists!$I$2:$I$6,0)),TRIM(INDEX(Applicants!$AG$2:$AG$501,$Y35)&amp;"")&lt;&gt;"Yes"),"; reference check not marked Yes","")&amp;IF(INDEX(Applicants!$AO$2:$AO$501,$Y35)="Needed","; under 18, guardian signature not on file","")&amp;IF((COUNTIFS($B$2:$B$41,$B35,$S$2:$S$41,"&lt;"&amp;$T35,$T$2:$T$41,"&gt;"&amp;$S35,$H$2:$H$41,TRIM($L35))+COUNTIFS($B$2:$B$41,$B35,$S$2:$S$41,"&lt;"&amp;$T35,$T$2:$T$41,"&gt;"&amp;$S35,$I$2:$I$41,TRIM($L35))+COUNTIFS($B$2:$B$41,$B35,$S$2:$S$41,"&lt;"&amp;$T35,$T$2:$T$41,"&gt;"&amp;$S35,$J$2:$J$41,TRIM($L35))+COUNTIFS($B$2:$B$41,$B35,$S$2:$S$41,"&lt;"&amp;$T35,$T$2:$T$41,"&gt;"&amp;$S35,$K$2:$K$41,TRIM($L35))+COUNTIFS($B$2:$B$41,$B35,$S$2:$S$41,"&lt;"&amp;$T35,$T$2:$T$41,"&gt;"&amp;$S35,$L$2:$L$41,TRIM($L35))+COUNTIFS($B$2:$B$41,$B35,$S$2:$S$41,"&lt;"&amp;$T35,$T$2:$T$41,"&gt;"&amp;$S35,$M$2:$M$41,TRIM($L35)))&gt;1,"; double-booked","")))="","",TRIM($L35)&amp;": "&amp;MID(IF($Y35=0,"; not on Applicants",IF(AND($E35&lt;&gt;"",NOT(ISNUMBER(SEARCH($E35,INDEX(Applicants!$AM$2:$AM$501,$Y35))))),"; not available","")&amp;IF(AND($F35&lt;&gt;"",NOT(ISNUMBER(SEARCH($F35,INDEX(Applicants!$AL$2:$AL$501,$Y35))))),"; role not chosen","")&amp;IF(AND(ISNUMBER(MATCH($F35,Lists!$I$2:$I$6,0)),TRIM(INDEX(Applicants!$AG$2:$AG$501,$Y35)&amp;"")&lt;&gt;"Yes"),"; reference check not marked Yes","")&amp;IF(INDEX(Applicants!$AO$2:$AO$501,$Y35)="Needed","; under 18, guardian signature not on file","")&amp;IF((COUNTIFS($B$2:$B$41,$B35,$S$2:$S$41,"&lt;"&amp;$T35,$T$2:$T$41,"&gt;"&amp;$S35,$H$2:$H$41,TRIM($L35))+COUNTIFS($B$2:$B$41,$B35,$S$2:$S$41,"&lt;"&amp;$T35,$T$2:$T$41,"&gt;"&amp;$S35,$I$2:$I$41,TRIM($L35))+COUNTIFS($B$2:$B$41,$B35,$S$2:$S$41,"&lt;"&amp;$T35,$T$2:$T$41,"&gt;"&amp;$S35,$J$2:$J$41,TRIM($L35))+COUNTIFS($B$2:$B$41,$B35,$S$2:$S$41,"&lt;"&amp;$T35,$T$2:$T$41,"&gt;"&amp;$S35,$K$2:$K$41,TRIM($L35))+COUNTIFS($B$2:$B$41,$B35,$S$2:$S$41,"&lt;"&amp;$T35,$T$2:$T$41,"&gt;"&amp;$S35,$L$2:$L$41,TRIM($L35))+COUNTIFS($B$2:$B$41,$B35,$S$2:$S$41,"&lt;"&amp;$T35,$T$2:$T$41,"&gt;"&amp;$S35,$M$2:$M$41,TRIM($L35)))&gt;1,"; double-booked","")),3,200)))</f>
        <v/>
      </c>
      <c r="AF35" s="29">
        <f>IF($Z35="","",IF((IF($Z35=0,"; not on Applicants",IF(AND($E35&lt;&gt;"",NOT(ISNUMBER(SEARCH($E35,INDEX(Applicants!$AM$2:$AM$501,$Z35))))),"; not available","")&amp;IF(AND($F35&lt;&gt;"",NOT(ISNUMBER(SEARCH($F35,INDEX(Applicants!$AL$2:$AL$501,$Z35))))),"; role not chosen","")&amp;IF(AND(ISNUMBER(MATCH($F35,Lists!$I$2:$I$6,0)),TRIM(INDEX(Applicants!$AG$2:$AG$501,$Z35)&amp;"")&lt;&gt;"Yes"),"; reference check not marked Yes","")&amp;IF(INDEX(Applicants!$AO$2:$AO$501,$Z35)="Needed","; under 18, guardian signature not on file","")&amp;IF((COUNTIFS($B$2:$B$41,$B35,$S$2:$S$41,"&lt;"&amp;$T35,$T$2:$T$41,"&gt;"&amp;$S35,$H$2:$H$41,TRIM($M35))+COUNTIFS($B$2:$B$41,$B35,$S$2:$S$41,"&lt;"&amp;$T35,$T$2:$T$41,"&gt;"&amp;$S35,$I$2:$I$41,TRIM($M35))+COUNTIFS($B$2:$B$41,$B35,$S$2:$S$41,"&lt;"&amp;$T35,$T$2:$T$41,"&gt;"&amp;$S35,$J$2:$J$41,TRIM($M35))+COUNTIFS($B$2:$B$41,$B35,$S$2:$S$41,"&lt;"&amp;$T35,$T$2:$T$41,"&gt;"&amp;$S35,$K$2:$K$41,TRIM($M35))+COUNTIFS($B$2:$B$41,$B35,$S$2:$S$41,"&lt;"&amp;$T35,$T$2:$T$41,"&gt;"&amp;$S35,$L$2:$L$41,TRIM($M35))+COUNTIFS($B$2:$B$41,$B35,$S$2:$S$41,"&lt;"&amp;$T35,$T$2:$T$41,"&gt;"&amp;$S35,$M$2:$M$41,TRIM($M35)))&gt;1,"; double-booked","")))="","",TRIM($M35)&amp;": "&amp;MID(IF($Z35=0,"; not on Applicants",IF(AND($E35&lt;&gt;"",NOT(ISNUMBER(SEARCH($E35,INDEX(Applicants!$AM$2:$AM$501,$Z35))))),"; not available","")&amp;IF(AND($F35&lt;&gt;"",NOT(ISNUMBER(SEARCH($F35,INDEX(Applicants!$AL$2:$AL$501,$Z35))))),"; role not chosen","")&amp;IF(AND(ISNUMBER(MATCH($F35,Lists!$I$2:$I$6,0)),TRIM(INDEX(Applicants!$AG$2:$AG$501,$Z35)&amp;"")&lt;&gt;"Yes"),"; reference check not marked Yes","")&amp;IF(INDEX(Applicants!$AO$2:$AO$501,$Z35)="Needed","; under 18, guardian signature not on file","")&amp;IF((COUNTIFS($B$2:$B$41,$B35,$S$2:$S$41,"&lt;"&amp;$T35,$T$2:$T$41,"&gt;"&amp;$S35,$H$2:$H$41,TRIM($M35))+COUNTIFS($B$2:$B$41,$B35,$S$2:$S$41,"&lt;"&amp;$T35,$T$2:$T$41,"&gt;"&amp;$S35,$I$2:$I$41,TRIM($M35))+COUNTIFS($B$2:$B$41,$B35,$S$2:$S$41,"&lt;"&amp;$T35,$T$2:$T$41,"&gt;"&amp;$S35,$J$2:$J$41,TRIM($M35))+COUNTIFS($B$2:$B$41,$B35,$S$2:$S$41,"&lt;"&amp;$T35,$T$2:$T$41,"&gt;"&amp;$S35,$K$2:$K$41,TRIM($M35))+COUNTIFS($B$2:$B$41,$B35,$S$2:$S$41,"&lt;"&amp;$T35,$T$2:$T$41,"&gt;"&amp;$S35,$L$2:$L$41,TRIM($M35))+COUNTIFS($B$2:$B$41,$B35,$S$2:$S$41,"&lt;"&amp;$T35,$T$2:$T$41,"&gt;"&amp;$S35,$M$2:$M$41,TRIM($M35)))&gt;1,"; double-booked","")),3,200)))</f>
        <v/>
      </c>
      <c r="AG35" s="29">
        <f>IF(AA35&lt;&gt;"",AA35&amp;" | ","")&amp;IF(AB35&lt;&gt;"",AB35&amp;" | ","")&amp;IF(AC35&lt;&gt;"",AC35&amp;" | ","")&amp;IF(AD35&lt;&gt;"",AD35&amp;" | ","")&amp;IF(AE35&lt;&gt;"",AE35&amp;" | ","")&amp;IF(AF35&lt;&gt;"",AF35&amp;" | ","")</f>
        <v/>
      </c>
    </row>
    <row r="36">
      <c r="A36" s="23" t="n"/>
      <c r="B36" s="30" t="n"/>
      <c r="C36" s="31" t="n"/>
      <c r="D36" s="31" t="n"/>
      <c r="E36" s="23" t="n"/>
      <c r="F36" s="23" t="n"/>
      <c r="G36" s="32" t="n"/>
      <c r="H36" s="23" t="n"/>
      <c r="I36" s="23" t="n"/>
      <c r="J36" s="23" t="n"/>
      <c r="K36" s="23" t="n"/>
      <c r="L36" s="23" t="n"/>
      <c r="M36" s="23" t="n"/>
      <c r="N36" s="27">
        <f>IF(A36="","",SUMPRODUCT((H36:M36&lt;&gt;"")*1))</f>
        <v/>
      </c>
      <c r="O36" s="27">
        <f>IF(OR(A36="",NOT(ISNUMBER(G36))),"",MAX(0,G36-N36))</f>
        <v/>
      </c>
      <c r="P36" s="27">
        <f>IF(OR(A36="",NOT(ISNUMBER(G36))),"",IF(N36=0,"Empty",IF(N36=G36,"Full",IF(N36&gt;G36,"Over by "&amp;(N36-G36),"Open"))))</f>
        <v/>
      </c>
      <c r="Q36" s="28">
        <f>IF(A36="","",IF(N36=0,"No names yet",IF(AG36="","OK",LEFT(AG36,LEN(AG36)-3))))</f>
        <v/>
      </c>
      <c r="S36" s="29">
        <f>IF(C36="","",IF(ISNUMBER(C36),ROUND(MOD(C36,1)*1440,0),IFERROR(VALUE(LEFT(C36,2))*60+VALUE(MID(C36,4,2)),"")))</f>
        <v/>
      </c>
      <c r="T36" s="29">
        <f>IF(D36="","",IF(ISNUMBER(D36),ROUND(MOD(D36,1)*1440,0),IFERROR(VALUE(LEFT(D36,2))*60+VALUE(MID(D36,4,2)),"")))</f>
        <v/>
      </c>
      <c r="U36" s="29">
        <f>IF(TRIM($H36&amp;"")="","",IFERROR(MATCH(TRIM($H36),Applicants!$AJ$2:$AJ$501,0),0))</f>
        <v/>
      </c>
      <c r="V36" s="29">
        <f>IF(TRIM($I36&amp;"")="","",IFERROR(MATCH(TRIM($I36),Applicants!$AJ$2:$AJ$501,0),0))</f>
        <v/>
      </c>
      <c r="W36" s="29">
        <f>IF(TRIM($J36&amp;"")="","",IFERROR(MATCH(TRIM($J36),Applicants!$AJ$2:$AJ$501,0),0))</f>
        <v/>
      </c>
      <c r="X36" s="29">
        <f>IF(TRIM($K36&amp;"")="","",IFERROR(MATCH(TRIM($K36),Applicants!$AJ$2:$AJ$501,0),0))</f>
        <v/>
      </c>
      <c r="Y36" s="29">
        <f>IF(TRIM($L36&amp;"")="","",IFERROR(MATCH(TRIM($L36),Applicants!$AJ$2:$AJ$501,0),0))</f>
        <v/>
      </c>
      <c r="Z36" s="29">
        <f>IF(TRIM($M36&amp;"")="","",IFERROR(MATCH(TRIM($M36),Applicants!$AJ$2:$AJ$501,0),0))</f>
        <v/>
      </c>
      <c r="AA36" s="29">
        <f>IF($U36="","",IF((IF($U36=0,"; not on Applicants",IF(AND($E36&lt;&gt;"",NOT(ISNUMBER(SEARCH($E36,INDEX(Applicants!$AM$2:$AM$501,$U36))))),"; not available","")&amp;IF(AND($F36&lt;&gt;"",NOT(ISNUMBER(SEARCH($F36,INDEX(Applicants!$AL$2:$AL$501,$U36))))),"; role not chosen","")&amp;IF(AND(ISNUMBER(MATCH($F36,Lists!$I$2:$I$6,0)),TRIM(INDEX(Applicants!$AG$2:$AG$501,$U36)&amp;"")&lt;&gt;"Yes"),"; reference check not marked Yes","")&amp;IF(INDEX(Applicants!$AO$2:$AO$501,$U36)="Needed","; under 18, guardian signature not on file","")&amp;IF((COUNTIFS($B$2:$B$41,$B36,$S$2:$S$41,"&lt;"&amp;$T36,$T$2:$T$41,"&gt;"&amp;$S36,$H$2:$H$41,TRIM($H36))+COUNTIFS($B$2:$B$41,$B36,$S$2:$S$41,"&lt;"&amp;$T36,$T$2:$T$41,"&gt;"&amp;$S36,$I$2:$I$41,TRIM($H36))+COUNTIFS($B$2:$B$41,$B36,$S$2:$S$41,"&lt;"&amp;$T36,$T$2:$T$41,"&gt;"&amp;$S36,$J$2:$J$41,TRIM($H36))+COUNTIFS($B$2:$B$41,$B36,$S$2:$S$41,"&lt;"&amp;$T36,$T$2:$T$41,"&gt;"&amp;$S36,$K$2:$K$41,TRIM($H36))+COUNTIFS($B$2:$B$41,$B36,$S$2:$S$41,"&lt;"&amp;$T36,$T$2:$T$41,"&gt;"&amp;$S36,$L$2:$L$41,TRIM($H36))+COUNTIFS($B$2:$B$41,$B36,$S$2:$S$41,"&lt;"&amp;$T36,$T$2:$T$41,"&gt;"&amp;$S36,$M$2:$M$41,TRIM($H36)))&gt;1,"; double-booked","")))="","",TRIM($H36)&amp;": "&amp;MID(IF($U36=0,"; not on Applicants",IF(AND($E36&lt;&gt;"",NOT(ISNUMBER(SEARCH($E36,INDEX(Applicants!$AM$2:$AM$501,$U36))))),"; not available","")&amp;IF(AND($F36&lt;&gt;"",NOT(ISNUMBER(SEARCH($F36,INDEX(Applicants!$AL$2:$AL$501,$U36))))),"; role not chosen","")&amp;IF(AND(ISNUMBER(MATCH($F36,Lists!$I$2:$I$6,0)),TRIM(INDEX(Applicants!$AG$2:$AG$501,$U36)&amp;"")&lt;&gt;"Yes"),"; reference check not marked Yes","")&amp;IF(INDEX(Applicants!$AO$2:$AO$501,$U36)="Needed","; under 18, guardian signature not on file","")&amp;IF((COUNTIFS($B$2:$B$41,$B36,$S$2:$S$41,"&lt;"&amp;$T36,$T$2:$T$41,"&gt;"&amp;$S36,$H$2:$H$41,TRIM($H36))+COUNTIFS($B$2:$B$41,$B36,$S$2:$S$41,"&lt;"&amp;$T36,$T$2:$T$41,"&gt;"&amp;$S36,$I$2:$I$41,TRIM($H36))+COUNTIFS($B$2:$B$41,$B36,$S$2:$S$41,"&lt;"&amp;$T36,$T$2:$T$41,"&gt;"&amp;$S36,$J$2:$J$41,TRIM($H36))+COUNTIFS($B$2:$B$41,$B36,$S$2:$S$41,"&lt;"&amp;$T36,$T$2:$T$41,"&gt;"&amp;$S36,$K$2:$K$41,TRIM($H36))+COUNTIFS($B$2:$B$41,$B36,$S$2:$S$41,"&lt;"&amp;$T36,$T$2:$T$41,"&gt;"&amp;$S36,$L$2:$L$41,TRIM($H36))+COUNTIFS($B$2:$B$41,$B36,$S$2:$S$41,"&lt;"&amp;$T36,$T$2:$T$41,"&gt;"&amp;$S36,$M$2:$M$41,TRIM($H36)))&gt;1,"; double-booked","")),3,200)))</f>
        <v/>
      </c>
      <c r="AB36" s="29">
        <f>IF($V36="","",IF((IF($V36=0,"; not on Applicants",IF(AND($E36&lt;&gt;"",NOT(ISNUMBER(SEARCH($E36,INDEX(Applicants!$AM$2:$AM$501,$V36))))),"; not available","")&amp;IF(AND($F36&lt;&gt;"",NOT(ISNUMBER(SEARCH($F36,INDEX(Applicants!$AL$2:$AL$501,$V36))))),"; role not chosen","")&amp;IF(AND(ISNUMBER(MATCH($F36,Lists!$I$2:$I$6,0)),TRIM(INDEX(Applicants!$AG$2:$AG$501,$V36)&amp;"")&lt;&gt;"Yes"),"; reference check not marked Yes","")&amp;IF(INDEX(Applicants!$AO$2:$AO$501,$V36)="Needed","; under 18, guardian signature not on file","")&amp;IF((COUNTIFS($B$2:$B$41,$B36,$S$2:$S$41,"&lt;"&amp;$T36,$T$2:$T$41,"&gt;"&amp;$S36,$H$2:$H$41,TRIM($I36))+COUNTIFS($B$2:$B$41,$B36,$S$2:$S$41,"&lt;"&amp;$T36,$T$2:$T$41,"&gt;"&amp;$S36,$I$2:$I$41,TRIM($I36))+COUNTIFS($B$2:$B$41,$B36,$S$2:$S$41,"&lt;"&amp;$T36,$T$2:$T$41,"&gt;"&amp;$S36,$J$2:$J$41,TRIM($I36))+COUNTIFS($B$2:$B$41,$B36,$S$2:$S$41,"&lt;"&amp;$T36,$T$2:$T$41,"&gt;"&amp;$S36,$K$2:$K$41,TRIM($I36))+COUNTIFS($B$2:$B$41,$B36,$S$2:$S$41,"&lt;"&amp;$T36,$T$2:$T$41,"&gt;"&amp;$S36,$L$2:$L$41,TRIM($I36))+COUNTIFS($B$2:$B$41,$B36,$S$2:$S$41,"&lt;"&amp;$T36,$T$2:$T$41,"&gt;"&amp;$S36,$M$2:$M$41,TRIM($I36)))&gt;1,"; double-booked","")))="","",TRIM($I36)&amp;": "&amp;MID(IF($V36=0,"; not on Applicants",IF(AND($E36&lt;&gt;"",NOT(ISNUMBER(SEARCH($E36,INDEX(Applicants!$AM$2:$AM$501,$V36))))),"; not available","")&amp;IF(AND($F36&lt;&gt;"",NOT(ISNUMBER(SEARCH($F36,INDEX(Applicants!$AL$2:$AL$501,$V36))))),"; role not chosen","")&amp;IF(AND(ISNUMBER(MATCH($F36,Lists!$I$2:$I$6,0)),TRIM(INDEX(Applicants!$AG$2:$AG$501,$V36)&amp;"")&lt;&gt;"Yes"),"; reference check not marked Yes","")&amp;IF(INDEX(Applicants!$AO$2:$AO$501,$V36)="Needed","; under 18, guardian signature not on file","")&amp;IF((COUNTIFS($B$2:$B$41,$B36,$S$2:$S$41,"&lt;"&amp;$T36,$T$2:$T$41,"&gt;"&amp;$S36,$H$2:$H$41,TRIM($I36))+COUNTIFS($B$2:$B$41,$B36,$S$2:$S$41,"&lt;"&amp;$T36,$T$2:$T$41,"&gt;"&amp;$S36,$I$2:$I$41,TRIM($I36))+COUNTIFS($B$2:$B$41,$B36,$S$2:$S$41,"&lt;"&amp;$T36,$T$2:$T$41,"&gt;"&amp;$S36,$J$2:$J$41,TRIM($I36))+COUNTIFS($B$2:$B$41,$B36,$S$2:$S$41,"&lt;"&amp;$T36,$T$2:$T$41,"&gt;"&amp;$S36,$K$2:$K$41,TRIM($I36))+COUNTIFS($B$2:$B$41,$B36,$S$2:$S$41,"&lt;"&amp;$T36,$T$2:$T$41,"&gt;"&amp;$S36,$L$2:$L$41,TRIM($I36))+COUNTIFS($B$2:$B$41,$B36,$S$2:$S$41,"&lt;"&amp;$T36,$T$2:$T$41,"&gt;"&amp;$S36,$M$2:$M$41,TRIM($I36)))&gt;1,"; double-booked","")),3,200)))</f>
        <v/>
      </c>
      <c r="AC36" s="29">
        <f>IF($W36="","",IF((IF($W36=0,"; not on Applicants",IF(AND($E36&lt;&gt;"",NOT(ISNUMBER(SEARCH($E36,INDEX(Applicants!$AM$2:$AM$501,$W36))))),"; not available","")&amp;IF(AND($F36&lt;&gt;"",NOT(ISNUMBER(SEARCH($F36,INDEX(Applicants!$AL$2:$AL$501,$W36))))),"; role not chosen","")&amp;IF(AND(ISNUMBER(MATCH($F36,Lists!$I$2:$I$6,0)),TRIM(INDEX(Applicants!$AG$2:$AG$501,$W36)&amp;"")&lt;&gt;"Yes"),"; reference check not marked Yes","")&amp;IF(INDEX(Applicants!$AO$2:$AO$501,$W36)="Needed","; under 18, guardian signature not on file","")&amp;IF((COUNTIFS($B$2:$B$41,$B36,$S$2:$S$41,"&lt;"&amp;$T36,$T$2:$T$41,"&gt;"&amp;$S36,$H$2:$H$41,TRIM($J36))+COUNTIFS($B$2:$B$41,$B36,$S$2:$S$41,"&lt;"&amp;$T36,$T$2:$T$41,"&gt;"&amp;$S36,$I$2:$I$41,TRIM($J36))+COUNTIFS($B$2:$B$41,$B36,$S$2:$S$41,"&lt;"&amp;$T36,$T$2:$T$41,"&gt;"&amp;$S36,$J$2:$J$41,TRIM($J36))+COUNTIFS($B$2:$B$41,$B36,$S$2:$S$41,"&lt;"&amp;$T36,$T$2:$T$41,"&gt;"&amp;$S36,$K$2:$K$41,TRIM($J36))+COUNTIFS($B$2:$B$41,$B36,$S$2:$S$41,"&lt;"&amp;$T36,$T$2:$T$41,"&gt;"&amp;$S36,$L$2:$L$41,TRIM($J36))+COUNTIFS($B$2:$B$41,$B36,$S$2:$S$41,"&lt;"&amp;$T36,$T$2:$T$41,"&gt;"&amp;$S36,$M$2:$M$41,TRIM($J36)))&gt;1,"; double-booked","")))="","",TRIM($J36)&amp;": "&amp;MID(IF($W36=0,"; not on Applicants",IF(AND($E36&lt;&gt;"",NOT(ISNUMBER(SEARCH($E36,INDEX(Applicants!$AM$2:$AM$501,$W36))))),"; not available","")&amp;IF(AND($F36&lt;&gt;"",NOT(ISNUMBER(SEARCH($F36,INDEX(Applicants!$AL$2:$AL$501,$W36))))),"; role not chosen","")&amp;IF(AND(ISNUMBER(MATCH($F36,Lists!$I$2:$I$6,0)),TRIM(INDEX(Applicants!$AG$2:$AG$501,$W36)&amp;"")&lt;&gt;"Yes"),"; reference check not marked Yes","")&amp;IF(INDEX(Applicants!$AO$2:$AO$501,$W36)="Needed","; under 18, guardian signature not on file","")&amp;IF((COUNTIFS($B$2:$B$41,$B36,$S$2:$S$41,"&lt;"&amp;$T36,$T$2:$T$41,"&gt;"&amp;$S36,$H$2:$H$41,TRIM($J36))+COUNTIFS($B$2:$B$41,$B36,$S$2:$S$41,"&lt;"&amp;$T36,$T$2:$T$41,"&gt;"&amp;$S36,$I$2:$I$41,TRIM($J36))+COUNTIFS($B$2:$B$41,$B36,$S$2:$S$41,"&lt;"&amp;$T36,$T$2:$T$41,"&gt;"&amp;$S36,$J$2:$J$41,TRIM($J36))+COUNTIFS($B$2:$B$41,$B36,$S$2:$S$41,"&lt;"&amp;$T36,$T$2:$T$41,"&gt;"&amp;$S36,$K$2:$K$41,TRIM($J36))+COUNTIFS($B$2:$B$41,$B36,$S$2:$S$41,"&lt;"&amp;$T36,$T$2:$T$41,"&gt;"&amp;$S36,$L$2:$L$41,TRIM($J36))+COUNTIFS($B$2:$B$41,$B36,$S$2:$S$41,"&lt;"&amp;$T36,$T$2:$T$41,"&gt;"&amp;$S36,$M$2:$M$41,TRIM($J36)))&gt;1,"; double-booked","")),3,200)))</f>
        <v/>
      </c>
      <c r="AD36" s="29">
        <f>IF($X36="","",IF((IF($X36=0,"; not on Applicants",IF(AND($E36&lt;&gt;"",NOT(ISNUMBER(SEARCH($E36,INDEX(Applicants!$AM$2:$AM$501,$X36))))),"; not available","")&amp;IF(AND($F36&lt;&gt;"",NOT(ISNUMBER(SEARCH($F36,INDEX(Applicants!$AL$2:$AL$501,$X36))))),"; role not chosen","")&amp;IF(AND(ISNUMBER(MATCH($F36,Lists!$I$2:$I$6,0)),TRIM(INDEX(Applicants!$AG$2:$AG$501,$X36)&amp;"")&lt;&gt;"Yes"),"; reference check not marked Yes","")&amp;IF(INDEX(Applicants!$AO$2:$AO$501,$X36)="Needed","; under 18, guardian signature not on file","")&amp;IF((COUNTIFS($B$2:$B$41,$B36,$S$2:$S$41,"&lt;"&amp;$T36,$T$2:$T$41,"&gt;"&amp;$S36,$H$2:$H$41,TRIM($K36))+COUNTIFS($B$2:$B$41,$B36,$S$2:$S$41,"&lt;"&amp;$T36,$T$2:$T$41,"&gt;"&amp;$S36,$I$2:$I$41,TRIM($K36))+COUNTIFS($B$2:$B$41,$B36,$S$2:$S$41,"&lt;"&amp;$T36,$T$2:$T$41,"&gt;"&amp;$S36,$J$2:$J$41,TRIM($K36))+COUNTIFS($B$2:$B$41,$B36,$S$2:$S$41,"&lt;"&amp;$T36,$T$2:$T$41,"&gt;"&amp;$S36,$K$2:$K$41,TRIM($K36))+COUNTIFS($B$2:$B$41,$B36,$S$2:$S$41,"&lt;"&amp;$T36,$T$2:$T$41,"&gt;"&amp;$S36,$L$2:$L$41,TRIM($K36))+COUNTIFS($B$2:$B$41,$B36,$S$2:$S$41,"&lt;"&amp;$T36,$T$2:$T$41,"&gt;"&amp;$S36,$M$2:$M$41,TRIM($K36)))&gt;1,"; double-booked","")))="","",TRIM($K36)&amp;": "&amp;MID(IF($X36=0,"; not on Applicants",IF(AND($E36&lt;&gt;"",NOT(ISNUMBER(SEARCH($E36,INDEX(Applicants!$AM$2:$AM$501,$X36))))),"; not available","")&amp;IF(AND($F36&lt;&gt;"",NOT(ISNUMBER(SEARCH($F36,INDEX(Applicants!$AL$2:$AL$501,$X36))))),"; role not chosen","")&amp;IF(AND(ISNUMBER(MATCH($F36,Lists!$I$2:$I$6,0)),TRIM(INDEX(Applicants!$AG$2:$AG$501,$X36)&amp;"")&lt;&gt;"Yes"),"; reference check not marked Yes","")&amp;IF(INDEX(Applicants!$AO$2:$AO$501,$X36)="Needed","; under 18, guardian signature not on file","")&amp;IF((COUNTIFS($B$2:$B$41,$B36,$S$2:$S$41,"&lt;"&amp;$T36,$T$2:$T$41,"&gt;"&amp;$S36,$H$2:$H$41,TRIM($K36))+COUNTIFS($B$2:$B$41,$B36,$S$2:$S$41,"&lt;"&amp;$T36,$T$2:$T$41,"&gt;"&amp;$S36,$I$2:$I$41,TRIM($K36))+COUNTIFS($B$2:$B$41,$B36,$S$2:$S$41,"&lt;"&amp;$T36,$T$2:$T$41,"&gt;"&amp;$S36,$J$2:$J$41,TRIM($K36))+COUNTIFS($B$2:$B$41,$B36,$S$2:$S$41,"&lt;"&amp;$T36,$T$2:$T$41,"&gt;"&amp;$S36,$K$2:$K$41,TRIM($K36))+COUNTIFS($B$2:$B$41,$B36,$S$2:$S$41,"&lt;"&amp;$T36,$T$2:$T$41,"&gt;"&amp;$S36,$L$2:$L$41,TRIM($K36))+COUNTIFS($B$2:$B$41,$B36,$S$2:$S$41,"&lt;"&amp;$T36,$T$2:$T$41,"&gt;"&amp;$S36,$M$2:$M$41,TRIM($K36)))&gt;1,"; double-booked","")),3,200)))</f>
        <v/>
      </c>
      <c r="AE36" s="29">
        <f>IF($Y36="","",IF((IF($Y36=0,"; not on Applicants",IF(AND($E36&lt;&gt;"",NOT(ISNUMBER(SEARCH($E36,INDEX(Applicants!$AM$2:$AM$501,$Y36))))),"; not available","")&amp;IF(AND($F36&lt;&gt;"",NOT(ISNUMBER(SEARCH($F36,INDEX(Applicants!$AL$2:$AL$501,$Y36))))),"; role not chosen","")&amp;IF(AND(ISNUMBER(MATCH($F36,Lists!$I$2:$I$6,0)),TRIM(INDEX(Applicants!$AG$2:$AG$501,$Y36)&amp;"")&lt;&gt;"Yes"),"; reference check not marked Yes","")&amp;IF(INDEX(Applicants!$AO$2:$AO$501,$Y36)="Needed","; under 18, guardian signature not on file","")&amp;IF((COUNTIFS($B$2:$B$41,$B36,$S$2:$S$41,"&lt;"&amp;$T36,$T$2:$T$41,"&gt;"&amp;$S36,$H$2:$H$41,TRIM($L36))+COUNTIFS($B$2:$B$41,$B36,$S$2:$S$41,"&lt;"&amp;$T36,$T$2:$T$41,"&gt;"&amp;$S36,$I$2:$I$41,TRIM($L36))+COUNTIFS($B$2:$B$41,$B36,$S$2:$S$41,"&lt;"&amp;$T36,$T$2:$T$41,"&gt;"&amp;$S36,$J$2:$J$41,TRIM($L36))+COUNTIFS($B$2:$B$41,$B36,$S$2:$S$41,"&lt;"&amp;$T36,$T$2:$T$41,"&gt;"&amp;$S36,$K$2:$K$41,TRIM($L36))+COUNTIFS($B$2:$B$41,$B36,$S$2:$S$41,"&lt;"&amp;$T36,$T$2:$T$41,"&gt;"&amp;$S36,$L$2:$L$41,TRIM($L36))+COUNTIFS($B$2:$B$41,$B36,$S$2:$S$41,"&lt;"&amp;$T36,$T$2:$T$41,"&gt;"&amp;$S36,$M$2:$M$41,TRIM($L36)))&gt;1,"; double-booked","")))="","",TRIM($L36)&amp;": "&amp;MID(IF($Y36=0,"; not on Applicants",IF(AND($E36&lt;&gt;"",NOT(ISNUMBER(SEARCH($E36,INDEX(Applicants!$AM$2:$AM$501,$Y36))))),"; not available","")&amp;IF(AND($F36&lt;&gt;"",NOT(ISNUMBER(SEARCH($F36,INDEX(Applicants!$AL$2:$AL$501,$Y36))))),"; role not chosen","")&amp;IF(AND(ISNUMBER(MATCH($F36,Lists!$I$2:$I$6,0)),TRIM(INDEX(Applicants!$AG$2:$AG$501,$Y36)&amp;"")&lt;&gt;"Yes"),"; reference check not marked Yes","")&amp;IF(INDEX(Applicants!$AO$2:$AO$501,$Y36)="Needed","; under 18, guardian signature not on file","")&amp;IF((COUNTIFS($B$2:$B$41,$B36,$S$2:$S$41,"&lt;"&amp;$T36,$T$2:$T$41,"&gt;"&amp;$S36,$H$2:$H$41,TRIM($L36))+COUNTIFS($B$2:$B$41,$B36,$S$2:$S$41,"&lt;"&amp;$T36,$T$2:$T$41,"&gt;"&amp;$S36,$I$2:$I$41,TRIM($L36))+COUNTIFS($B$2:$B$41,$B36,$S$2:$S$41,"&lt;"&amp;$T36,$T$2:$T$41,"&gt;"&amp;$S36,$J$2:$J$41,TRIM($L36))+COUNTIFS($B$2:$B$41,$B36,$S$2:$S$41,"&lt;"&amp;$T36,$T$2:$T$41,"&gt;"&amp;$S36,$K$2:$K$41,TRIM($L36))+COUNTIFS($B$2:$B$41,$B36,$S$2:$S$41,"&lt;"&amp;$T36,$T$2:$T$41,"&gt;"&amp;$S36,$L$2:$L$41,TRIM($L36))+COUNTIFS($B$2:$B$41,$B36,$S$2:$S$41,"&lt;"&amp;$T36,$T$2:$T$41,"&gt;"&amp;$S36,$M$2:$M$41,TRIM($L36)))&gt;1,"; double-booked","")),3,200)))</f>
        <v/>
      </c>
      <c r="AF36" s="29">
        <f>IF($Z36="","",IF((IF($Z36=0,"; not on Applicants",IF(AND($E36&lt;&gt;"",NOT(ISNUMBER(SEARCH($E36,INDEX(Applicants!$AM$2:$AM$501,$Z36))))),"; not available","")&amp;IF(AND($F36&lt;&gt;"",NOT(ISNUMBER(SEARCH($F36,INDEX(Applicants!$AL$2:$AL$501,$Z36))))),"; role not chosen","")&amp;IF(AND(ISNUMBER(MATCH($F36,Lists!$I$2:$I$6,0)),TRIM(INDEX(Applicants!$AG$2:$AG$501,$Z36)&amp;"")&lt;&gt;"Yes"),"; reference check not marked Yes","")&amp;IF(INDEX(Applicants!$AO$2:$AO$501,$Z36)="Needed","; under 18, guardian signature not on file","")&amp;IF((COUNTIFS($B$2:$B$41,$B36,$S$2:$S$41,"&lt;"&amp;$T36,$T$2:$T$41,"&gt;"&amp;$S36,$H$2:$H$41,TRIM($M36))+COUNTIFS($B$2:$B$41,$B36,$S$2:$S$41,"&lt;"&amp;$T36,$T$2:$T$41,"&gt;"&amp;$S36,$I$2:$I$41,TRIM($M36))+COUNTIFS($B$2:$B$41,$B36,$S$2:$S$41,"&lt;"&amp;$T36,$T$2:$T$41,"&gt;"&amp;$S36,$J$2:$J$41,TRIM($M36))+COUNTIFS($B$2:$B$41,$B36,$S$2:$S$41,"&lt;"&amp;$T36,$T$2:$T$41,"&gt;"&amp;$S36,$K$2:$K$41,TRIM($M36))+COUNTIFS($B$2:$B$41,$B36,$S$2:$S$41,"&lt;"&amp;$T36,$T$2:$T$41,"&gt;"&amp;$S36,$L$2:$L$41,TRIM($M36))+COUNTIFS($B$2:$B$41,$B36,$S$2:$S$41,"&lt;"&amp;$T36,$T$2:$T$41,"&gt;"&amp;$S36,$M$2:$M$41,TRIM($M36)))&gt;1,"; double-booked","")))="","",TRIM($M36)&amp;": "&amp;MID(IF($Z36=0,"; not on Applicants",IF(AND($E36&lt;&gt;"",NOT(ISNUMBER(SEARCH($E36,INDEX(Applicants!$AM$2:$AM$501,$Z36))))),"; not available","")&amp;IF(AND($F36&lt;&gt;"",NOT(ISNUMBER(SEARCH($F36,INDEX(Applicants!$AL$2:$AL$501,$Z36))))),"; role not chosen","")&amp;IF(AND(ISNUMBER(MATCH($F36,Lists!$I$2:$I$6,0)),TRIM(INDEX(Applicants!$AG$2:$AG$501,$Z36)&amp;"")&lt;&gt;"Yes"),"; reference check not marked Yes","")&amp;IF(INDEX(Applicants!$AO$2:$AO$501,$Z36)="Needed","; under 18, guardian signature not on file","")&amp;IF((COUNTIFS($B$2:$B$41,$B36,$S$2:$S$41,"&lt;"&amp;$T36,$T$2:$T$41,"&gt;"&amp;$S36,$H$2:$H$41,TRIM($M36))+COUNTIFS($B$2:$B$41,$B36,$S$2:$S$41,"&lt;"&amp;$T36,$T$2:$T$41,"&gt;"&amp;$S36,$I$2:$I$41,TRIM($M36))+COUNTIFS($B$2:$B$41,$B36,$S$2:$S$41,"&lt;"&amp;$T36,$T$2:$T$41,"&gt;"&amp;$S36,$J$2:$J$41,TRIM($M36))+COUNTIFS($B$2:$B$41,$B36,$S$2:$S$41,"&lt;"&amp;$T36,$T$2:$T$41,"&gt;"&amp;$S36,$K$2:$K$41,TRIM($M36))+COUNTIFS($B$2:$B$41,$B36,$S$2:$S$41,"&lt;"&amp;$T36,$T$2:$T$41,"&gt;"&amp;$S36,$L$2:$L$41,TRIM($M36))+COUNTIFS($B$2:$B$41,$B36,$S$2:$S$41,"&lt;"&amp;$T36,$T$2:$T$41,"&gt;"&amp;$S36,$M$2:$M$41,TRIM($M36)))&gt;1,"; double-booked","")),3,200)))</f>
        <v/>
      </c>
      <c r="AG36" s="29">
        <f>IF(AA36&lt;&gt;"",AA36&amp;" | ","")&amp;IF(AB36&lt;&gt;"",AB36&amp;" | ","")&amp;IF(AC36&lt;&gt;"",AC36&amp;" | ","")&amp;IF(AD36&lt;&gt;"",AD36&amp;" | ","")&amp;IF(AE36&lt;&gt;"",AE36&amp;" | ","")&amp;IF(AF36&lt;&gt;"",AF36&amp;" | ","")</f>
        <v/>
      </c>
    </row>
    <row r="37">
      <c r="A37" s="23" t="n"/>
      <c r="B37" s="30" t="n"/>
      <c r="C37" s="31" t="n"/>
      <c r="D37" s="31" t="n"/>
      <c r="E37" s="23" t="n"/>
      <c r="F37" s="23" t="n"/>
      <c r="G37" s="32" t="n"/>
      <c r="H37" s="23" t="n"/>
      <c r="I37" s="23" t="n"/>
      <c r="J37" s="23" t="n"/>
      <c r="K37" s="23" t="n"/>
      <c r="L37" s="23" t="n"/>
      <c r="M37" s="23" t="n"/>
      <c r="N37" s="27">
        <f>IF(A37="","",SUMPRODUCT((H37:M37&lt;&gt;"")*1))</f>
        <v/>
      </c>
      <c r="O37" s="27">
        <f>IF(OR(A37="",NOT(ISNUMBER(G37))),"",MAX(0,G37-N37))</f>
        <v/>
      </c>
      <c r="P37" s="27">
        <f>IF(OR(A37="",NOT(ISNUMBER(G37))),"",IF(N37=0,"Empty",IF(N37=G37,"Full",IF(N37&gt;G37,"Over by "&amp;(N37-G37),"Open"))))</f>
        <v/>
      </c>
      <c r="Q37" s="28">
        <f>IF(A37="","",IF(N37=0,"No names yet",IF(AG37="","OK",LEFT(AG37,LEN(AG37)-3))))</f>
        <v/>
      </c>
      <c r="S37" s="29">
        <f>IF(C37="","",IF(ISNUMBER(C37),ROUND(MOD(C37,1)*1440,0),IFERROR(VALUE(LEFT(C37,2))*60+VALUE(MID(C37,4,2)),"")))</f>
        <v/>
      </c>
      <c r="T37" s="29">
        <f>IF(D37="","",IF(ISNUMBER(D37),ROUND(MOD(D37,1)*1440,0),IFERROR(VALUE(LEFT(D37,2))*60+VALUE(MID(D37,4,2)),"")))</f>
        <v/>
      </c>
      <c r="U37" s="29">
        <f>IF(TRIM($H37&amp;"")="","",IFERROR(MATCH(TRIM($H37),Applicants!$AJ$2:$AJ$501,0),0))</f>
        <v/>
      </c>
      <c r="V37" s="29">
        <f>IF(TRIM($I37&amp;"")="","",IFERROR(MATCH(TRIM($I37),Applicants!$AJ$2:$AJ$501,0),0))</f>
        <v/>
      </c>
      <c r="W37" s="29">
        <f>IF(TRIM($J37&amp;"")="","",IFERROR(MATCH(TRIM($J37),Applicants!$AJ$2:$AJ$501,0),0))</f>
        <v/>
      </c>
      <c r="X37" s="29">
        <f>IF(TRIM($K37&amp;"")="","",IFERROR(MATCH(TRIM($K37),Applicants!$AJ$2:$AJ$501,0),0))</f>
        <v/>
      </c>
      <c r="Y37" s="29">
        <f>IF(TRIM($L37&amp;"")="","",IFERROR(MATCH(TRIM($L37),Applicants!$AJ$2:$AJ$501,0),0))</f>
        <v/>
      </c>
      <c r="Z37" s="29">
        <f>IF(TRIM($M37&amp;"")="","",IFERROR(MATCH(TRIM($M37),Applicants!$AJ$2:$AJ$501,0),0))</f>
        <v/>
      </c>
      <c r="AA37" s="29">
        <f>IF($U37="","",IF((IF($U37=0,"; not on Applicants",IF(AND($E37&lt;&gt;"",NOT(ISNUMBER(SEARCH($E37,INDEX(Applicants!$AM$2:$AM$501,$U37))))),"; not available","")&amp;IF(AND($F37&lt;&gt;"",NOT(ISNUMBER(SEARCH($F37,INDEX(Applicants!$AL$2:$AL$501,$U37))))),"; role not chosen","")&amp;IF(AND(ISNUMBER(MATCH($F37,Lists!$I$2:$I$6,0)),TRIM(INDEX(Applicants!$AG$2:$AG$501,$U37)&amp;"")&lt;&gt;"Yes"),"; reference check not marked Yes","")&amp;IF(INDEX(Applicants!$AO$2:$AO$501,$U37)="Needed","; under 18, guardian signature not on file","")&amp;IF((COUNTIFS($B$2:$B$41,$B37,$S$2:$S$41,"&lt;"&amp;$T37,$T$2:$T$41,"&gt;"&amp;$S37,$H$2:$H$41,TRIM($H37))+COUNTIFS($B$2:$B$41,$B37,$S$2:$S$41,"&lt;"&amp;$T37,$T$2:$T$41,"&gt;"&amp;$S37,$I$2:$I$41,TRIM($H37))+COUNTIFS($B$2:$B$41,$B37,$S$2:$S$41,"&lt;"&amp;$T37,$T$2:$T$41,"&gt;"&amp;$S37,$J$2:$J$41,TRIM($H37))+COUNTIFS($B$2:$B$41,$B37,$S$2:$S$41,"&lt;"&amp;$T37,$T$2:$T$41,"&gt;"&amp;$S37,$K$2:$K$41,TRIM($H37))+COUNTIFS($B$2:$B$41,$B37,$S$2:$S$41,"&lt;"&amp;$T37,$T$2:$T$41,"&gt;"&amp;$S37,$L$2:$L$41,TRIM($H37))+COUNTIFS($B$2:$B$41,$B37,$S$2:$S$41,"&lt;"&amp;$T37,$T$2:$T$41,"&gt;"&amp;$S37,$M$2:$M$41,TRIM($H37)))&gt;1,"; double-booked","")))="","",TRIM($H37)&amp;": "&amp;MID(IF($U37=0,"; not on Applicants",IF(AND($E37&lt;&gt;"",NOT(ISNUMBER(SEARCH($E37,INDEX(Applicants!$AM$2:$AM$501,$U37))))),"; not available","")&amp;IF(AND($F37&lt;&gt;"",NOT(ISNUMBER(SEARCH($F37,INDEX(Applicants!$AL$2:$AL$501,$U37))))),"; role not chosen","")&amp;IF(AND(ISNUMBER(MATCH($F37,Lists!$I$2:$I$6,0)),TRIM(INDEX(Applicants!$AG$2:$AG$501,$U37)&amp;"")&lt;&gt;"Yes"),"; reference check not marked Yes","")&amp;IF(INDEX(Applicants!$AO$2:$AO$501,$U37)="Needed","; under 18, guardian signature not on file","")&amp;IF((COUNTIFS($B$2:$B$41,$B37,$S$2:$S$41,"&lt;"&amp;$T37,$T$2:$T$41,"&gt;"&amp;$S37,$H$2:$H$41,TRIM($H37))+COUNTIFS($B$2:$B$41,$B37,$S$2:$S$41,"&lt;"&amp;$T37,$T$2:$T$41,"&gt;"&amp;$S37,$I$2:$I$41,TRIM($H37))+COUNTIFS($B$2:$B$41,$B37,$S$2:$S$41,"&lt;"&amp;$T37,$T$2:$T$41,"&gt;"&amp;$S37,$J$2:$J$41,TRIM($H37))+COUNTIFS($B$2:$B$41,$B37,$S$2:$S$41,"&lt;"&amp;$T37,$T$2:$T$41,"&gt;"&amp;$S37,$K$2:$K$41,TRIM($H37))+COUNTIFS($B$2:$B$41,$B37,$S$2:$S$41,"&lt;"&amp;$T37,$T$2:$T$41,"&gt;"&amp;$S37,$L$2:$L$41,TRIM($H37))+COUNTIFS($B$2:$B$41,$B37,$S$2:$S$41,"&lt;"&amp;$T37,$T$2:$T$41,"&gt;"&amp;$S37,$M$2:$M$41,TRIM($H37)))&gt;1,"; double-booked","")),3,200)))</f>
        <v/>
      </c>
      <c r="AB37" s="29">
        <f>IF($V37="","",IF((IF($V37=0,"; not on Applicants",IF(AND($E37&lt;&gt;"",NOT(ISNUMBER(SEARCH($E37,INDEX(Applicants!$AM$2:$AM$501,$V37))))),"; not available","")&amp;IF(AND($F37&lt;&gt;"",NOT(ISNUMBER(SEARCH($F37,INDEX(Applicants!$AL$2:$AL$501,$V37))))),"; role not chosen","")&amp;IF(AND(ISNUMBER(MATCH($F37,Lists!$I$2:$I$6,0)),TRIM(INDEX(Applicants!$AG$2:$AG$501,$V37)&amp;"")&lt;&gt;"Yes"),"; reference check not marked Yes","")&amp;IF(INDEX(Applicants!$AO$2:$AO$501,$V37)="Needed","; under 18, guardian signature not on file","")&amp;IF((COUNTIFS($B$2:$B$41,$B37,$S$2:$S$41,"&lt;"&amp;$T37,$T$2:$T$41,"&gt;"&amp;$S37,$H$2:$H$41,TRIM($I37))+COUNTIFS($B$2:$B$41,$B37,$S$2:$S$41,"&lt;"&amp;$T37,$T$2:$T$41,"&gt;"&amp;$S37,$I$2:$I$41,TRIM($I37))+COUNTIFS($B$2:$B$41,$B37,$S$2:$S$41,"&lt;"&amp;$T37,$T$2:$T$41,"&gt;"&amp;$S37,$J$2:$J$41,TRIM($I37))+COUNTIFS($B$2:$B$41,$B37,$S$2:$S$41,"&lt;"&amp;$T37,$T$2:$T$41,"&gt;"&amp;$S37,$K$2:$K$41,TRIM($I37))+COUNTIFS($B$2:$B$41,$B37,$S$2:$S$41,"&lt;"&amp;$T37,$T$2:$T$41,"&gt;"&amp;$S37,$L$2:$L$41,TRIM($I37))+COUNTIFS($B$2:$B$41,$B37,$S$2:$S$41,"&lt;"&amp;$T37,$T$2:$T$41,"&gt;"&amp;$S37,$M$2:$M$41,TRIM($I37)))&gt;1,"; double-booked","")))="","",TRIM($I37)&amp;": "&amp;MID(IF($V37=0,"; not on Applicants",IF(AND($E37&lt;&gt;"",NOT(ISNUMBER(SEARCH($E37,INDEX(Applicants!$AM$2:$AM$501,$V37))))),"; not available","")&amp;IF(AND($F37&lt;&gt;"",NOT(ISNUMBER(SEARCH($F37,INDEX(Applicants!$AL$2:$AL$501,$V37))))),"; role not chosen","")&amp;IF(AND(ISNUMBER(MATCH($F37,Lists!$I$2:$I$6,0)),TRIM(INDEX(Applicants!$AG$2:$AG$501,$V37)&amp;"")&lt;&gt;"Yes"),"; reference check not marked Yes","")&amp;IF(INDEX(Applicants!$AO$2:$AO$501,$V37)="Needed","; under 18, guardian signature not on file","")&amp;IF((COUNTIFS($B$2:$B$41,$B37,$S$2:$S$41,"&lt;"&amp;$T37,$T$2:$T$41,"&gt;"&amp;$S37,$H$2:$H$41,TRIM($I37))+COUNTIFS($B$2:$B$41,$B37,$S$2:$S$41,"&lt;"&amp;$T37,$T$2:$T$41,"&gt;"&amp;$S37,$I$2:$I$41,TRIM($I37))+COUNTIFS($B$2:$B$41,$B37,$S$2:$S$41,"&lt;"&amp;$T37,$T$2:$T$41,"&gt;"&amp;$S37,$J$2:$J$41,TRIM($I37))+COUNTIFS($B$2:$B$41,$B37,$S$2:$S$41,"&lt;"&amp;$T37,$T$2:$T$41,"&gt;"&amp;$S37,$K$2:$K$41,TRIM($I37))+COUNTIFS($B$2:$B$41,$B37,$S$2:$S$41,"&lt;"&amp;$T37,$T$2:$T$41,"&gt;"&amp;$S37,$L$2:$L$41,TRIM($I37))+COUNTIFS($B$2:$B$41,$B37,$S$2:$S$41,"&lt;"&amp;$T37,$T$2:$T$41,"&gt;"&amp;$S37,$M$2:$M$41,TRIM($I37)))&gt;1,"; double-booked","")),3,200)))</f>
        <v/>
      </c>
      <c r="AC37" s="29">
        <f>IF($W37="","",IF((IF($W37=0,"; not on Applicants",IF(AND($E37&lt;&gt;"",NOT(ISNUMBER(SEARCH($E37,INDEX(Applicants!$AM$2:$AM$501,$W37))))),"; not available","")&amp;IF(AND($F37&lt;&gt;"",NOT(ISNUMBER(SEARCH($F37,INDEX(Applicants!$AL$2:$AL$501,$W37))))),"; role not chosen","")&amp;IF(AND(ISNUMBER(MATCH($F37,Lists!$I$2:$I$6,0)),TRIM(INDEX(Applicants!$AG$2:$AG$501,$W37)&amp;"")&lt;&gt;"Yes"),"; reference check not marked Yes","")&amp;IF(INDEX(Applicants!$AO$2:$AO$501,$W37)="Needed","; under 18, guardian signature not on file","")&amp;IF((COUNTIFS($B$2:$B$41,$B37,$S$2:$S$41,"&lt;"&amp;$T37,$T$2:$T$41,"&gt;"&amp;$S37,$H$2:$H$41,TRIM($J37))+COUNTIFS($B$2:$B$41,$B37,$S$2:$S$41,"&lt;"&amp;$T37,$T$2:$T$41,"&gt;"&amp;$S37,$I$2:$I$41,TRIM($J37))+COUNTIFS($B$2:$B$41,$B37,$S$2:$S$41,"&lt;"&amp;$T37,$T$2:$T$41,"&gt;"&amp;$S37,$J$2:$J$41,TRIM($J37))+COUNTIFS($B$2:$B$41,$B37,$S$2:$S$41,"&lt;"&amp;$T37,$T$2:$T$41,"&gt;"&amp;$S37,$K$2:$K$41,TRIM($J37))+COUNTIFS($B$2:$B$41,$B37,$S$2:$S$41,"&lt;"&amp;$T37,$T$2:$T$41,"&gt;"&amp;$S37,$L$2:$L$41,TRIM($J37))+COUNTIFS($B$2:$B$41,$B37,$S$2:$S$41,"&lt;"&amp;$T37,$T$2:$T$41,"&gt;"&amp;$S37,$M$2:$M$41,TRIM($J37)))&gt;1,"; double-booked","")))="","",TRIM($J37)&amp;": "&amp;MID(IF($W37=0,"; not on Applicants",IF(AND($E37&lt;&gt;"",NOT(ISNUMBER(SEARCH($E37,INDEX(Applicants!$AM$2:$AM$501,$W37))))),"; not available","")&amp;IF(AND($F37&lt;&gt;"",NOT(ISNUMBER(SEARCH($F37,INDEX(Applicants!$AL$2:$AL$501,$W37))))),"; role not chosen","")&amp;IF(AND(ISNUMBER(MATCH($F37,Lists!$I$2:$I$6,0)),TRIM(INDEX(Applicants!$AG$2:$AG$501,$W37)&amp;"")&lt;&gt;"Yes"),"; reference check not marked Yes","")&amp;IF(INDEX(Applicants!$AO$2:$AO$501,$W37)="Needed","; under 18, guardian signature not on file","")&amp;IF((COUNTIFS($B$2:$B$41,$B37,$S$2:$S$41,"&lt;"&amp;$T37,$T$2:$T$41,"&gt;"&amp;$S37,$H$2:$H$41,TRIM($J37))+COUNTIFS($B$2:$B$41,$B37,$S$2:$S$41,"&lt;"&amp;$T37,$T$2:$T$41,"&gt;"&amp;$S37,$I$2:$I$41,TRIM($J37))+COUNTIFS($B$2:$B$41,$B37,$S$2:$S$41,"&lt;"&amp;$T37,$T$2:$T$41,"&gt;"&amp;$S37,$J$2:$J$41,TRIM($J37))+COUNTIFS($B$2:$B$41,$B37,$S$2:$S$41,"&lt;"&amp;$T37,$T$2:$T$41,"&gt;"&amp;$S37,$K$2:$K$41,TRIM($J37))+COUNTIFS($B$2:$B$41,$B37,$S$2:$S$41,"&lt;"&amp;$T37,$T$2:$T$41,"&gt;"&amp;$S37,$L$2:$L$41,TRIM($J37))+COUNTIFS($B$2:$B$41,$B37,$S$2:$S$41,"&lt;"&amp;$T37,$T$2:$T$41,"&gt;"&amp;$S37,$M$2:$M$41,TRIM($J37)))&gt;1,"; double-booked","")),3,200)))</f>
        <v/>
      </c>
      <c r="AD37" s="29">
        <f>IF($X37="","",IF((IF($X37=0,"; not on Applicants",IF(AND($E37&lt;&gt;"",NOT(ISNUMBER(SEARCH($E37,INDEX(Applicants!$AM$2:$AM$501,$X37))))),"; not available","")&amp;IF(AND($F37&lt;&gt;"",NOT(ISNUMBER(SEARCH($F37,INDEX(Applicants!$AL$2:$AL$501,$X37))))),"; role not chosen","")&amp;IF(AND(ISNUMBER(MATCH($F37,Lists!$I$2:$I$6,0)),TRIM(INDEX(Applicants!$AG$2:$AG$501,$X37)&amp;"")&lt;&gt;"Yes"),"; reference check not marked Yes","")&amp;IF(INDEX(Applicants!$AO$2:$AO$501,$X37)="Needed","; under 18, guardian signature not on file","")&amp;IF((COUNTIFS($B$2:$B$41,$B37,$S$2:$S$41,"&lt;"&amp;$T37,$T$2:$T$41,"&gt;"&amp;$S37,$H$2:$H$41,TRIM($K37))+COUNTIFS($B$2:$B$41,$B37,$S$2:$S$41,"&lt;"&amp;$T37,$T$2:$T$41,"&gt;"&amp;$S37,$I$2:$I$41,TRIM($K37))+COUNTIFS($B$2:$B$41,$B37,$S$2:$S$41,"&lt;"&amp;$T37,$T$2:$T$41,"&gt;"&amp;$S37,$J$2:$J$41,TRIM($K37))+COUNTIFS($B$2:$B$41,$B37,$S$2:$S$41,"&lt;"&amp;$T37,$T$2:$T$41,"&gt;"&amp;$S37,$K$2:$K$41,TRIM($K37))+COUNTIFS($B$2:$B$41,$B37,$S$2:$S$41,"&lt;"&amp;$T37,$T$2:$T$41,"&gt;"&amp;$S37,$L$2:$L$41,TRIM($K37))+COUNTIFS($B$2:$B$41,$B37,$S$2:$S$41,"&lt;"&amp;$T37,$T$2:$T$41,"&gt;"&amp;$S37,$M$2:$M$41,TRIM($K37)))&gt;1,"; double-booked","")))="","",TRIM($K37)&amp;": "&amp;MID(IF($X37=0,"; not on Applicants",IF(AND($E37&lt;&gt;"",NOT(ISNUMBER(SEARCH($E37,INDEX(Applicants!$AM$2:$AM$501,$X37))))),"; not available","")&amp;IF(AND($F37&lt;&gt;"",NOT(ISNUMBER(SEARCH($F37,INDEX(Applicants!$AL$2:$AL$501,$X37))))),"; role not chosen","")&amp;IF(AND(ISNUMBER(MATCH($F37,Lists!$I$2:$I$6,0)),TRIM(INDEX(Applicants!$AG$2:$AG$501,$X37)&amp;"")&lt;&gt;"Yes"),"; reference check not marked Yes","")&amp;IF(INDEX(Applicants!$AO$2:$AO$501,$X37)="Needed","; under 18, guardian signature not on file","")&amp;IF((COUNTIFS($B$2:$B$41,$B37,$S$2:$S$41,"&lt;"&amp;$T37,$T$2:$T$41,"&gt;"&amp;$S37,$H$2:$H$41,TRIM($K37))+COUNTIFS($B$2:$B$41,$B37,$S$2:$S$41,"&lt;"&amp;$T37,$T$2:$T$41,"&gt;"&amp;$S37,$I$2:$I$41,TRIM($K37))+COUNTIFS($B$2:$B$41,$B37,$S$2:$S$41,"&lt;"&amp;$T37,$T$2:$T$41,"&gt;"&amp;$S37,$J$2:$J$41,TRIM($K37))+COUNTIFS($B$2:$B$41,$B37,$S$2:$S$41,"&lt;"&amp;$T37,$T$2:$T$41,"&gt;"&amp;$S37,$K$2:$K$41,TRIM($K37))+COUNTIFS($B$2:$B$41,$B37,$S$2:$S$41,"&lt;"&amp;$T37,$T$2:$T$41,"&gt;"&amp;$S37,$L$2:$L$41,TRIM($K37))+COUNTIFS($B$2:$B$41,$B37,$S$2:$S$41,"&lt;"&amp;$T37,$T$2:$T$41,"&gt;"&amp;$S37,$M$2:$M$41,TRIM($K37)))&gt;1,"; double-booked","")),3,200)))</f>
        <v/>
      </c>
      <c r="AE37" s="29">
        <f>IF($Y37="","",IF((IF($Y37=0,"; not on Applicants",IF(AND($E37&lt;&gt;"",NOT(ISNUMBER(SEARCH($E37,INDEX(Applicants!$AM$2:$AM$501,$Y37))))),"; not available","")&amp;IF(AND($F37&lt;&gt;"",NOT(ISNUMBER(SEARCH($F37,INDEX(Applicants!$AL$2:$AL$501,$Y37))))),"; role not chosen","")&amp;IF(AND(ISNUMBER(MATCH($F37,Lists!$I$2:$I$6,0)),TRIM(INDEX(Applicants!$AG$2:$AG$501,$Y37)&amp;"")&lt;&gt;"Yes"),"; reference check not marked Yes","")&amp;IF(INDEX(Applicants!$AO$2:$AO$501,$Y37)="Needed","; under 18, guardian signature not on file","")&amp;IF((COUNTIFS($B$2:$B$41,$B37,$S$2:$S$41,"&lt;"&amp;$T37,$T$2:$T$41,"&gt;"&amp;$S37,$H$2:$H$41,TRIM($L37))+COUNTIFS($B$2:$B$41,$B37,$S$2:$S$41,"&lt;"&amp;$T37,$T$2:$T$41,"&gt;"&amp;$S37,$I$2:$I$41,TRIM($L37))+COUNTIFS($B$2:$B$41,$B37,$S$2:$S$41,"&lt;"&amp;$T37,$T$2:$T$41,"&gt;"&amp;$S37,$J$2:$J$41,TRIM($L37))+COUNTIFS($B$2:$B$41,$B37,$S$2:$S$41,"&lt;"&amp;$T37,$T$2:$T$41,"&gt;"&amp;$S37,$K$2:$K$41,TRIM($L37))+COUNTIFS($B$2:$B$41,$B37,$S$2:$S$41,"&lt;"&amp;$T37,$T$2:$T$41,"&gt;"&amp;$S37,$L$2:$L$41,TRIM($L37))+COUNTIFS($B$2:$B$41,$B37,$S$2:$S$41,"&lt;"&amp;$T37,$T$2:$T$41,"&gt;"&amp;$S37,$M$2:$M$41,TRIM($L37)))&gt;1,"; double-booked","")))="","",TRIM($L37)&amp;": "&amp;MID(IF($Y37=0,"; not on Applicants",IF(AND($E37&lt;&gt;"",NOT(ISNUMBER(SEARCH($E37,INDEX(Applicants!$AM$2:$AM$501,$Y37))))),"; not available","")&amp;IF(AND($F37&lt;&gt;"",NOT(ISNUMBER(SEARCH($F37,INDEX(Applicants!$AL$2:$AL$501,$Y37))))),"; role not chosen","")&amp;IF(AND(ISNUMBER(MATCH($F37,Lists!$I$2:$I$6,0)),TRIM(INDEX(Applicants!$AG$2:$AG$501,$Y37)&amp;"")&lt;&gt;"Yes"),"; reference check not marked Yes","")&amp;IF(INDEX(Applicants!$AO$2:$AO$501,$Y37)="Needed","; under 18, guardian signature not on file","")&amp;IF((COUNTIFS($B$2:$B$41,$B37,$S$2:$S$41,"&lt;"&amp;$T37,$T$2:$T$41,"&gt;"&amp;$S37,$H$2:$H$41,TRIM($L37))+COUNTIFS($B$2:$B$41,$B37,$S$2:$S$41,"&lt;"&amp;$T37,$T$2:$T$41,"&gt;"&amp;$S37,$I$2:$I$41,TRIM($L37))+COUNTIFS($B$2:$B$41,$B37,$S$2:$S$41,"&lt;"&amp;$T37,$T$2:$T$41,"&gt;"&amp;$S37,$J$2:$J$41,TRIM($L37))+COUNTIFS($B$2:$B$41,$B37,$S$2:$S$41,"&lt;"&amp;$T37,$T$2:$T$41,"&gt;"&amp;$S37,$K$2:$K$41,TRIM($L37))+COUNTIFS($B$2:$B$41,$B37,$S$2:$S$41,"&lt;"&amp;$T37,$T$2:$T$41,"&gt;"&amp;$S37,$L$2:$L$41,TRIM($L37))+COUNTIFS($B$2:$B$41,$B37,$S$2:$S$41,"&lt;"&amp;$T37,$T$2:$T$41,"&gt;"&amp;$S37,$M$2:$M$41,TRIM($L37)))&gt;1,"; double-booked","")),3,200)))</f>
        <v/>
      </c>
      <c r="AF37" s="29">
        <f>IF($Z37="","",IF((IF($Z37=0,"; not on Applicants",IF(AND($E37&lt;&gt;"",NOT(ISNUMBER(SEARCH($E37,INDEX(Applicants!$AM$2:$AM$501,$Z37))))),"; not available","")&amp;IF(AND($F37&lt;&gt;"",NOT(ISNUMBER(SEARCH($F37,INDEX(Applicants!$AL$2:$AL$501,$Z37))))),"; role not chosen","")&amp;IF(AND(ISNUMBER(MATCH($F37,Lists!$I$2:$I$6,0)),TRIM(INDEX(Applicants!$AG$2:$AG$501,$Z37)&amp;"")&lt;&gt;"Yes"),"; reference check not marked Yes","")&amp;IF(INDEX(Applicants!$AO$2:$AO$501,$Z37)="Needed","; under 18, guardian signature not on file","")&amp;IF((COUNTIFS($B$2:$B$41,$B37,$S$2:$S$41,"&lt;"&amp;$T37,$T$2:$T$41,"&gt;"&amp;$S37,$H$2:$H$41,TRIM($M37))+COUNTIFS($B$2:$B$41,$B37,$S$2:$S$41,"&lt;"&amp;$T37,$T$2:$T$41,"&gt;"&amp;$S37,$I$2:$I$41,TRIM($M37))+COUNTIFS($B$2:$B$41,$B37,$S$2:$S$41,"&lt;"&amp;$T37,$T$2:$T$41,"&gt;"&amp;$S37,$J$2:$J$41,TRIM($M37))+COUNTIFS($B$2:$B$41,$B37,$S$2:$S$41,"&lt;"&amp;$T37,$T$2:$T$41,"&gt;"&amp;$S37,$K$2:$K$41,TRIM($M37))+COUNTIFS($B$2:$B$41,$B37,$S$2:$S$41,"&lt;"&amp;$T37,$T$2:$T$41,"&gt;"&amp;$S37,$L$2:$L$41,TRIM($M37))+COUNTIFS($B$2:$B$41,$B37,$S$2:$S$41,"&lt;"&amp;$T37,$T$2:$T$41,"&gt;"&amp;$S37,$M$2:$M$41,TRIM($M37)))&gt;1,"; double-booked","")))="","",TRIM($M37)&amp;": "&amp;MID(IF($Z37=0,"; not on Applicants",IF(AND($E37&lt;&gt;"",NOT(ISNUMBER(SEARCH($E37,INDEX(Applicants!$AM$2:$AM$501,$Z37))))),"; not available","")&amp;IF(AND($F37&lt;&gt;"",NOT(ISNUMBER(SEARCH($F37,INDEX(Applicants!$AL$2:$AL$501,$Z37))))),"; role not chosen","")&amp;IF(AND(ISNUMBER(MATCH($F37,Lists!$I$2:$I$6,0)),TRIM(INDEX(Applicants!$AG$2:$AG$501,$Z37)&amp;"")&lt;&gt;"Yes"),"; reference check not marked Yes","")&amp;IF(INDEX(Applicants!$AO$2:$AO$501,$Z37)="Needed","; under 18, guardian signature not on file","")&amp;IF((COUNTIFS($B$2:$B$41,$B37,$S$2:$S$41,"&lt;"&amp;$T37,$T$2:$T$41,"&gt;"&amp;$S37,$H$2:$H$41,TRIM($M37))+COUNTIFS($B$2:$B$41,$B37,$S$2:$S$41,"&lt;"&amp;$T37,$T$2:$T$41,"&gt;"&amp;$S37,$I$2:$I$41,TRIM($M37))+COUNTIFS($B$2:$B$41,$B37,$S$2:$S$41,"&lt;"&amp;$T37,$T$2:$T$41,"&gt;"&amp;$S37,$J$2:$J$41,TRIM($M37))+COUNTIFS($B$2:$B$41,$B37,$S$2:$S$41,"&lt;"&amp;$T37,$T$2:$T$41,"&gt;"&amp;$S37,$K$2:$K$41,TRIM($M37))+COUNTIFS($B$2:$B$41,$B37,$S$2:$S$41,"&lt;"&amp;$T37,$T$2:$T$41,"&gt;"&amp;$S37,$L$2:$L$41,TRIM($M37))+COUNTIFS($B$2:$B$41,$B37,$S$2:$S$41,"&lt;"&amp;$T37,$T$2:$T$41,"&gt;"&amp;$S37,$M$2:$M$41,TRIM($M37)))&gt;1,"; double-booked","")),3,200)))</f>
        <v/>
      </c>
      <c r="AG37" s="29">
        <f>IF(AA37&lt;&gt;"",AA37&amp;" | ","")&amp;IF(AB37&lt;&gt;"",AB37&amp;" | ","")&amp;IF(AC37&lt;&gt;"",AC37&amp;" | ","")&amp;IF(AD37&lt;&gt;"",AD37&amp;" | ","")&amp;IF(AE37&lt;&gt;"",AE37&amp;" | ","")&amp;IF(AF37&lt;&gt;"",AF37&amp;" | ","")</f>
        <v/>
      </c>
    </row>
    <row r="38">
      <c r="A38" s="23" t="n"/>
      <c r="B38" s="30" t="n"/>
      <c r="C38" s="31" t="n"/>
      <c r="D38" s="31" t="n"/>
      <c r="E38" s="23" t="n"/>
      <c r="F38" s="23" t="n"/>
      <c r="G38" s="32" t="n"/>
      <c r="H38" s="23" t="n"/>
      <c r="I38" s="23" t="n"/>
      <c r="J38" s="23" t="n"/>
      <c r="K38" s="23" t="n"/>
      <c r="L38" s="23" t="n"/>
      <c r="M38" s="23" t="n"/>
      <c r="N38" s="27">
        <f>IF(A38="","",SUMPRODUCT((H38:M38&lt;&gt;"")*1))</f>
        <v/>
      </c>
      <c r="O38" s="27">
        <f>IF(OR(A38="",NOT(ISNUMBER(G38))),"",MAX(0,G38-N38))</f>
        <v/>
      </c>
      <c r="P38" s="27">
        <f>IF(OR(A38="",NOT(ISNUMBER(G38))),"",IF(N38=0,"Empty",IF(N38=G38,"Full",IF(N38&gt;G38,"Over by "&amp;(N38-G38),"Open"))))</f>
        <v/>
      </c>
      <c r="Q38" s="28">
        <f>IF(A38="","",IF(N38=0,"No names yet",IF(AG38="","OK",LEFT(AG38,LEN(AG38)-3))))</f>
        <v/>
      </c>
      <c r="S38" s="29">
        <f>IF(C38="","",IF(ISNUMBER(C38),ROUND(MOD(C38,1)*1440,0),IFERROR(VALUE(LEFT(C38,2))*60+VALUE(MID(C38,4,2)),"")))</f>
        <v/>
      </c>
      <c r="T38" s="29">
        <f>IF(D38="","",IF(ISNUMBER(D38),ROUND(MOD(D38,1)*1440,0),IFERROR(VALUE(LEFT(D38,2))*60+VALUE(MID(D38,4,2)),"")))</f>
        <v/>
      </c>
      <c r="U38" s="29">
        <f>IF(TRIM($H38&amp;"")="","",IFERROR(MATCH(TRIM($H38),Applicants!$AJ$2:$AJ$501,0),0))</f>
        <v/>
      </c>
      <c r="V38" s="29">
        <f>IF(TRIM($I38&amp;"")="","",IFERROR(MATCH(TRIM($I38),Applicants!$AJ$2:$AJ$501,0),0))</f>
        <v/>
      </c>
      <c r="W38" s="29">
        <f>IF(TRIM($J38&amp;"")="","",IFERROR(MATCH(TRIM($J38),Applicants!$AJ$2:$AJ$501,0),0))</f>
        <v/>
      </c>
      <c r="X38" s="29">
        <f>IF(TRIM($K38&amp;"")="","",IFERROR(MATCH(TRIM($K38),Applicants!$AJ$2:$AJ$501,0),0))</f>
        <v/>
      </c>
      <c r="Y38" s="29">
        <f>IF(TRIM($L38&amp;"")="","",IFERROR(MATCH(TRIM($L38),Applicants!$AJ$2:$AJ$501,0),0))</f>
        <v/>
      </c>
      <c r="Z38" s="29">
        <f>IF(TRIM($M38&amp;"")="","",IFERROR(MATCH(TRIM($M38),Applicants!$AJ$2:$AJ$501,0),0))</f>
        <v/>
      </c>
      <c r="AA38" s="29">
        <f>IF($U38="","",IF((IF($U38=0,"; not on Applicants",IF(AND($E38&lt;&gt;"",NOT(ISNUMBER(SEARCH($E38,INDEX(Applicants!$AM$2:$AM$501,$U38))))),"; not available","")&amp;IF(AND($F38&lt;&gt;"",NOT(ISNUMBER(SEARCH($F38,INDEX(Applicants!$AL$2:$AL$501,$U38))))),"; role not chosen","")&amp;IF(AND(ISNUMBER(MATCH($F38,Lists!$I$2:$I$6,0)),TRIM(INDEX(Applicants!$AG$2:$AG$501,$U38)&amp;"")&lt;&gt;"Yes"),"; reference check not marked Yes","")&amp;IF(INDEX(Applicants!$AO$2:$AO$501,$U38)="Needed","; under 18, guardian signature not on file","")&amp;IF((COUNTIFS($B$2:$B$41,$B38,$S$2:$S$41,"&lt;"&amp;$T38,$T$2:$T$41,"&gt;"&amp;$S38,$H$2:$H$41,TRIM($H38))+COUNTIFS($B$2:$B$41,$B38,$S$2:$S$41,"&lt;"&amp;$T38,$T$2:$T$41,"&gt;"&amp;$S38,$I$2:$I$41,TRIM($H38))+COUNTIFS($B$2:$B$41,$B38,$S$2:$S$41,"&lt;"&amp;$T38,$T$2:$T$41,"&gt;"&amp;$S38,$J$2:$J$41,TRIM($H38))+COUNTIFS($B$2:$B$41,$B38,$S$2:$S$41,"&lt;"&amp;$T38,$T$2:$T$41,"&gt;"&amp;$S38,$K$2:$K$41,TRIM($H38))+COUNTIFS($B$2:$B$41,$B38,$S$2:$S$41,"&lt;"&amp;$T38,$T$2:$T$41,"&gt;"&amp;$S38,$L$2:$L$41,TRIM($H38))+COUNTIFS($B$2:$B$41,$B38,$S$2:$S$41,"&lt;"&amp;$T38,$T$2:$T$41,"&gt;"&amp;$S38,$M$2:$M$41,TRIM($H38)))&gt;1,"; double-booked","")))="","",TRIM($H38)&amp;": "&amp;MID(IF($U38=0,"; not on Applicants",IF(AND($E38&lt;&gt;"",NOT(ISNUMBER(SEARCH($E38,INDEX(Applicants!$AM$2:$AM$501,$U38))))),"; not available","")&amp;IF(AND($F38&lt;&gt;"",NOT(ISNUMBER(SEARCH($F38,INDEX(Applicants!$AL$2:$AL$501,$U38))))),"; role not chosen","")&amp;IF(AND(ISNUMBER(MATCH($F38,Lists!$I$2:$I$6,0)),TRIM(INDEX(Applicants!$AG$2:$AG$501,$U38)&amp;"")&lt;&gt;"Yes"),"; reference check not marked Yes","")&amp;IF(INDEX(Applicants!$AO$2:$AO$501,$U38)="Needed","; under 18, guardian signature not on file","")&amp;IF((COUNTIFS($B$2:$B$41,$B38,$S$2:$S$41,"&lt;"&amp;$T38,$T$2:$T$41,"&gt;"&amp;$S38,$H$2:$H$41,TRIM($H38))+COUNTIFS($B$2:$B$41,$B38,$S$2:$S$41,"&lt;"&amp;$T38,$T$2:$T$41,"&gt;"&amp;$S38,$I$2:$I$41,TRIM($H38))+COUNTIFS($B$2:$B$41,$B38,$S$2:$S$41,"&lt;"&amp;$T38,$T$2:$T$41,"&gt;"&amp;$S38,$J$2:$J$41,TRIM($H38))+COUNTIFS($B$2:$B$41,$B38,$S$2:$S$41,"&lt;"&amp;$T38,$T$2:$T$41,"&gt;"&amp;$S38,$K$2:$K$41,TRIM($H38))+COUNTIFS($B$2:$B$41,$B38,$S$2:$S$41,"&lt;"&amp;$T38,$T$2:$T$41,"&gt;"&amp;$S38,$L$2:$L$41,TRIM($H38))+COUNTIFS($B$2:$B$41,$B38,$S$2:$S$41,"&lt;"&amp;$T38,$T$2:$T$41,"&gt;"&amp;$S38,$M$2:$M$41,TRIM($H38)))&gt;1,"; double-booked","")),3,200)))</f>
        <v/>
      </c>
      <c r="AB38" s="29">
        <f>IF($V38="","",IF((IF($V38=0,"; not on Applicants",IF(AND($E38&lt;&gt;"",NOT(ISNUMBER(SEARCH($E38,INDEX(Applicants!$AM$2:$AM$501,$V38))))),"; not available","")&amp;IF(AND($F38&lt;&gt;"",NOT(ISNUMBER(SEARCH($F38,INDEX(Applicants!$AL$2:$AL$501,$V38))))),"; role not chosen","")&amp;IF(AND(ISNUMBER(MATCH($F38,Lists!$I$2:$I$6,0)),TRIM(INDEX(Applicants!$AG$2:$AG$501,$V38)&amp;"")&lt;&gt;"Yes"),"; reference check not marked Yes","")&amp;IF(INDEX(Applicants!$AO$2:$AO$501,$V38)="Needed","; under 18, guardian signature not on file","")&amp;IF((COUNTIFS($B$2:$B$41,$B38,$S$2:$S$41,"&lt;"&amp;$T38,$T$2:$T$41,"&gt;"&amp;$S38,$H$2:$H$41,TRIM($I38))+COUNTIFS($B$2:$B$41,$B38,$S$2:$S$41,"&lt;"&amp;$T38,$T$2:$T$41,"&gt;"&amp;$S38,$I$2:$I$41,TRIM($I38))+COUNTIFS($B$2:$B$41,$B38,$S$2:$S$41,"&lt;"&amp;$T38,$T$2:$T$41,"&gt;"&amp;$S38,$J$2:$J$41,TRIM($I38))+COUNTIFS($B$2:$B$41,$B38,$S$2:$S$41,"&lt;"&amp;$T38,$T$2:$T$41,"&gt;"&amp;$S38,$K$2:$K$41,TRIM($I38))+COUNTIFS($B$2:$B$41,$B38,$S$2:$S$41,"&lt;"&amp;$T38,$T$2:$T$41,"&gt;"&amp;$S38,$L$2:$L$41,TRIM($I38))+COUNTIFS($B$2:$B$41,$B38,$S$2:$S$41,"&lt;"&amp;$T38,$T$2:$T$41,"&gt;"&amp;$S38,$M$2:$M$41,TRIM($I38)))&gt;1,"; double-booked","")))="","",TRIM($I38)&amp;": "&amp;MID(IF($V38=0,"; not on Applicants",IF(AND($E38&lt;&gt;"",NOT(ISNUMBER(SEARCH($E38,INDEX(Applicants!$AM$2:$AM$501,$V38))))),"; not available","")&amp;IF(AND($F38&lt;&gt;"",NOT(ISNUMBER(SEARCH($F38,INDEX(Applicants!$AL$2:$AL$501,$V38))))),"; role not chosen","")&amp;IF(AND(ISNUMBER(MATCH($F38,Lists!$I$2:$I$6,0)),TRIM(INDEX(Applicants!$AG$2:$AG$501,$V38)&amp;"")&lt;&gt;"Yes"),"; reference check not marked Yes","")&amp;IF(INDEX(Applicants!$AO$2:$AO$501,$V38)="Needed","; under 18, guardian signature not on file","")&amp;IF((COUNTIFS($B$2:$B$41,$B38,$S$2:$S$41,"&lt;"&amp;$T38,$T$2:$T$41,"&gt;"&amp;$S38,$H$2:$H$41,TRIM($I38))+COUNTIFS($B$2:$B$41,$B38,$S$2:$S$41,"&lt;"&amp;$T38,$T$2:$T$41,"&gt;"&amp;$S38,$I$2:$I$41,TRIM($I38))+COUNTIFS($B$2:$B$41,$B38,$S$2:$S$41,"&lt;"&amp;$T38,$T$2:$T$41,"&gt;"&amp;$S38,$J$2:$J$41,TRIM($I38))+COUNTIFS($B$2:$B$41,$B38,$S$2:$S$41,"&lt;"&amp;$T38,$T$2:$T$41,"&gt;"&amp;$S38,$K$2:$K$41,TRIM($I38))+COUNTIFS($B$2:$B$41,$B38,$S$2:$S$41,"&lt;"&amp;$T38,$T$2:$T$41,"&gt;"&amp;$S38,$L$2:$L$41,TRIM($I38))+COUNTIFS($B$2:$B$41,$B38,$S$2:$S$41,"&lt;"&amp;$T38,$T$2:$T$41,"&gt;"&amp;$S38,$M$2:$M$41,TRIM($I38)))&gt;1,"; double-booked","")),3,200)))</f>
        <v/>
      </c>
      <c r="AC38" s="29">
        <f>IF($W38="","",IF((IF($W38=0,"; not on Applicants",IF(AND($E38&lt;&gt;"",NOT(ISNUMBER(SEARCH($E38,INDEX(Applicants!$AM$2:$AM$501,$W38))))),"; not available","")&amp;IF(AND($F38&lt;&gt;"",NOT(ISNUMBER(SEARCH($F38,INDEX(Applicants!$AL$2:$AL$501,$W38))))),"; role not chosen","")&amp;IF(AND(ISNUMBER(MATCH($F38,Lists!$I$2:$I$6,0)),TRIM(INDEX(Applicants!$AG$2:$AG$501,$W38)&amp;"")&lt;&gt;"Yes"),"; reference check not marked Yes","")&amp;IF(INDEX(Applicants!$AO$2:$AO$501,$W38)="Needed","; under 18, guardian signature not on file","")&amp;IF((COUNTIFS($B$2:$B$41,$B38,$S$2:$S$41,"&lt;"&amp;$T38,$T$2:$T$41,"&gt;"&amp;$S38,$H$2:$H$41,TRIM($J38))+COUNTIFS($B$2:$B$41,$B38,$S$2:$S$41,"&lt;"&amp;$T38,$T$2:$T$41,"&gt;"&amp;$S38,$I$2:$I$41,TRIM($J38))+COUNTIFS($B$2:$B$41,$B38,$S$2:$S$41,"&lt;"&amp;$T38,$T$2:$T$41,"&gt;"&amp;$S38,$J$2:$J$41,TRIM($J38))+COUNTIFS($B$2:$B$41,$B38,$S$2:$S$41,"&lt;"&amp;$T38,$T$2:$T$41,"&gt;"&amp;$S38,$K$2:$K$41,TRIM($J38))+COUNTIFS($B$2:$B$41,$B38,$S$2:$S$41,"&lt;"&amp;$T38,$T$2:$T$41,"&gt;"&amp;$S38,$L$2:$L$41,TRIM($J38))+COUNTIFS($B$2:$B$41,$B38,$S$2:$S$41,"&lt;"&amp;$T38,$T$2:$T$41,"&gt;"&amp;$S38,$M$2:$M$41,TRIM($J38)))&gt;1,"; double-booked","")))="","",TRIM($J38)&amp;": "&amp;MID(IF($W38=0,"; not on Applicants",IF(AND($E38&lt;&gt;"",NOT(ISNUMBER(SEARCH($E38,INDEX(Applicants!$AM$2:$AM$501,$W38))))),"; not available","")&amp;IF(AND($F38&lt;&gt;"",NOT(ISNUMBER(SEARCH($F38,INDEX(Applicants!$AL$2:$AL$501,$W38))))),"; role not chosen","")&amp;IF(AND(ISNUMBER(MATCH($F38,Lists!$I$2:$I$6,0)),TRIM(INDEX(Applicants!$AG$2:$AG$501,$W38)&amp;"")&lt;&gt;"Yes"),"; reference check not marked Yes","")&amp;IF(INDEX(Applicants!$AO$2:$AO$501,$W38)="Needed","; under 18, guardian signature not on file","")&amp;IF((COUNTIFS($B$2:$B$41,$B38,$S$2:$S$41,"&lt;"&amp;$T38,$T$2:$T$41,"&gt;"&amp;$S38,$H$2:$H$41,TRIM($J38))+COUNTIFS($B$2:$B$41,$B38,$S$2:$S$41,"&lt;"&amp;$T38,$T$2:$T$41,"&gt;"&amp;$S38,$I$2:$I$41,TRIM($J38))+COUNTIFS($B$2:$B$41,$B38,$S$2:$S$41,"&lt;"&amp;$T38,$T$2:$T$41,"&gt;"&amp;$S38,$J$2:$J$41,TRIM($J38))+COUNTIFS($B$2:$B$41,$B38,$S$2:$S$41,"&lt;"&amp;$T38,$T$2:$T$41,"&gt;"&amp;$S38,$K$2:$K$41,TRIM($J38))+COUNTIFS($B$2:$B$41,$B38,$S$2:$S$41,"&lt;"&amp;$T38,$T$2:$T$41,"&gt;"&amp;$S38,$L$2:$L$41,TRIM($J38))+COUNTIFS($B$2:$B$41,$B38,$S$2:$S$41,"&lt;"&amp;$T38,$T$2:$T$41,"&gt;"&amp;$S38,$M$2:$M$41,TRIM($J38)))&gt;1,"; double-booked","")),3,200)))</f>
        <v/>
      </c>
      <c r="AD38" s="29">
        <f>IF($X38="","",IF((IF($X38=0,"; not on Applicants",IF(AND($E38&lt;&gt;"",NOT(ISNUMBER(SEARCH($E38,INDEX(Applicants!$AM$2:$AM$501,$X38))))),"; not available","")&amp;IF(AND($F38&lt;&gt;"",NOT(ISNUMBER(SEARCH($F38,INDEX(Applicants!$AL$2:$AL$501,$X38))))),"; role not chosen","")&amp;IF(AND(ISNUMBER(MATCH($F38,Lists!$I$2:$I$6,0)),TRIM(INDEX(Applicants!$AG$2:$AG$501,$X38)&amp;"")&lt;&gt;"Yes"),"; reference check not marked Yes","")&amp;IF(INDEX(Applicants!$AO$2:$AO$501,$X38)="Needed","; under 18, guardian signature not on file","")&amp;IF((COUNTIFS($B$2:$B$41,$B38,$S$2:$S$41,"&lt;"&amp;$T38,$T$2:$T$41,"&gt;"&amp;$S38,$H$2:$H$41,TRIM($K38))+COUNTIFS($B$2:$B$41,$B38,$S$2:$S$41,"&lt;"&amp;$T38,$T$2:$T$41,"&gt;"&amp;$S38,$I$2:$I$41,TRIM($K38))+COUNTIFS($B$2:$B$41,$B38,$S$2:$S$41,"&lt;"&amp;$T38,$T$2:$T$41,"&gt;"&amp;$S38,$J$2:$J$41,TRIM($K38))+COUNTIFS($B$2:$B$41,$B38,$S$2:$S$41,"&lt;"&amp;$T38,$T$2:$T$41,"&gt;"&amp;$S38,$K$2:$K$41,TRIM($K38))+COUNTIFS($B$2:$B$41,$B38,$S$2:$S$41,"&lt;"&amp;$T38,$T$2:$T$41,"&gt;"&amp;$S38,$L$2:$L$41,TRIM($K38))+COUNTIFS($B$2:$B$41,$B38,$S$2:$S$41,"&lt;"&amp;$T38,$T$2:$T$41,"&gt;"&amp;$S38,$M$2:$M$41,TRIM($K38)))&gt;1,"; double-booked","")))="","",TRIM($K38)&amp;": "&amp;MID(IF($X38=0,"; not on Applicants",IF(AND($E38&lt;&gt;"",NOT(ISNUMBER(SEARCH($E38,INDEX(Applicants!$AM$2:$AM$501,$X38))))),"; not available","")&amp;IF(AND($F38&lt;&gt;"",NOT(ISNUMBER(SEARCH($F38,INDEX(Applicants!$AL$2:$AL$501,$X38))))),"; role not chosen","")&amp;IF(AND(ISNUMBER(MATCH($F38,Lists!$I$2:$I$6,0)),TRIM(INDEX(Applicants!$AG$2:$AG$501,$X38)&amp;"")&lt;&gt;"Yes"),"; reference check not marked Yes","")&amp;IF(INDEX(Applicants!$AO$2:$AO$501,$X38)="Needed","; under 18, guardian signature not on file","")&amp;IF((COUNTIFS($B$2:$B$41,$B38,$S$2:$S$41,"&lt;"&amp;$T38,$T$2:$T$41,"&gt;"&amp;$S38,$H$2:$H$41,TRIM($K38))+COUNTIFS($B$2:$B$41,$B38,$S$2:$S$41,"&lt;"&amp;$T38,$T$2:$T$41,"&gt;"&amp;$S38,$I$2:$I$41,TRIM($K38))+COUNTIFS($B$2:$B$41,$B38,$S$2:$S$41,"&lt;"&amp;$T38,$T$2:$T$41,"&gt;"&amp;$S38,$J$2:$J$41,TRIM($K38))+COUNTIFS($B$2:$B$41,$B38,$S$2:$S$41,"&lt;"&amp;$T38,$T$2:$T$41,"&gt;"&amp;$S38,$K$2:$K$41,TRIM($K38))+COUNTIFS($B$2:$B$41,$B38,$S$2:$S$41,"&lt;"&amp;$T38,$T$2:$T$41,"&gt;"&amp;$S38,$L$2:$L$41,TRIM($K38))+COUNTIFS($B$2:$B$41,$B38,$S$2:$S$41,"&lt;"&amp;$T38,$T$2:$T$41,"&gt;"&amp;$S38,$M$2:$M$41,TRIM($K38)))&gt;1,"; double-booked","")),3,200)))</f>
        <v/>
      </c>
      <c r="AE38" s="29">
        <f>IF($Y38="","",IF((IF($Y38=0,"; not on Applicants",IF(AND($E38&lt;&gt;"",NOT(ISNUMBER(SEARCH($E38,INDEX(Applicants!$AM$2:$AM$501,$Y38))))),"; not available","")&amp;IF(AND($F38&lt;&gt;"",NOT(ISNUMBER(SEARCH($F38,INDEX(Applicants!$AL$2:$AL$501,$Y38))))),"; role not chosen","")&amp;IF(AND(ISNUMBER(MATCH($F38,Lists!$I$2:$I$6,0)),TRIM(INDEX(Applicants!$AG$2:$AG$501,$Y38)&amp;"")&lt;&gt;"Yes"),"; reference check not marked Yes","")&amp;IF(INDEX(Applicants!$AO$2:$AO$501,$Y38)="Needed","; under 18, guardian signature not on file","")&amp;IF((COUNTIFS($B$2:$B$41,$B38,$S$2:$S$41,"&lt;"&amp;$T38,$T$2:$T$41,"&gt;"&amp;$S38,$H$2:$H$41,TRIM($L38))+COUNTIFS($B$2:$B$41,$B38,$S$2:$S$41,"&lt;"&amp;$T38,$T$2:$T$41,"&gt;"&amp;$S38,$I$2:$I$41,TRIM($L38))+COUNTIFS($B$2:$B$41,$B38,$S$2:$S$41,"&lt;"&amp;$T38,$T$2:$T$41,"&gt;"&amp;$S38,$J$2:$J$41,TRIM($L38))+COUNTIFS($B$2:$B$41,$B38,$S$2:$S$41,"&lt;"&amp;$T38,$T$2:$T$41,"&gt;"&amp;$S38,$K$2:$K$41,TRIM($L38))+COUNTIFS($B$2:$B$41,$B38,$S$2:$S$41,"&lt;"&amp;$T38,$T$2:$T$41,"&gt;"&amp;$S38,$L$2:$L$41,TRIM($L38))+COUNTIFS($B$2:$B$41,$B38,$S$2:$S$41,"&lt;"&amp;$T38,$T$2:$T$41,"&gt;"&amp;$S38,$M$2:$M$41,TRIM($L38)))&gt;1,"; double-booked","")))="","",TRIM($L38)&amp;": "&amp;MID(IF($Y38=0,"; not on Applicants",IF(AND($E38&lt;&gt;"",NOT(ISNUMBER(SEARCH($E38,INDEX(Applicants!$AM$2:$AM$501,$Y38))))),"; not available","")&amp;IF(AND($F38&lt;&gt;"",NOT(ISNUMBER(SEARCH($F38,INDEX(Applicants!$AL$2:$AL$501,$Y38))))),"; role not chosen","")&amp;IF(AND(ISNUMBER(MATCH($F38,Lists!$I$2:$I$6,0)),TRIM(INDEX(Applicants!$AG$2:$AG$501,$Y38)&amp;"")&lt;&gt;"Yes"),"; reference check not marked Yes","")&amp;IF(INDEX(Applicants!$AO$2:$AO$501,$Y38)="Needed","; under 18, guardian signature not on file","")&amp;IF((COUNTIFS($B$2:$B$41,$B38,$S$2:$S$41,"&lt;"&amp;$T38,$T$2:$T$41,"&gt;"&amp;$S38,$H$2:$H$41,TRIM($L38))+COUNTIFS($B$2:$B$41,$B38,$S$2:$S$41,"&lt;"&amp;$T38,$T$2:$T$41,"&gt;"&amp;$S38,$I$2:$I$41,TRIM($L38))+COUNTIFS($B$2:$B$41,$B38,$S$2:$S$41,"&lt;"&amp;$T38,$T$2:$T$41,"&gt;"&amp;$S38,$J$2:$J$41,TRIM($L38))+COUNTIFS($B$2:$B$41,$B38,$S$2:$S$41,"&lt;"&amp;$T38,$T$2:$T$41,"&gt;"&amp;$S38,$K$2:$K$41,TRIM($L38))+COUNTIFS($B$2:$B$41,$B38,$S$2:$S$41,"&lt;"&amp;$T38,$T$2:$T$41,"&gt;"&amp;$S38,$L$2:$L$41,TRIM($L38))+COUNTIFS($B$2:$B$41,$B38,$S$2:$S$41,"&lt;"&amp;$T38,$T$2:$T$41,"&gt;"&amp;$S38,$M$2:$M$41,TRIM($L38)))&gt;1,"; double-booked","")),3,200)))</f>
        <v/>
      </c>
      <c r="AF38" s="29">
        <f>IF($Z38="","",IF((IF($Z38=0,"; not on Applicants",IF(AND($E38&lt;&gt;"",NOT(ISNUMBER(SEARCH($E38,INDEX(Applicants!$AM$2:$AM$501,$Z38))))),"; not available","")&amp;IF(AND($F38&lt;&gt;"",NOT(ISNUMBER(SEARCH($F38,INDEX(Applicants!$AL$2:$AL$501,$Z38))))),"; role not chosen","")&amp;IF(AND(ISNUMBER(MATCH($F38,Lists!$I$2:$I$6,0)),TRIM(INDEX(Applicants!$AG$2:$AG$501,$Z38)&amp;"")&lt;&gt;"Yes"),"; reference check not marked Yes","")&amp;IF(INDEX(Applicants!$AO$2:$AO$501,$Z38)="Needed","; under 18, guardian signature not on file","")&amp;IF((COUNTIFS($B$2:$B$41,$B38,$S$2:$S$41,"&lt;"&amp;$T38,$T$2:$T$41,"&gt;"&amp;$S38,$H$2:$H$41,TRIM($M38))+COUNTIFS($B$2:$B$41,$B38,$S$2:$S$41,"&lt;"&amp;$T38,$T$2:$T$41,"&gt;"&amp;$S38,$I$2:$I$41,TRIM($M38))+COUNTIFS($B$2:$B$41,$B38,$S$2:$S$41,"&lt;"&amp;$T38,$T$2:$T$41,"&gt;"&amp;$S38,$J$2:$J$41,TRIM($M38))+COUNTIFS($B$2:$B$41,$B38,$S$2:$S$41,"&lt;"&amp;$T38,$T$2:$T$41,"&gt;"&amp;$S38,$K$2:$K$41,TRIM($M38))+COUNTIFS($B$2:$B$41,$B38,$S$2:$S$41,"&lt;"&amp;$T38,$T$2:$T$41,"&gt;"&amp;$S38,$L$2:$L$41,TRIM($M38))+COUNTIFS($B$2:$B$41,$B38,$S$2:$S$41,"&lt;"&amp;$T38,$T$2:$T$41,"&gt;"&amp;$S38,$M$2:$M$41,TRIM($M38)))&gt;1,"; double-booked","")))="","",TRIM($M38)&amp;": "&amp;MID(IF($Z38=0,"; not on Applicants",IF(AND($E38&lt;&gt;"",NOT(ISNUMBER(SEARCH($E38,INDEX(Applicants!$AM$2:$AM$501,$Z38))))),"; not available","")&amp;IF(AND($F38&lt;&gt;"",NOT(ISNUMBER(SEARCH($F38,INDEX(Applicants!$AL$2:$AL$501,$Z38))))),"; role not chosen","")&amp;IF(AND(ISNUMBER(MATCH($F38,Lists!$I$2:$I$6,0)),TRIM(INDEX(Applicants!$AG$2:$AG$501,$Z38)&amp;"")&lt;&gt;"Yes"),"; reference check not marked Yes","")&amp;IF(INDEX(Applicants!$AO$2:$AO$501,$Z38)="Needed","; under 18, guardian signature not on file","")&amp;IF((COUNTIFS($B$2:$B$41,$B38,$S$2:$S$41,"&lt;"&amp;$T38,$T$2:$T$41,"&gt;"&amp;$S38,$H$2:$H$41,TRIM($M38))+COUNTIFS($B$2:$B$41,$B38,$S$2:$S$41,"&lt;"&amp;$T38,$T$2:$T$41,"&gt;"&amp;$S38,$I$2:$I$41,TRIM($M38))+COUNTIFS($B$2:$B$41,$B38,$S$2:$S$41,"&lt;"&amp;$T38,$T$2:$T$41,"&gt;"&amp;$S38,$J$2:$J$41,TRIM($M38))+COUNTIFS($B$2:$B$41,$B38,$S$2:$S$41,"&lt;"&amp;$T38,$T$2:$T$41,"&gt;"&amp;$S38,$K$2:$K$41,TRIM($M38))+COUNTIFS($B$2:$B$41,$B38,$S$2:$S$41,"&lt;"&amp;$T38,$T$2:$T$41,"&gt;"&amp;$S38,$L$2:$L$41,TRIM($M38))+COUNTIFS($B$2:$B$41,$B38,$S$2:$S$41,"&lt;"&amp;$T38,$T$2:$T$41,"&gt;"&amp;$S38,$M$2:$M$41,TRIM($M38)))&gt;1,"; double-booked","")),3,200)))</f>
        <v/>
      </c>
      <c r="AG38" s="29">
        <f>IF(AA38&lt;&gt;"",AA38&amp;" | ","")&amp;IF(AB38&lt;&gt;"",AB38&amp;" | ","")&amp;IF(AC38&lt;&gt;"",AC38&amp;" | ","")&amp;IF(AD38&lt;&gt;"",AD38&amp;" | ","")&amp;IF(AE38&lt;&gt;"",AE38&amp;" | ","")&amp;IF(AF38&lt;&gt;"",AF38&amp;" | ","")</f>
        <v/>
      </c>
    </row>
    <row r="39">
      <c r="A39" s="23" t="n"/>
      <c r="B39" s="30" t="n"/>
      <c r="C39" s="31" t="n"/>
      <c r="D39" s="31" t="n"/>
      <c r="E39" s="23" t="n"/>
      <c r="F39" s="23" t="n"/>
      <c r="G39" s="32" t="n"/>
      <c r="H39" s="23" t="n"/>
      <c r="I39" s="23" t="n"/>
      <c r="J39" s="23" t="n"/>
      <c r="K39" s="23" t="n"/>
      <c r="L39" s="23" t="n"/>
      <c r="M39" s="23" t="n"/>
      <c r="N39" s="27">
        <f>IF(A39="","",SUMPRODUCT((H39:M39&lt;&gt;"")*1))</f>
        <v/>
      </c>
      <c r="O39" s="27">
        <f>IF(OR(A39="",NOT(ISNUMBER(G39))),"",MAX(0,G39-N39))</f>
        <v/>
      </c>
      <c r="P39" s="27">
        <f>IF(OR(A39="",NOT(ISNUMBER(G39))),"",IF(N39=0,"Empty",IF(N39=G39,"Full",IF(N39&gt;G39,"Over by "&amp;(N39-G39),"Open"))))</f>
        <v/>
      </c>
      <c r="Q39" s="28">
        <f>IF(A39="","",IF(N39=0,"No names yet",IF(AG39="","OK",LEFT(AG39,LEN(AG39)-3))))</f>
        <v/>
      </c>
      <c r="S39" s="29">
        <f>IF(C39="","",IF(ISNUMBER(C39),ROUND(MOD(C39,1)*1440,0),IFERROR(VALUE(LEFT(C39,2))*60+VALUE(MID(C39,4,2)),"")))</f>
        <v/>
      </c>
      <c r="T39" s="29">
        <f>IF(D39="","",IF(ISNUMBER(D39),ROUND(MOD(D39,1)*1440,0),IFERROR(VALUE(LEFT(D39,2))*60+VALUE(MID(D39,4,2)),"")))</f>
        <v/>
      </c>
      <c r="U39" s="29">
        <f>IF(TRIM($H39&amp;"")="","",IFERROR(MATCH(TRIM($H39),Applicants!$AJ$2:$AJ$501,0),0))</f>
        <v/>
      </c>
      <c r="V39" s="29">
        <f>IF(TRIM($I39&amp;"")="","",IFERROR(MATCH(TRIM($I39),Applicants!$AJ$2:$AJ$501,0),0))</f>
        <v/>
      </c>
      <c r="W39" s="29">
        <f>IF(TRIM($J39&amp;"")="","",IFERROR(MATCH(TRIM($J39),Applicants!$AJ$2:$AJ$501,0),0))</f>
        <v/>
      </c>
      <c r="X39" s="29">
        <f>IF(TRIM($K39&amp;"")="","",IFERROR(MATCH(TRIM($K39),Applicants!$AJ$2:$AJ$501,0),0))</f>
        <v/>
      </c>
      <c r="Y39" s="29">
        <f>IF(TRIM($L39&amp;"")="","",IFERROR(MATCH(TRIM($L39),Applicants!$AJ$2:$AJ$501,0),0))</f>
        <v/>
      </c>
      <c r="Z39" s="29">
        <f>IF(TRIM($M39&amp;"")="","",IFERROR(MATCH(TRIM($M39),Applicants!$AJ$2:$AJ$501,0),0))</f>
        <v/>
      </c>
      <c r="AA39" s="29">
        <f>IF($U39="","",IF((IF($U39=0,"; not on Applicants",IF(AND($E39&lt;&gt;"",NOT(ISNUMBER(SEARCH($E39,INDEX(Applicants!$AM$2:$AM$501,$U39))))),"; not available","")&amp;IF(AND($F39&lt;&gt;"",NOT(ISNUMBER(SEARCH($F39,INDEX(Applicants!$AL$2:$AL$501,$U39))))),"; role not chosen","")&amp;IF(AND(ISNUMBER(MATCH($F39,Lists!$I$2:$I$6,0)),TRIM(INDEX(Applicants!$AG$2:$AG$501,$U39)&amp;"")&lt;&gt;"Yes"),"; reference check not marked Yes","")&amp;IF(INDEX(Applicants!$AO$2:$AO$501,$U39)="Needed","; under 18, guardian signature not on file","")&amp;IF((COUNTIFS($B$2:$B$41,$B39,$S$2:$S$41,"&lt;"&amp;$T39,$T$2:$T$41,"&gt;"&amp;$S39,$H$2:$H$41,TRIM($H39))+COUNTIFS($B$2:$B$41,$B39,$S$2:$S$41,"&lt;"&amp;$T39,$T$2:$T$41,"&gt;"&amp;$S39,$I$2:$I$41,TRIM($H39))+COUNTIFS($B$2:$B$41,$B39,$S$2:$S$41,"&lt;"&amp;$T39,$T$2:$T$41,"&gt;"&amp;$S39,$J$2:$J$41,TRIM($H39))+COUNTIFS($B$2:$B$41,$B39,$S$2:$S$41,"&lt;"&amp;$T39,$T$2:$T$41,"&gt;"&amp;$S39,$K$2:$K$41,TRIM($H39))+COUNTIFS($B$2:$B$41,$B39,$S$2:$S$41,"&lt;"&amp;$T39,$T$2:$T$41,"&gt;"&amp;$S39,$L$2:$L$41,TRIM($H39))+COUNTIFS($B$2:$B$41,$B39,$S$2:$S$41,"&lt;"&amp;$T39,$T$2:$T$41,"&gt;"&amp;$S39,$M$2:$M$41,TRIM($H39)))&gt;1,"; double-booked","")))="","",TRIM($H39)&amp;": "&amp;MID(IF($U39=0,"; not on Applicants",IF(AND($E39&lt;&gt;"",NOT(ISNUMBER(SEARCH($E39,INDEX(Applicants!$AM$2:$AM$501,$U39))))),"; not available","")&amp;IF(AND($F39&lt;&gt;"",NOT(ISNUMBER(SEARCH($F39,INDEX(Applicants!$AL$2:$AL$501,$U39))))),"; role not chosen","")&amp;IF(AND(ISNUMBER(MATCH($F39,Lists!$I$2:$I$6,0)),TRIM(INDEX(Applicants!$AG$2:$AG$501,$U39)&amp;"")&lt;&gt;"Yes"),"; reference check not marked Yes","")&amp;IF(INDEX(Applicants!$AO$2:$AO$501,$U39)="Needed","; under 18, guardian signature not on file","")&amp;IF((COUNTIFS($B$2:$B$41,$B39,$S$2:$S$41,"&lt;"&amp;$T39,$T$2:$T$41,"&gt;"&amp;$S39,$H$2:$H$41,TRIM($H39))+COUNTIFS($B$2:$B$41,$B39,$S$2:$S$41,"&lt;"&amp;$T39,$T$2:$T$41,"&gt;"&amp;$S39,$I$2:$I$41,TRIM($H39))+COUNTIFS($B$2:$B$41,$B39,$S$2:$S$41,"&lt;"&amp;$T39,$T$2:$T$41,"&gt;"&amp;$S39,$J$2:$J$41,TRIM($H39))+COUNTIFS($B$2:$B$41,$B39,$S$2:$S$41,"&lt;"&amp;$T39,$T$2:$T$41,"&gt;"&amp;$S39,$K$2:$K$41,TRIM($H39))+COUNTIFS($B$2:$B$41,$B39,$S$2:$S$41,"&lt;"&amp;$T39,$T$2:$T$41,"&gt;"&amp;$S39,$L$2:$L$41,TRIM($H39))+COUNTIFS($B$2:$B$41,$B39,$S$2:$S$41,"&lt;"&amp;$T39,$T$2:$T$41,"&gt;"&amp;$S39,$M$2:$M$41,TRIM($H39)))&gt;1,"; double-booked","")),3,200)))</f>
        <v/>
      </c>
      <c r="AB39" s="29">
        <f>IF($V39="","",IF((IF($V39=0,"; not on Applicants",IF(AND($E39&lt;&gt;"",NOT(ISNUMBER(SEARCH($E39,INDEX(Applicants!$AM$2:$AM$501,$V39))))),"; not available","")&amp;IF(AND($F39&lt;&gt;"",NOT(ISNUMBER(SEARCH($F39,INDEX(Applicants!$AL$2:$AL$501,$V39))))),"; role not chosen","")&amp;IF(AND(ISNUMBER(MATCH($F39,Lists!$I$2:$I$6,0)),TRIM(INDEX(Applicants!$AG$2:$AG$501,$V39)&amp;"")&lt;&gt;"Yes"),"; reference check not marked Yes","")&amp;IF(INDEX(Applicants!$AO$2:$AO$501,$V39)="Needed","; under 18, guardian signature not on file","")&amp;IF((COUNTIFS($B$2:$B$41,$B39,$S$2:$S$41,"&lt;"&amp;$T39,$T$2:$T$41,"&gt;"&amp;$S39,$H$2:$H$41,TRIM($I39))+COUNTIFS($B$2:$B$41,$B39,$S$2:$S$41,"&lt;"&amp;$T39,$T$2:$T$41,"&gt;"&amp;$S39,$I$2:$I$41,TRIM($I39))+COUNTIFS($B$2:$B$41,$B39,$S$2:$S$41,"&lt;"&amp;$T39,$T$2:$T$41,"&gt;"&amp;$S39,$J$2:$J$41,TRIM($I39))+COUNTIFS($B$2:$B$41,$B39,$S$2:$S$41,"&lt;"&amp;$T39,$T$2:$T$41,"&gt;"&amp;$S39,$K$2:$K$41,TRIM($I39))+COUNTIFS($B$2:$B$41,$B39,$S$2:$S$41,"&lt;"&amp;$T39,$T$2:$T$41,"&gt;"&amp;$S39,$L$2:$L$41,TRIM($I39))+COUNTIFS($B$2:$B$41,$B39,$S$2:$S$41,"&lt;"&amp;$T39,$T$2:$T$41,"&gt;"&amp;$S39,$M$2:$M$41,TRIM($I39)))&gt;1,"; double-booked","")))="","",TRIM($I39)&amp;": "&amp;MID(IF($V39=0,"; not on Applicants",IF(AND($E39&lt;&gt;"",NOT(ISNUMBER(SEARCH($E39,INDEX(Applicants!$AM$2:$AM$501,$V39))))),"; not available","")&amp;IF(AND($F39&lt;&gt;"",NOT(ISNUMBER(SEARCH($F39,INDEX(Applicants!$AL$2:$AL$501,$V39))))),"; role not chosen","")&amp;IF(AND(ISNUMBER(MATCH($F39,Lists!$I$2:$I$6,0)),TRIM(INDEX(Applicants!$AG$2:$AG$501,$V39)&amp;"")&lt;&gt;"Yes"),"; reference check not marked Yes","")&amp;IF(INDEX(Applicants!$AO$2:$AO$501,$V39)="Needed","; under 18, guardian signature not on file","")&amp;IF((COUNTIFS($B$2:$B$41,$B39,$S$2:$S$41,"&lt;"&amp;$T39,$T$2:$T$41,"&gt;"&amp;$S39,$H$2:$H$41,TRIM($I39))+COUNTIFS($B$2:$B$41,$B39,$S$2:$S$41,"&lt;"&amp;$T39,$T$2:$T$41,"&gt;"&amp;$S39,$I$2:$I$41,TRIM($I39))+COUNTIFS($B$2:$B$41,$B39,$S$2:$S$41,"&lt;"&amp;$T39,$T$2:$T$41,"&gt;"&amp;$S39,$J$2:$J$41,TRIM($I39))+COUNTIFS($B$2:$B$41,$B39,$S$2:$S$41,"&lt;"&amp;$T39,$T$2:$T$41,"&gt;"&amp;$S39,$K$2:$K$41,TRIM($I39))+COUNTIFS($B$2:$B$41,$B39,$S$2:$S$41,"&lt;"&amp;$T39,$T$2:$T$41,"&gt;"&amp;$S39,$L$2:$L$41,TRIM($I39))+COUNTIFS($B$2:$B$41,$B39,$S$2:$S$41,"&lt;"&amp;$T39,$T$2:$T$41,"&gt;"&amp;$S39,$M$2:$M$41,TRIM($I39)))&gt;1,"; double-booked","")),3,200)))</f>
        <v/>
      </c>
      <c r="AC39" s="29">
        <f>IF($W39="","",IF((IF($W39=0,"; not on Applicants",IF(AND($E39&lt;&gt;"",NOT(ISNUMBER(SEARCH($E39,INDEX(Applicants!$AM$2:$AM$501,$W39))))),"; not available","")&amp;IF(AND($F39&lt;&gt;"",NOT(ISNUMBER(SEARCH($F39,INDEX(Applicants!$AL$2:$AL$501,$W39))))),"; role not chosen","")&amp;IF(AND(ISNUMBER(MATCH($F39,Lists!$I$2:$I$6,0)),TRIM(INDEX(Applicants!$AG$2:$AG$501,$W39)&amp;"")&lt;&gt;"Yes"),"; reference check not marked Yes","")&amp;IF(INDEX(Applicants!$AO$2:$AO$501,$W39)="Needed","; under 18, guardian signature not on file","")&amp;IF((COUNTIFS($B$2:$B$41,$B39,$S$2:$S$41,"&lt;"&amp;$T39,$T$2:$T$41,"&gt;"&amp;$S39,$H$2:$H$41,TRIM($J39))+COUNTIFS($B$2:$B$41,$B39,$S$2:$S$41,"&lt;"&amp;$T39,$T$2:$T$41,"&gt;"&amp;$S39,$I$2:$I$41,TRIM($J39))+COUNTIFS($B$2:$B$41,$B39,$S$2:$S$41,"&lt;"&amp;$T39,$T$2:$T$41,"&gt;"&amp;$S39,$J$2:$J$41,TRIM($J39))+COUNTIFS($B$2:$B$41,$B39,$S$2:$S$41,"&lt;"&amp;$T39,$T$2:$T$41,"&gt;"&amp;$S39,$K$2:$K$41,TRIM($J39))+COUNTIFS($B$2:$B$41,$B39,$S$2:$S$41,"&lt;"&amp;$T39,$T$2:$T$41,"&gt;"&amp;$S39,$L$2:$L$41,TRIM($J39))+COUNTIFS($B$2:$B$41,$B39,$S$2:$S$41,"&lt;"&amp;$T39,$T$2:$T$41,"&gt;"&amp;$S39,$M$2:$M$41,TRIM($J39)))&gt;1,"; double-booked","")))="","",TRIM($J39)&amp;": "&amp;MID(IF($W39=0,"; not on Applicants",IF(AND($E39&lt;&gt;"",NOT(ISNUMBER(SEARCH($E39,INDEX(Applicants!$AM$2:$AM$501,$W39))))),"; not available","")&amp;IF(AND($F39&lt;&gt;"",NOT(ISNUMBER(SEARCH($F39,INDEX(Applicants!$AL$2:$AL$501,$W39))))),"; role not chosen","")&amp;IF(AND(ISNUMBER(MATCH($F39,Lists!$I$2:$I$6,0)),TRIM(INDEX(Applicants!$AG$2:$AG$501,$W39)&amp;"")&lt;&gt;"Yes"),"; reference check not marked Yes","")&amp;IF(INDEX(Applicants!$AO$2:$AO$501,$W39)="Needed","; under 18, guardian signature not on file","")&amp;IF((COUNTIFS($B$2:$B$41,$B39,$S$2:$S$41,"&lt;"&amp;$T39,$T$2:$T$41,"&gt;"&amp;$S39,$H$2:$H$41,TRIM($J39))+COUNTIFS($B$2:$B$41,$B39,$S$2:$S$41,"&lt;"&amp;$T39,$T$2:$T$41,"&gt;"&amp;$S39,$I$2:$I$41,TRIM($J39))+COUNTIFS($B$2:$B$41,$B39,$S$2:$S$41,"&lt;"&amp;$T39,$T$2:$T$41,"&gt;"&amp;$S39,$J$2:$J$41,TRIM($J39))+COUNTIFS($B$2:$B$41,$B39,$S$2:$S$41,"&lt;"&amp;$T39,$T$2:$T$41,"&gt;"&amp;$S39,$K$2:$K$41,TRIM($J39))+COUNTIFS($B$2:$B$41,$B39,$S$2:$S$41,"&lt;"&amp;$T39,$T$2:$T$41,"&gt;"&amp;$S39,$L$2:$L$41,TRIM($J39))+COUNTIFS($B$2:$B$41,$B39,$S$2:$S$41,"&lt;"&amp;$T39,$T$2:$T$41,"&gt;"&amp;$S39,$M$2:$M$41,TRIM($J39)))&gt;1,"; double-booked","")),3,200)))</f>
        <v/>
      </c>
      <c r="AD39" s="29">
        <f>IF($X39="","",IF((IF($X39=0,"; not on Applicants",IF(AND($E39&lt;&gt;"",NOT(ISNUMBER(SEARCH($E39,INDEX(Applicants!$AM$2:$AM$501,$X39))))),"; not available","")&amp;IF(AND($F39&lt;&gt;"",NOT(ISNUMBER(SEARCH($F39,INDEX(Applicants!$AL$2:$AL$501,$X39))))),"; role not chosen","")&amp;IF(AND(ISNUMBER(MATCH($F39,Lists!$I$2:$I$6,0)),TRIM(INDEX(Applicants!$AG$2:$AG$501,$X39)&amp;"")&lt;&gt;"Yes"),"; reference check not marked Yes","")&amp;IF(INDEX(Applicants!$AO$2:$AO$501,$X39)="Needed","; under 18, guardian signature not on file","")&amp;IF((COUNTIFS($B$2:$B$41,$B39,$S$2:$S$41,"&lt;"&amp;$T39,$T$2:$T$41,"&gt;"&amp;$S39,$H$2:$H$41,TRIM($K39))+COUNTIFS($B$2:$B$41,$B39,$S$2:$S$41,"&lt;"&amp;$T39,$T$2:$T$41,"&gt;"&amp;$S39,$I$2:$I$41,TRIM($K39))+COUNTIFS($B$2:$B$41,$B39,$S$2:$S$41,"&lt;"&amp;$T39,$T$2:$T$41,"&gt;"&amp;$S39,$J$2:$J$41,TRIM($K39))+COUNTIFS($B$2:$B$41,$B39,$S$2:$S$41,"&lt;"&amp;$T39,$T$2:$T$41,"&gt;"&amp;$S39,$K$2:$K$41,TRIM($K39))+COUNTIFS($B$2:$B$41,$B39,$S$2:$S$41,"&lt;"&amp;$T39,$T$2:$T$41,"&gt;"&amp;$S39,$L$2:$L$41,TRIM($K39))+COUNTIFS($B$2:$B$41,$B39,$S$2:$S$41,"&lt;"&amp;$T39,$T$2:$T$41,"&gt;"&amp;$S39,$M$2:$M$41,TRIM($K39)))&gt;1,"; double-booked","")))="","",TRIM($K39)&amp;": "&amp;MID(IF($X39=0,"; not on Applicants",IF(AND($E39&lt;&gt;"",NOT(ISNUMBER(SEARCH($E39,INDEX(Applicants!$AM$2:$AM$501,$X39))))),"; not available","")&amp;IF(AND($F39&lt;&gt;"",NOT(ISNUMBER(SEARCH($F39,INDEX(Applicants!$AL$2:$AL$501,$X39))))),"; role not chosen","")&amp;IF(AND(ISNUMBER(MATCH($F39,Lists!$I$2:$I$6,0)),TRIM(INDEX(Applicants!$AG$2:$AG$501,$X39)&amp;"")&lt;&gt;"Yes"),"; reference check not marked Yes","")&amp;IF(INDEX(Applicants!$AO$2:$AO$501,$X39)="Needed","; under 18, guardian signature not on file","")&amp;IF((COUNTIFS($B$2:$B$41,$B39,$S$2:$S$41,"&lt;"&amp;$T39,$T$2:$T$41,"&gt;"&amp;$S39,$H$2:$H$41,TRIM($K39))+COUNTIFS($B$2:$B$41,$B39,$S$2:$S$41,"&lt;"&amp;$T39,$T$2:$T$41,"&gt;"&amp;$S39,$I$2:$I$41,TRIM($K39))+COUNTIFS($B$2:$B$41,$B39,$S$2:$S$41,"&lt;"&amp;$T39,$T$2:$T$41,"&gt;"&amp;$S39,$J$2:$J$41,TRIM($K39))+COUNTIFS($B$2:$B$41,$B39,$S$2:$S$41,"&lt;"&amp;$T39,$T$2:$T$41,"&gt;"&amp;$S39,$K$2:$K$41,TRIM($K39))+COUNTIFS($B$2:$B$41,$B39,$S$2:$S$41,"&lt;"&amp;$T39,$T$2:$T$41,"&gt;"&amp;$S39,$L$2:$L$41,TRIM($K39))+COUNTIFS($B$2:$B$41,$B39,$S$2:$S$41,"&lt;"&amp;$T39,$T$2:$T$41,"&gt;"&amp;$S39,$M$2:$M$41,TRIM($K39)))&gt;1,"; double-booked","")),3,200)))</f>
        <v/>
      </c>
      <c r="AE39" s="29">
        <f>IF($Y39="","",IF((IF($Y39=0,"; not on Applicants",IF(AND($E39&lt;&gt;"",NOT(ISNUMBER(SEARCH($E39,INDEX(Applicants!$AM$2:$AM$501,$Y39))))),"; not available","")&amp;IF(AND($F39&lt;&gt;"",NOT(ISNUMBER(SEARCH($F39,INDEX(Applicants!$AL$2:$AL$501,$Y39))))),"; role not chosen","")&amp;IF(AND(ISNUMBER(MATCH($F39,Lists!$I$2:$I$6,0)),TRIM(INDEX(Applicants!$AG$2:$AG$501,$Y39)&amp;"")&lt;&gt;"Yes"),"; reference check not marked Yes","")&amp;IF(INDEX(Applicants!$AO$2:$AO$501,$Y39)="Needed","; under 18, guardian signature not on file","")&amp;IF((COUNTIFS($B$2:$B$41,$B39,$S$2:$S$41,"&lt;"&amp;$T39,$T$2:$T$41,"&gt;"&amp;$S39,$H$2:$H$41,TRIM($L39))+COUNTIFS($B$2:$B$41,$B39,$S$2:$S$41,"&lt;"&amp;$T39,$T$2:$T$41,"&gt;"&amp;$S39,$I$2:$I$41,TRIM($L39))+COUNTIFS($B$2:$B$41,$B39,$S$2:$S$41,"&lt;"&amp;$T39,$T$2:$T$41,"&gt;"&amp;$S39,$J$2:$J$41,TRIM($L39))+COUNTIFS($B$2:$B$41,$B39,$S$2:$S$41,"&lt;"&amp;$T39,$T$2:$T$41,"&gt;"&amp;$S39,$K$2:$K$41,TRIM($L39))+COUNTIFS($B$2:$B$41,$B39,$S$2:$S$41,"&lt;"&amp;$T39,$T$2:$T$41,"&gt;"&amp;$S39,$L$2:$L$41,TRIM($L39))+COUNTIFS($B$2:$B$41,$B39,$S$2:$S$41,"&lt;"&amp;$T39,$T$2:$T$41,"&gt;"&amp;$S39,$M$2:$M$41,TRIM($L39)))&gt;1,"; double-booked","")))="","",TRIM($L39)&amp;": "&amp;MID(IF($Y39=0,"; not on Applicants",IF(AND($E39&lt;&gt;"",NOT(ISNUMBER(SEARCH($E39,INDEX(Applicants!$AM$2:$AM$501,$Y39))))),"; not available","")&amp;IF(AND($F39&lt;&gt;"",NOT(ISNUMBER(SEARCH($F39,INDEX(Applicants!$AL$2:$AL$501,$Y39))))),"; role not chosen","")&amp;IF(AND(ISNUMBER(MATCH($F39,Lists!$I$2:$I$6,0)),TRIM(INDEX(Applicants!$AG$2:$AG$501,$Y39)&amp;"")&lt;&gt;"Yes"),"; reference check not marked Yes","")&amp;IF(INDEX(Applicants!$AO$2:$AO$501,$Y39)="Needed","; under 18, guardian signature not on file","")&amp;IF((COUNTIFS($B$2:$B$41,$B39,$S$2:$S$41,"&lt;"&amp;$T39,$T$2:$T$41,"&gt;"&amp;$S39,$H$2:$H$41,TRIM($L39))+COUNTIFS($B$2:$B$41,$B39,$S$2:$S$41,"&lt;"&amp;$T39,$T$2:$T$41,"&gt;"&amp;$S39,$I$2:$I$41,TRIM($L39))+COUNTIFS($B$2:$B$41,$B39,$S$2:$S$41,"&lt;"&amp;$T39,$T$2:$T$41,"&gt;"&amp;$S39,$J$2:$J$41,TRIM($L39))+COUNTIFS($B$2:$B$41,$B39,$S$2:$S$41,"&lt;"&amp;$T39,$T$2:$T$41,"&gt;"&amp;$S39,$K$2:$K$41,TRIM($L39))+COUNTIFS($B$2:$B$41,$B39,$S$2:$S$41,"&lt;"&amp;$T39,$T$2:$T$41,"&gt;"&amp;$S39,$L$2:$L$41,TRIM($L39))+COUNTIFS($B$2:$B$41,$B39,$S$2:$S$41,"&lt;"&amp;$T39,$T$2:$T$41,"&gt;"&amp;$S39,$M$2:$M$41,TRIM($L39)))&gt;1,"; double-booked","")),3,200)))</f>
        <v/>
      </c>
      <c r="AF39" s="29">
        <f>IF($Z39="","",IF((IF($Z39=0,"; not on Applicants",IF(AND($E39&lt;&gt;"",NOT(ISNUMBER(SEARCH($E39,INDEX(Applicants!$AM$2:$AM$501,$Z39))))),"; not available","")&amp;IF(AND($F39&lt;&gt;"",NOT(ISNUMBER(SEARCH($F39,INDEX(Applicants!$AL$2:$AL$501,$Z39))))),"; role not chosen","")&amp;IF(AND(ISNUMBER(MATCH($F39,Lists!$I$2:$I$6,0)),TRIM(INDEX(Applicants!$AG$2:$AG$501,$Z39)&amp;"")&lt;&gt;"Yes"),"; reference check not marked Yes","")&amp;IF(INDEX(Applicants!$AO$2:$AO$501,$Z39)="Needed","; under 18, guardian signature not on file","")&amp;IF((COUNTIFS($B$2:$B$41,$B39,$S$2:$S$41,"&lt;"&amp;$T39,$T$2:$T$41,"&gt;"&amp;$S39,$H$2:$H$41,TRIM($M39))+COUNTIFS($B$2:$B$41,$B39,$S$2:$S$41,"&lt;"&amp;$T39,$T$2:$T$41,"&gt;"&amp;$S39,$I$2:$I$41,TRIM($M39))+COUNTIFS($B$2:$B$41,$B39,$S$2:$S$41,"&lt;"&amp;$T39,$T$2:$T$41,"&gt;"&amp;$S39,$J$2:$J$41,TRIM($M39))+COUNTIFS($B$2:$B$41,$B39,$S$2:$S$41,"&lt;"&amp;$T39,$T$2:$T$41,"&gt;"&amp;$S39,$K$2:$K$41,TRIM($M39))+COUNTIFS($B$2:$B$41,$B39,$S$2:$S$41,"&lt;"&amp;$T39,$T$2:$T$41,"&gt;"&amp;$S39,$L$2:$L$41,TRIM($M39))+COUNTIFS($B$2:$B$41,$B39,$S$2:$S$41,"&lt;"&amp;$T39,$T$2:$T$41,"&gt;"&amp;$S39,$M$2:$M$41,TRIM($M39)))&gt;1,"; double-booked","")))="","",TRIM($M39)&amp;": "&amp;MID(IF($Z39=0,"; not on Applicants",IF(AND($E39&lt;&gt;"",NOT(ISNUMBER(SEARCH($E39,INDEX(Applicants!$AM$2:$AM$501,$Z39))))),"; not available","")&amp;IF(AND($F39&lt;&gt;"",NOT(ISNUMBER(SEARCH($F39,INDEX(Applicants!$AL$2:$AL$501,$Z39))))),"; role not chosen","")&amp;IF(AND(ISNUMBER(MATCH($F39,Lists!$I$2:$I$6,0)),TRIM(INDEX(Applicants!$AG$2:$AG$501,$Z39)&amp;"")&lt;&gt;"Yes"),"; reference check not marked Yes","")&amp;IF(INDEX(Applicants!$AO$2:$AO$501,$Z39)="Needed","; under 18, guardian signature not on file","")&amp;IF((COUNTIFS($B$2:$B$41,$B39,$S$2:$S$41,"&lt;"&amp;$T39,$T$2:$T$41,"&gt;"&amp;$S39,$H$2:$H$41,TRIM($M39))+COUNTIFS($B$2:$B$41,$B39,$S$2:$S$41,"&lt;"&amp;$T39,$T$2:$T$41,"&gt;"&amp;$S39,$I$2:$I$41,TRIM($M39))+COUNTIFS($B$2:$B$41,$B39,$S$2:$S$41,"&lt;"&amp;$T39,$T$2:$T$41,"&gt;"&amp;$S39,$J$2:$J$41,TRIM($M39))+COUNTIFS($B$2:$B$41,$B39,$S$2:$S$41,"&lt;"&amp;$T39,$T$2:$T$41,"&gt;"&amp;$S39,$K$2:$K$41,TRIM($M39))+COUNTIFS($B$2:$B$41,$B39,$S$2:$S$41,"&lt;"&amp;$T39,$T$2:$T$41,"&gt;"&amp;$S39,$L$2:$L$41,TRIM($M39))+COUNTIFS($B$2:$B$41,$B39,$S$2:$S$41,"&lt;"&amp;$T39,$T$2:$T$41,"&gt;"&amp;$S39,$M$2:$M$41,TRIM($M39)))&gt;1,"; double-booked","")),3,200)))</f>
        <v/>
      </c>
      <c r="AG39" s="29">
        <f>IF(AA39&lt;&gt;"",AA39&amp;" | ","")&amp;IF(AB39&lt;&gt;"",AB39&amp;" | ","")&amp;IF(AC39&lt;&gt;"",AC39&amp;" | ","")&amp;IF(AD39&lt;&gt;"",AD39&amp;" | ","")&amp;IF(AE39&lt;&gt;"",AE39&amp;" | ","")&amp;IF(AF39&lt;&gt;"",AF39&amp;" | ","")</f>
        <v/>
      </c>
    </row>
    <row r="40">
      <c r="A40" s="23" t="n"/>
      <c r="B40" s="30" t="n"/>
      <c r="C40" s="31" t="n"/>
      <c r="D40" s="31" t="n"/>
      <c r="E40" s="23" t="n"/>
      <c r="F40" s="23" t="n"/>
      <c r="G40" s="32" t="n"/>
      <c r="H40" s="23" t="n"/>
      <c r="I40" s="23" t="n"/>
      <c r="J40" s="23" t="n"/>
      <c r="K40" s="23" t="n"/>
      <c r="L40" s="23" t="n"/>
      <c r="M40" s="23" t="n"/>
      <c r="N40" s="27">
        <f>IF(A40="","",SUMPRODUCT((H40:M40&lt;&gt;"")*1))</f>
        <v/>
      </c>
      <c r="O40" s="27">
        <f>IF(OR(A40="",NOT(ISNUMBER(G40))),"",MAX(0,G40-N40))</f>
        <v/>
      </c>
      <c r="P40" s="27">
        <f>IF(OR(A40="",NOT(ISNUMBER(G40))),"",IF(N40=0,"Empty",IF(N40=G40,"Full",IF(N40&gt;G40,"Over by "&amp;(N40-G40),"Open"))))</f>
        <v/>
      </c>
      <c r="Q40" s="28">
        <f>IF(A40="","",IF(N40=0,"No names yet",IF(AG40="","OK",LEFT(AG40,LEN(AG40)-3))))</f>
        <v/>
      </c>
      <c r="S40" s="29">
        <f>IF(C40="","",IF(ISNUMBER(C40),ROUND(MOD(C40,1)*1440,0),IFERROR(VALUE(LEFT(C40,2))*60+VALUE(MID(C40,4,2)),"")))</f>
        <v/>
      </c>
      <c r="T40" s="29">
        <f>IF(D40="","",IF(ISNUMBER(D40),ROUND(MOD(D40,1)*1440,0),IFERROR(VALUE(LEFT(D40,2))*60+VALUE(MID(D40,4,2)),"")))</f>
        <v/>
      </c>
      <c r="U40" s="29">
        <f>IF(TRIM($H40&amp;"")="","",IFERROR(MATCH(TRIM($H40),Applicants!$AJ$2:$AJ$501,0),0))</f>
        <v/>
      </c>
      <c r="V40" s="29">
        <f>IF(TRIM($I40&amp;"")="","",IFERROR(MATCH(TRIM($I40),Applicants!$AJ$2:$AJ$501,0),0))</f>
        <v/>
      </c>
      <c r="W40" s="29">
        <f>IF(TRIM($J40&amp;"")="","",IFERROR(MATCH(TRIM($J40),Applicants!$AJ$2:$AJ$501,0),0))</f>
        <v/>
      </c>
      <c r="X40" s="29">
        <f>IF(TRIM($K40&amp;"")="","",IFERROR(MATCH(TRIM($K40),Applicants!$AJ$2:$AJ$501,0),0))</f>
        <v/>
      </c>
      <c r="Y40" s="29">
        <f>IF(TRIM($L40&amp;"")="","",IFERROR(MATCH(TRIM($L40),Applicants!$AJ$2:$AJ$501,0),0))</f>
        <v/>
      </c>
      <c r="Z40" s="29">
        <f>IF(TRIM($M40&amp;"")="","",IFERROR(MATCH(TRIM($M40),Applicants!$AJ$2:$AJ$501,0),0))</f>
        <v/>
      </c>
      <c r="AA40" s="29">
        <f>IF($U40="","",IF((IF($U40=0,"; not on Applicants",IF(AND($E40&lt;&gt;"",NOT(ISNUMBER(SEARCH($E40,INDEX(Applicants!$AM$2:$AM$501,$U40))))),"; not available","")&amp;IF(AND($F40&lt;&gt;"",NOT(ISNUMBER(SEARCH($F40,INDEX(Applicants!$AL$2:$AL$501,$U40))))),"; role not chosen","")&amp;IF(AND(ISNUMBER(MATCH($F40,Lists!$I$2:$I$6,0)),TRIM(INDEX(Applicants!$AG$2:$AG$501,$U40)&amp;"")&lt;&gt;"Yes"),"; reference check not marked Yes","")&amp;IF(INDEX(Applicants!$AO$2:$AO$501,$U40)="Needed","; under 18, guardian signature not on file","")&amp;IF((COUNTIFS($B$2:$B$41,$B40,$S$2:$S$41,"&lt;"&amp;$T40,$T$2:$T$41,"&gt;"&amp;$S40,$H$2:$H$41,TRIM($H40))+COUNTIFS($B$2:$B$41,$B40,$S$2:$S$41,"&lt;"&amp;$T40,$T$2:$T$41,"&gt;"&amp;$S40,$I$2:$I$41,TRIM($H40))+COUNTIFS($B$2:$B$41,$B40,$S$2:$S$41,"&lt;"&amp;$T40,$T$2:$T$41,"&gt;"&amp;$S40,$J$2:$J$41,TRIM($H40))+COUNTIFS($B$2:$B$41,$B40,$S$2:$S$41,"&lt;"&amp;$T40,$T$2:$T$41,"&gt;"&amp;$S40,$K$2:$K$41,TRIM($H40))+COUNTIFS($B$2:$B$41,$B40,$S$2:$S$41,"&lt;"&amp;$T40,$T$2:$T$41,"&gt;"&amp;$S40,$L$2:$L$41,TRIM($H40))+COUNTIFS($B$2:$B$41,$B40,$S$2:$S$41,"&lt;"&amp;$T40,$T$2:$T$41,"&gt;"&amp;$S40,$M$2:$M$41,TRIM($H40)))&gt;1,"; double-booked","")))="","",TRIM($H40)&amp;": "&amp;MID(IF($U40=0,"; not on Applicants",IF(AND($E40&lt;&gt;"",NOT(ISNUMBER(SEARCH($E40,INDEX(Applicants!$AM$2:$AM$501,$U40))))),"; not available","")&amp;IF(AND($F40&lt;&gt;"",NOT(ISNUMBER(SEARCH($F40,INDEX(Applicants!$AL$2:$AL$501,$U40))))),"; role not chosen","")&amp;IF(AND(ISNUMBER(MATCH($F40,Lists!$I$2:$I$6,0)),TRIM(INDEX(Applicants!$AG$2:$AG$501,$U40)&amp;"")&lt;&gt;"Yes"),"; reference check not marked Yes","")&amp;IF(INDEX(Applicants!$AO$2:$AO$501,$U40)="Needed","; under 18, guardian signature not on file","")&amp;IF((COUNTIFS($B$2:$B$41,$B40,$S$2:$S$41,"&lt;"&amp;$T40,$T$2:$T$41,"&gt;"&amp;$S40,$H$2:$H$41,TRIM($H40))+COUNTIFS($B$2:$B$41,$B40,$S$2:$S$41,"&lt;"&amp;$T40,$T$2:$T$41,"&gt;"&amp;$S40,$I$2:$I$41,TRIM($H40))+COUNTIFS($B$2:$B$41,$B40,$S$2:$S$41,"&lt;"&amp;$T40,$T$2:$T$41,"&gt;"&amp;$S40,$J$2:$J$41,TRIM($H40))+COUNTIFS($B$2:$B$41,$B40,$S$2:$S$41,"&lt;"&amp;$T40,$T$2:$T$41,"&gt;"&amp;$S40,$K$2:$K$41,TRIM($H40))+COUNTIFS($B$2:$B$41,$B40,$S$2:$S$41,"&lt;"&amp;$T40,$T$2:$T$41,"&gt;"&amp;$S40,$L$2:$L$41,TRIM($H40))+COUNTIFS($B$2:$B$41,$B40,$S$2:$S$41,"&lt;"&amp;$T40,$T$2:$T$41,"&gt;"&amp;$S40,$M$2:$M$41,TRIM($H40)))&gt;1,"; double-booked","")),3,200)))</f>
        <v/>
      </c>
      <c r="AB40" s="29">
        <f>IF($V40="","",IF((IF($V40=0,"; not on Applicants",IF(AND($E40&lt;&gt;"",NOT(ISNUMBER(SEARCH($E40,INDEX(Applicants!$AM$2:$AM$501,$V40))))),"; not available","")&amp;IF(AND($F40&lt;&gt;"",NOT(ISNUMBER(SEARCH($F40,INDEX(Applicants!$AL$2:$AL$501,$V40))))),"; role not chosen","")&amp;IF(AND(ISNUMBER(MATCH($F40,Lists!$I$2:$I$6,0)),TRIM(INDEX(Applicants!$AG$2:$AG$501,$V40)&amp;"")&lt;&gt;"Yes"),"; reference check not marked Yes","")&amp;IF(INDEX(Applicants!$AO$2:$AO$501,$V40)="Needed","; under 18, guardian signature not on file","")&amp;IF((COUNTIFS($B$2:$B$41,$B40,$S$2:$S$41,"&lt;"&amp;$T40,$T$2:$T$41,"&gt;"&amp;$S40,$H$2:$H$41,TRIM($I40))+COUNTIFS($B$2:$B$41,$B40,$S$2:$S$41,"&lt;"&amp;$T40,$T$2:$T$41,"&gt;"&amp;$S40,$I$2:$I$41,TRIM($I40))+COUNTIFS($B$2:$B$41,$B40,$S$2:$S$41,"&lt;"&amp;$T40,$T$2:$T$41,"&gt;"&amp;$S40,$J$2:$J$41,TRIM($I40))+COUNTIFS($B$2:$B$41,$B40,$S$2:$S$41,"&lt;"&amp;$T40,$T$2:$T$41,"&gt;"&amp;$S40,$K$2:$K$41,TRIM($I40))+COUNTIFS($B$2:$B$41,$B40,$S$2:$S$41,"&lt;"&amp;$T40,$T$2:$T$41,"&gt;"&amp;$S40,$L$2:$L$41,TRIM($I40))+COUNTIFS($B$2:$B$41,$B40,$S$2:$S$41,"&lt;"&amp;$T40,$T$2:$T$41,"&gt;"&amp;$S40,$M$2:$M$41,TRIM($I40)))&gt;1,"; double-booked","")))="","",TRIM($I40)&amp;": "&amp;MID(IF($V40=0,"; not on Applicants",IF(AND($E40&lt;&gt;"",NOT(ISNUMBER(SEARCH($E40,INDEX(Applicants!$AM$2:$AM$501,$V40))))),"; not available","")&amp;IF(AND($F40&lt;&gt;"",NOT(ISNUMBER(SEARCH($F40,INDEX(Applicants!$AL$2:$AL$501,$V40))))),"; role not chosen","")&amp;IF(AND(ISNUMBER(MATCH($F40,Lists!$I$2:$I$6,0)),TRIM(INDEX(Applicants!$AG$2:$AG$501,$V40)&amp;"")&lt;&gt;"Yes"),"; reference check not marked Yes","")&amp;IF(INDEX(Applicants!$AO$2:$AO$501,$V40)="Needed","; under 18, guardian signature not on file","")&amp;IF((COUNTIFS($B$2:$B$41,$B40,$S$2:$S$41,"&lt;"&amp;$T40,$T$2:$T$41,"&gt;"&amp;$S40,$H$2:$H$41,TRIM($I40))+COUNTIFS($B$2:$B$41,$B40,$S$2:$S$41,"&lt;"&amp;$T40,$T$2:$T$41,"&gt;"&amp;$S40,$I$2:$I$41,TRIM($I40))+COUNTIFS($B$2:$B$41,$B40,$S$2:$S$41,"&lt;"&amp;$T40,$T$2:$T$41,"&gt;"&amp;$S40,$J$2:$J$41,TRIM($I40))+COUNTIFS($B$2:$B$41,$B40,$S$2:$S$41,"&lt;"&amp;$T40,$T$2:$T$41,"&gt;"&amp;$S40,$K$2:$K$41,TRIM($I40))+COUNTIFS($B$2:$B$41,$B40,$S$2:$S$41,"&lt;"&amp;$T40,$T$2:$T$41,"&gt;"&amp;$S40,$L$2:$L$41,TRIM($I40))+COUNTIFS($B$2:$B$41,$B40,$S$2:$S$41,"&lt;"&amp;$T40,$T$2:$T$41,"&gt;"&amp;$S40,$M$2:$M$41,TRIM($I40)))&gt;1,"; double-booked","")),3,200)))</f>
        <v/>
      </c>
      <c r="AC40" s="29">
        <f>IF($W40="","",IF((IF($W40=0,"; not on Applicants",IF(AND($E40&lt;&gt;"",NOT(ISNUMBER(SEARCH($E40,INDEX(Applicants!$AM$2:$AM$501,$W40))))),"; not available","")&amp;IF(AND($F40&lt;&gt;"",NOT(ISNUMBER(SEARCH($F40,INDEX(Applicants!$AL$2:$AL$501,$W40))))),"; role not chosen","")&amp;IF(AND(ISNUMBER(MATCH($F40,Lists!$I$2:$I$6,0)),TRIM(INDEX(Applicants!$AG$2:$AG$501,$W40)&amp;"")&lt;&gt;"Yes"),"; reference check not marked Yes","")&amp;IF(INDEX(Applicants!$AO$2:$AO$501,$W40)="Needed","; under 18, guardian signature not on file","")&amp;IF((COUNTIFS($B$2:$B$41,$B40,$S$2:$S$41,"&lt;"&amp;$T40,$T$2:$T$41,"&gt;"&amp;$S40,$H$2:$H$41,TRIM($J40))+COUNTIFS($B$2:$B$41,$B40,$S$2:$S$41,"&lt;"&amp;$T40,$T$2:$T$41,"&gt;"&amp;$S40,$I$2:$I$41,TRIM($J40))+COUNTIFS($B$2:$B$41,$B40,$S$2:$S$41,"&lt;"&amp;$T40,$T$2:$T$41,"&gt;"&amp;$S40,$J$2:$J$41,TRIM($J40))+COUNTIFS($B$2:$B$41,$B40,$S$2:$S$41,"&lt;"&amp;$T40,$T$2:$T$41,"&gt;"&amp;$S40,$K$2:$K$41,TRIM($J40))+COUNTIFS($B$2:$B$41,$B40,$S$2:$S$41,"&lt;"&amp;$T40,$T$2:$T$41,"&gt;"&amp;$S40,$L$2:$L$41,TRIM($J40))+COUNTIFS($B$2:$B$41,$B40,$S$2:$S$41,"&lt;"&amp;$T40,$T$2:$T$41,"&gt;"&amp;$S40,$M$2:$M$41,TRIM($J40)))&gt;1,"; double-booked","")))="","",TRIM($J40)&amp;": "&amp;MID(IF($W40=0,"; not on Applicants",IF(AND($E40&lt;&gt;"",NOT(ISNUMBER(SEARCH($E40,INDEX(Applicants!$AM$2:$AM$501,$W40))))),"; not available","")&amp;IF(AND($F40&lt;&gt;"",NOT(ISNUMBER(SEARCH($F40,INDEX(Applicants!$AL$2:$AL$501,$W40))))),"; role not chosen","")&amp;IF(AND(ISNUMBER(MATCH($F40,Lists!$I$2:$I$6,0)),TRIM(INDEX(Applicants!$AG$2:$AG$501,$W40)&amp;"")&lt;&gt;"Yes"),"; reference check not marked Yes","")&amp;IF(INDEX(Applicants!$AO$2:$AO$501,$W40)="Needed","; under 18, guardian signature not on file","")&amp;IF((COUNTIFS($B$2:$B$41,$B40,$S$2:$S$41,"&lt;"&amp;$T40,$T$2:$T$41,"&gt;"&amp;$S40,$H$2:$H$41,TRIM($J40))+COUNTIFS($B$2:$B$41,$B40,$S$2:$S$41,"&lt;"&amp;$T40,$T$2:$T$41,"&gt;"&amp;$S40,$I$2:$I$41,TRIM($J40))+COUNTIFS($B$2:$B$41,$B40,$S$2:$S$41,"&lt;"&amp;$T40,$T$2:$T$41,"&gt;"&amp;$S40,$J$2:$J$41,TRIM($J40))+COUNTIFS($B$2:$B$41,$B40,$S$2:$S$41,"&lt;"&amp;$T40,$T$2:$T$41,"&gt;"&amp;$S40,$K$2:$K$41,TRIM($J40))+COUNTIFS($B$2:$B$41,$B40,$S$2:$S$41,"&lt;"&amp;$T40,$T$2:$T$41,"&gt;"&amp;$S40,$L$2:$L$41,TRIM($J40))+COUNTIFS($B$2:$B$41,$B40,$S$2:$S$41,"&lt;"&amp;$T40,$T$2:$T$41,"&gt;"&amp;$S40,$M$2:$M$41,TRIM($J40)))&gt;1,"; double-booked","")),3,200)))</f>
        <v/>
      </c>
      <c r="AD40" s="29">
        <f>IF($X40="","",IF((IF($X40=0,"; not on Applicants",IF(AND($E40&lt;&gt;"",NOT(ISNUMBER(SEARCH($E40,INDEX(Applicants!$AM$2:$AM$501,$X40))))),"; not available","")&amp;IF(AND($F40&lt;&gt;"",NOT(ISNUMBER(SEARCH($F40,INDEX(Applicants!$AL$2:$AL$501,$X40))))),"; role not chosen","")&amp;IF(AND(ISNUMBER(MATCH($F40,Lists!$I$2:$I$6,0)),TRIM(INDEX(Applicants!$AG$2:$AG$501,$X40)&amp;"")&lt;&gt;"Yes"),"; reference check not marked Yes","")&amp;IF(INDEX(Applicants!$AO$2:$AO$501,$X40)="Needed","; under 18, guardian signature not on file","")&amp;IF((COUNTIFS($B$2:$B$41,$B40,$S$2:$S$41,"&lt;"&amp;$T40,$T$2:$T$41,"&gt;"&amp;$S40,$H$2:$H$41,TRIM($K40))+COUNTIFS($B$2:$B$41,$B40,$S$2:$S$41,"&lt;"&amp;$T40,$T$2:$T$41,"&gt;"&amp;$S40,$I$2:$I$41,TRIM($K40))+COUNTIFS($B$2:$B$41,$B40,$S$2:$S$41,"&lt;"&amp;$T40,$T$2:$T$41,"&gt;"&amp;$S40,$J$2:$J$41,TRIM($K40))+COUNTIFS($B$2:$B$41,$B40,$S$2:$S$41,"&lt;"&amp;$T40,$T$2:$T$41,"&gt;"&amp;$S40,$K$2:$K$41,TRIM($K40))+COUNTIFS($B$2:$B$41,$B40,$S$2:$S$41,"&lt;"&amp;$T40,$T$2:$T$41,"&gt;"&amp;$S40,$L$2:$L$41,TRIM($K40))+COUNTIFS($B$2:$B$41,$B40,$S$2:$S$41,"&lt;"&amp;$T40,$T$2:$T$41,"&gt;"&amp;$S40,$M$2:$M$41,TRIM($K40)))&gt;1,"; double-booked","")))="","",TRIM($K40)&amp;": "&amp;MID(IF($X40=0,"; not on Applicants",IF(AND($E40&lt;&gt;"",NOT(ISNUMBER(SEARCH($E40,INDEX(Applicants!$AM$2:$AM$501,$X40))))),"; not available","")&amp;IF(AND($F40&lt;&gt;"",NOT(ISNUMBER(SEARCH($F40,INDEX(Applicants!$AL$2:$AL$501,$X40))))),"; role not chosen","")&amp;IF(AND(ISNUMBER(MATCH($F40,Lists!$I$2:$I$6,0)),TRIM(INDEX(Applicants!$AG$2:$AG$501,$X40)&amp;"")&lt;&gt;"Yes"),"; reference check not marked Yes","")&amp;IF(INDEX(Applicants!$AO$2:$AO$501,$X40)="Needed","; under 18, guardian signature not on file","")&amp;IF((COUNTIFS($B$2:$B$41,$B40,$S$2:$S$41,"&lt;"&amp;$T40,$T$2:$T$41,"&gt;"&amp;$S40,$H$2:$H$41,TRIM($K40))+COUNTIFS($B$2:$B$41,$B40,$S$2:$S$41,"&lt;"&amp;$T40,$T$2:$T$41,"&gt;"&amp;$S40,$I$2:$I$41,TRIM($K40))+COUNTIFS($B$2:$B$41,$B40,$S$2:$S$41,"&lt;"&amp;$T40,$T$2:$T$41,"&gt;"&amp;$S40,$J$2:$J$41,TRIM($K40))+COUNTIFS($B$2:$B$41,$B40,$S$2:$S$41,"&lt;"&amp;$T40,$T$2:$T$41,"&gt;"&amp;$S40,$K$2:$K$41,TRIM($K40))+COUNTIFS($B$2:$B$41,$B40,$S$2:$S$41,"&lt;"&amp;$T40,$T$2:$T$41,"&gt;"&amp;$S40,$L$2:$L$41,TRIM($K40))+COUNTIFS($B$2:$B$41,$B40,$S$2:$S$41,"&lt;"&amp;$T40,$T$2:$T$41,"&gt;"&amp;$S40,$M$2:$M$41,TRIM($K40)))&gt;1,"; double-booked","")),3,200)))</f>
        <v/>
      </c>
      <c r="AE40" s="29">
        <f>IF($Y40="","",IF((IF($Y40=0,"; not on Applicants",IF(AND($E40&lt;&gt;"",NOT(ISNUMBER(SEARCH($E40,INDEX(Applicants!$AM$2:$AM$501,$Y40))))),"; not available","")&amp;IF(AND($F40&lt;&gt;"",NOT(ISNUMBER(SEARCH($F40,INDEX(Applicants!$AL$2:$AL$501,$Y40))))),"; role not chosen","")&amp;IF(AND(ISNUMBER(MATCH($F40,Lists!$I$2:$I$6,0)),TRIM(INDEX(Applicants!$AG$2:$AG$501,$Y40)&amp;"")&lt;&gt;"Yes"),"; reference check not marked Yes","")&amp;IF(INDEX(Applicants!$AO$2:$AO$501,$Y40)="Needed","; under 18, guardian signature not on file","")&amp;IF((COUNTIFS($B$2:$B$41,$B40,$S$2:$S$41,"&lt;"&amp;$T40,$T$2:$T$41,"&gt;"&amp;$S40,$H$2:$H$41,TRIM($L40))+COUNTIFS($B$2:$B$41,$B40,$S$2:$S$41,"&lt;"&amp;$T40,$T$2:$T$41,"&gt;"&amp;$S40,$I$2:$I$41,TRIM($L40))+COUNTIFS($B$2:$B$41,$B40,$S$2:$S$41,"&lt;"&amp;$T40,$T$2:$T$41,"&gt;"&amp;$S40,$J$2:$J$41,TRIM($L40))+COUNTIFS($B$2:$B$41,$B40,$S$2:$S$41,"&lt;"&amp;$T40,$T$2:$T$41,"&gt;"&amp;$S40,$K$2:$K$41,TRIM($L40))+COUNTIFS($B$2:$B$41,$B40,$S$2:$S$41,"&lt;"&amp;$T40,$T$2:$T$41,"&gt;"&amp;$S40,$L$2:$L$41,TRIM($L40))+COUNTIFS($B$2:$B$41,$B40,$S$2:$S$41,"&lt;"&amp;$T40,$T$2:$T$41,"&gt;"&amp;$S40,$M$2:$M$41,TRIM($L40)))&gt;1,"; double-booked","")))="","",TRIM($L40)&amp;": "&amp;MID(IF($Y40=0,"; not on Applicants",IF(AND($E40&lt;&gt;"",NOT(ISNUMBER(SEARCH($E40,INDEX(Applicants!$AM$2:$AM$501,$Y40))))),"; not available","")&amp;IF(AND($F40&lt;&gt;"",NOT(ISNUMBER(SEARCH($F40,INDEX(Applicants!$AL$2:$AL$501,$Y40))))),"; role not chosen","")&amp;IF(AND(ISNUMBER(MATCH($F40,Lists!$I$2:$I$6,0)),TRIM(INDEX(Applicants!$AG$2:$AG$501,$Y40)&amp;"")&lt;&gt;"Yes"),"; reference check not marked Yes","")&amp;IF(INDEX(Applicants!$AO$2:$AO$501,$Y40)="Needed","; under 18, guardian signature not on file","")&amp;IF((COUNTIFS($B$2:$B$41,$B40,$S$2:$S$41,"&lt;"&amp;$T40,$T$2:$T$41,"&gt;"&amp;$S40,$H$2:$H$41,TRIM($L40))+COUNTIFS($B$2:$B$41,$B40,$S$2:$S$41,"&lt;"&amp;$T40,$T$2:$T$41,"&gt;"&amp;$S40,$I$2:$I$41,TRIM($L40))+COUNTIFS($B$2:$B$41,$B40,$S$2:$S$41,"&lt;"&amp;$T40,$T$2:$T$41,"&gt;"&amp;$S40,$J$2:$J$41,TRIM($L40))+COUNTIFS($B$2:$B$41,$B40,$S$2:$S$41,"&lt;"&amp;$T40,$T$2:$T$41,"&gt;"&amp;$S40,$K$2:$K$41,TRIM($L40))+COUNTIFS($B$2:$B$41,$B40,$S$2:$S$41,"&lt;"&amp;$T40,$T$2:$T$41,"&gt;"&amp;$S40,$L$2:$L$41,TRIM($L40))+COUNTIFS($B$2:$B$41,$B40,$S$2:$S$41,"&lt;"&amp;$T40,$T$2:$T$41,"&gt;"&amp;$S40,$M$2:$M$41,TRIM($L40)))&gt;1,"; double-booked","")),3,200)))</f>
        <v/>
      </c>
      <c r="AF40" s="29">
        <f>IF($Z40="","",IF((IF($Z40=0,"; not on Applicants",IF(AND($E40&lt;&gt;"",NOT(ISNUMBER(SEARCH($E40,INDEX(Applicants!$AM$2:$AM$501,$Z40))))),"; not available","")&amp;IF(AND($F40&lt;&gt;"",NOT(ISNUMBER(SEARCH($F40,INDEX(Applicants!$AL$2:$AL$501,$Z40))))),"; role not chosen","")&amp;IF(AND(ISNUMBER(MATCH($F40,Lists!$I$2:$I$6,0)),TRIM(INDEX(Applicants!$AG$2:$AG$501,$Z40)&amp;"")&lt;&gt;"Yes"),"; reference check not marked Yes","")&amp;IF(INDEX(Applicants!$AO$2:$AO$501,$Z40)="Needed","; under 18, guardian signature not on file","")&amp;IF((COUNTIFS($B$2:$B$41,$B40,$S$2:$S$41,"&lt;"&amp;$T40,$T$2:$T$41,"&gt;"&amp;$S40,$H$2:$H$41,TRIM($M40))+COUNTIFS($B$2:$B$41,$B40,$S$2:$S$41,"&lt;"&amp;$T40,$T$2:$T$41,"&gt;"&amp;$S40,$I$2:$I$41,TRIM($M40))+COUNTIFS($B$2:$B$41,$B40,$S$2:$S$41,"&lt;"&amp;$T40,$T$2:$T$41,"&gt;"&amp;$S40,$J$2:$J$41,TRIM($M40))+COUNTIFS($B$2:$B$41,$B40,$S$2:$S$41,"&lt;"&amp;$T40,$T$2:$T$41,"&gt;"&amp;$S40,$K$2:$K$41,TRIM($M40))+COUNTIFS($B$2:$B$41,$B40,$S$2:$S$41,"&lt;"&amp;$T40,$T$2:$T$41,"&gt;"&amp;$S40,$L$2:$L$41,TRIM($M40))+COUNTIFS($B$2:$B$41,$B40,$S$2:$S$41,"&lt;"&amp;$T40,$T$2:$T$41,"&gt;"&amp;$S40,$M$2:$M$41,TRIM($M40)))&gt;1,"; double-booked","")))="","",TRIM($M40)&amp;": "&amp;MID(IF($Z40=0,"; not on Applicants",IF(AND($E40&lt;&gt;"",NOT(ISNUMBER(SEARCH($E40,INDEX(Applicants!$AM$2:$AM$501,$Z40))))),"; not available","")&amp;IF(AND($F40&lt;&gt;"",NOT(ISNUMBER(SEARCH($F40,INDEX(Applicants!$AL$2:$AL$501,$Z40))))),"; role not chosen","")&amp;IF(AND(ISNUMBER(MATCH($F40,Lists!$I$2:$I$6,0)),TRIM(INDEX(Applicants!$AG$2:$AG$501,$Z40)&amp;"")&lt;&gt;"Yes"),"; reference check not marked Yes","")&amp;IF(INDEX(Applicants!$AO$2:$AO$501,$Z40)="Needed","; under 18, guardian signature not on file","")&amp;IF((COUNTIFS($B$2:$B$41,$B40,$S$2:$S$41,"&lt;"&amp;$T40,$T$2:$T$41,"&gt;"&amp;$S40,$H$2:$H$41,TRIM($M40))+COUNTIFS($B$2:$B$41,$B40,$S$2:$S$41,"&lt;"&amp;$T40,$T$2:$T$41,"&gt;"&amp;$S40,$I$2:$I$41,TRIM($M40))+COUNTIFS($B$2:$B$41,$B40,$S$2:$S$41,"&lt;"&amp;$T40,$T$2:$T$41,"&gt;"&amp;$S40,$J$2:$J$41,TRIM($M40))+COUNTIFS($B$2:$B$41,$B40,$S$2:$S$41,"&lt;"&amp;$T40,$T$2:$T$41,"&gt;"&amp;$S40,$K$2:$K$41,TRIM($M40))+COUNTIFS($B$2:$B$41,$B40,$S$2:$S$41,"&lt;"&amp;$T40,$T$2:$T$41,"&gt;"&amp;$S40,$L$2:$L$41,TRIM($M40))+COUNTIFS($B$2:$B$41,$B40,$S$2:$S$41,"&lt;"&amp;$T40,$T$2:$T$41,"&gt;"&amp;$S40,$M$2:$M$41,TRIM($M40)))&gt;1,"; double-booked","")),3,200)))</f>
        <v/>
      </c>
      <c r="AG40" s="29">
        <f>IF(AA40&lt;&gt;"",AA40&amp;" | ","")&amp;IF(AB40&lt;&gt;"",AB40&amp;" | ","")&amp;IF(AC40&lt;&gt;"",AC40&amp;" | ","")&amp;IF(AD40&lt;&gt;"",AD40&amp;" | ","")&amp;IF(AE40&lt;&gt;"",AE40&amp;" | ","")&amp;IF(AF40&lt;&gt;"",AF40&amp;" | ","")</f>
        <v/>
      </c>
    </row>
    <row r="41">
      <c r="A41" s="23" t="n"/>
      <c r="B41" s="30" t="n"/>
      <c r="C41" s="31" t="n"/>
      <c r="D41" s="31" t="n"/>
      <c r="E41" s="23" t="n"/>
      <c r="F41" s="23" t="n"/>
      <c r="G41" s="32" t="n"/>
      <c r="H41" s="23" t="n"/>
      <c r="I41" s="23" t="n"/>
      <c r="J41" s="23" t="n"/>
      <c r="K41" s="23" t="n"/>
      <c r="L41" s="23" t="n"/>
      <c r="M41" s="23" t="n"/>
      <c r="N41" s="27">
        <f>IF(A41="","",SUMPRODUCT((H41:M41&lt;&gt;"")*1))</f>
        <v/>
      </c>
      <c r="O41" s="27">
        <f>IF(OR(A41="",NOT(ISNUMBER(G41))),"",MAX(0,G41-N41))</f>
        <v/>
      </c>
      <c r="P41" s="27">
        <f>IF(OR(A41="",NOT(ISNUMBER(G41))),"",IF(N41=0,"Empty",IF(N41=G41,"Full",IF(N41&gt;G41,"Over by "&amp;(N41-G41),"Open"))))</f>
        <v/>
      </c>
      <c r="Q41" s="28">
        <f>IF(A41="","",IF(N41=0,"No names yet",IF(AG41="","OK",LEFT(AG41,LEN(AG41)-3))))</f>
        <v/>
      </c>
      <c r="S41" s="29">
        <f>IF(C41="","",IF(ISNUMBER(C41),ROUND(MOD(C41,1)*1440,0),IFERROR(VALUE(LEFT(C41,2))*60+VALUE(MID(C41,4,2)),"")))</f>
        <v/>
      </c>
      <c r="T41" s="29">
        <f>IF(D41="","",IF(ISNUMBER(D41),ROUND(MOD(D41,1)*1440,0),IFERROR(VALUE(LEFT(D41,2))*60+VALUE(MID(D41,4,2)),"")))</f>
        <v/>
      </c>
      <c r="U41" s="29">
        <f>IF(TRIM($H41&amp;"")="","",IFERROR(MATCH(TRIM($H41),Applicants!$AJ$2:$AJ$501,0),0))</f>
        <v/>
      </c>
      <c r="V41" s="29">
        <f>IF(TRIM($I41&amp;"")="","",IFERROR(MATCH(TRIM($I41),Applicants!$AJ$2:$AJ$501,0),0))</f>
        <v/>
      </c>
      <c r="W41" s="29">
        <f>IF(TRIM($J41&amp;"")="","",IFERROR(MATCH(TRIM($J41),Applicants!$AJ$2:$AJ$501,0),0))</f>
        <v/>
      </c>
      <c r="X41" s="29">
        <f>IF(TRIM($K41&amp;"")="","",IFERROR(MATCH(TRIM($K41),Applicants!$AJ$2:$AJ$501,0),0))</f>
        <v/>
      </c>
      <c r="Y41" s="29">
        <f>IF(TRIM($L41&amp;"")="","",IFERROR(MATCH(TRIM($L41),Applicants!$AJ$2:$AJ$501,0),0))</f>
        <v/>
      </c>
      <c r="Z41" s="29">
        <f>IF(TRIM($M41&amp;"")="","",IFERROR(MATCH(TRIM($M41),Applicants!$AJ$2:$AJ$501,0),0))</f>
        <v/>
      </c>
      <c r="AA41" s="29">
        <f>IF($U41="","",IF((IF($U41=0,"; not on Applicants",IF(AND($E41&lt;&gt;"",NOT(ISNUMBER(SEARCH($E41,INDEX(Applicants!$AM$2:$AM$501,$U41))))),"; not available","")&amp;IF(AND($F41&lt;&gt;"",NOT(ISNUMBER(SEARCH($F41,INDEX(Applicants!$AL$2:$AL$501,$U41))))),"; role not chosen","")&amp;IF(AND(ISNUMBER(MATCH($F41,Lists!$I$2:$I$6,0)),TRIM(INDEX(Applicants!$AG$2:$AG$501,$U41)&amp;"")&lt;&gt;"Yes"),"; reference check not marked Yes","")&amp;IF(INDEX(Applicants!$AO$2:$AO$501,$U41)="Needed","; under 18, guardian signature not on file","")&amp;IF((COUNTIFS($B$2:$B$41,$B41,$S$2:$S$41,"&lt;"&amp;$T41,$T$2:$T$41,"&gt;"&amp;$S41,$H$2:$H$41,TRIM($H41))+COUNTIFS($B$2:$B$41,$B41,$S$2:$S$41,"&lt;"&amp;$T41,$T$2:$T$41,"&gt;"&amp;$S41,$I$2:$I$41,TRIM($H41))+COUNTIFS($B$2:$B$41,$B41,$S$2:$S$41,"&lt;"&amp;$T41,$T$2:$T$41,"&gt;"&amp;$S41,$J$2:$J$41,TRIM($H41))+COUNTIFS($B$2:$B$41,$B41,$S$2:$S$41,"&lt;"&amp;$T41,$T$2:$T$41,"&gt;"&amp;$S41,$K$2:$K$41,TRIM($H41))+COUNTIFS($B$2:$B$41,$B41,$S$2:$S$41,"&lt;"&amp;$T41,$T$2:$T$41,"&gt;"&amp;$S41,$L$2:$L$41,TRIM($H41))+COUNTIFS($B$2:$B$41,$B41,$S$2:$S$41,"&lt;"&amp;$T41,$T$2:$T$41,"&gt;"&amp;$S41,$M$2:$M$41,TRIM($H41)))&gt;1,"; double-booked","")))="","",TRIM($H41)&amp;": "&amp;MID(IF($U41=0,"; not on Applicants",IF(AND($E41&lt;&gt;"",NOT(ISNUMBER(SEARCH($E41,INDEX(Applicants!$AM$2:$AM$501,$U41))))),"; not available","")&amp;IF(AND($F41&lt;&gt;"",NOT(ISNUMBER(SEARCH($F41,INDEX(Applicants!$AL$2:$AL$501,$U41))))),"; role not chosen","")&amp;IF(AND(ISNUMBER(MATCH($F41,Lists!$I$2:$I$6,0)),TRIM(INDEX(Applicants!$AG$2:$AG$501,$U41)&amp;"")&lt;&gt;"Yes"),"; reference check not marked Yes","")&amp;IF(INDEX(Applicants!$AO$2:$AO$501,$U41)="Needed","; under 18, guardian signature not on file","")&amp;IF((COUNTIFS($B$2:$B$41,$B41,$S$2:$S$41,"&lt;"&amp;$T41,$T$2:$T$41,"&gt;"&amp;$S41,$H$2:$H$41,TRIM($H41))+COUNTIFS($B$2:$B$41,$B41,$S$2:$S$41,"&lt;"&amp;$T41,$T$2:$T$41,"&gt;"&amp;$S41,$I$2:$I$41,TRIM($H41))+COUNTIFS($B$2:$B$41,$B41,$S$2:$S$41,"&lt;"&amp;$T41,$T$2:$T$41,"&gt;"&amp;$S41,$J$2:$J$41,TRIM($H41))+COUNTIFS($B$2:$B$41,$B41,$S$2:$S$41,"&lt;"&amp;$T41,$T$2:$T$41,"&gt;"&amp;$S41,$K$2:$K$41,TRIM($H41))+COUNTIFS($B$2:$B$41,$B41,$S$2:$S$41,"&lt;"&amp;$T41,$T$2:$T$41,"&gt;"&amp;$S41,$L$2:$L$41,TRIM($H41))+COUNTIFS($B$2:$B$41,$B41,$S$2:$S$41,"&lt;"&amp;$T41,$T$2:$T$41,"&gt;"&amp;$S41,$M$2:$M$41,TRIM($H41)))&gt;1,"; double-booked","")),3,200)))</f>
        <v/>
      </c>
      <c r="AB41" s="29">
        <f>IF($V41="","",IF((IF($V41=0,"; not on Applicants",IF(AND($E41&lt;&gt;"",NOT(ISNUMBER(SEARCH($E41,INDEX(Applicants!$AM$2:$AM$501,$V41))))),"; not available","")&amp;IF(AND($F41&lt;&gt;"",NOT(ISNUMBER(SEARCH($F41,INDEX(Applicants!$AL$2:$AL$501,$V41))))),"; role not chosen","")&amp;IF(AND(ISNUMBER(MATCH($F41,Lists!$I$2:$I$6,0)),TRIM(INDEX(Applicants!$AG$2:$AG$501,$V41)&amp;"")&lt;&gt;"Yes"),"; reference check not marked Yes","")&amp;IF(INDEX(Applicants!$AO$2:$AO$501,$V41)="Needed","; under 18, guardian signature not on file","")&amp;IF((COUNTIFS($B$2:$B$41,$B41,$S$2:$S$41,"&lt;"&amp;$T41,$T$2:$T$41,"&gt;"&amp;$S41,$H$2:$H$41,TRIM($I41))+COUNTIFS($B$2:$B$41,$B41,$S$2:$S$41,"&lt;"&amp;$T41,$T$2:$T$41,"&gt;"&amp;$S41,$I$2:$I$41,TRIM($I41))+COUNTIFS($B$2:$B$41,$B41,$S$2:$S$41,"&lt;"&amp;$T41,$T$2:$T$41,"&gt;"&amp;$S41,$J$2:$J$41,TRIM($I41))+COUNTIFS($B$2:$B$41,$B41,$S$2:$S$41,"&lt;"&amp;$T41,$T$2:$T$41,"&gt;"&amp;$S41,$K$2:$K$41,TRIM($I41))+COUNTIFS($B$2:$B$41,$B41,$S$2:$S$41,"&lt;"&amp;$T41,$T$2:$T$41,"&gt;"&amp;$S41,$L$2:$L$41,TRIM($I41))+COUNTIFS($B$2:$B$41,$B41,$S$2:$S$41,"&lt;"&amp;$T41,$T$2:$T$41,"&gt;"&amp;$S41,$M$2:$M$41,TRIM($I41)))&gt;1,"; double-booked","")))="","",TRIM($I41)&amp;": "&amp;MID(IF($V41=0,"; not on Applicants",IF(AND($E41&lt;&gt;"",NOT(ISNUMBER(SEARCH($E41,INDEX(Applicants!$AM$2:$AM$501,$V41))))),"; not available","")&amp;IF(AND($F41&lt;&gt;"",NOT(ISNUMBER(SEARCH($F41,INDEX(Applicants!$AL$2:$AL$501,$V41))))),"; role not chosen","")&amp;IF(AND(ISNUMBER(MATCH($F41,Lists!$I$2:$I$6,0)),TRIM(INDEX(Applicants!$AG$2:$AG$501,$V41)&amp;"")&lt;&gt;"Yes"),"; reference check not marked Yes","")&amp;IF(INDEX(Applicants!$AO$2:$AO$501,$V41)="Needed","; under 18, guardian signature not on file","")&amp;IF((COUNTIFS($B$2:$B$41,$B41,$S$2:$S$41,"&lt;"&amp;$T41,$T$2:$T$41,"&gt;"&amp;$S41,$H$2:$H$41,TRIM($I41))+COUNTIFS($B$2:$B$41,$B41,$S$2:$S$41,"&lt;"&amp;$T41,$T$2:$T$41,"&gt;"&amp;$S41,$I$2:$I$41,TRIM($I41))+COUNTIFS($B$2:$B$41,$B41,$S$2:$S$41,"&lt;"&amp;$T41,$T$2:$T$41,"&gt;"&amp;$S41,$J$2:$J$41,TRIM($I41))+COUNTIFS($B$2:$B$41,$B41,$S$2:$S$41,"&lt;"&amp;$T41,$T$2:$T$41,"&gt;"&amp;$S41,$K$2:$K$41,TRIM($I41))+COUNTIFS($B$2:$B$41,$B41,$S$2:$S$41,"&lt;"&amp;$T41,$T$2:$T$41,"&gt;"&amp;$S41,$L$2:$L$41,TRIM($I41))+COUNTIFS($B$2:$B$41,$B41,$S$2:$S$41,"&lt;"&amp;$T41,$T$2:$T$41,"&gt;"&amp;$S41,$M$2:$M$41,TRIM($I41)))&gt;1,"; double-booked","")),3,200)))</f>
        <v/>
      </c>
      <c r="AC41" s="29">
        <f>IF($W41="","",IF((IF($W41=0,"; not on Applicants",IF(AND($E41&lt;&gt;"",NOT(ISNUMBER(SEARCH($E41,INDEX(Applicants!$AM$2:$AM$501,$W41))))),"; not available","")&amp;IF(AND($F41&lt;&gt;"",NOT(ISNUMBER(SEARCH($F41,INDEX(Applicants!$AL$2:$AL$501,$W41))))),"; role not chosen","")&amp;IF(AND(ISNUMBER(MATCH($F41,Lists!$I$2:$I$6,0)),TRIM(INDEX(Applicants!$AG$2:$AG$501,$W41)&amp;"")&lt;&gt;"Yes"),"; reference check not marked Yes","")&amp;IF(INDEX(Applicants!$AO$2:$AO$501,$W41)="Needed","; under 18, guardian signature not on file","")&amp;IF((COUNTIFS($B$2:$B$41,$B41,$S$2:$S$41,"&lt;"&amp;$T41,$T$2:$T$41,"&gt;"&amp;$S41,$H$2:$H$41,TRIM($J41))+COUNTIFS($B$2:$B$41,$B41,$S$2:$S$41,"&lt;"&amp;$T41,$T$2:$T$41,"&gt;"&amp;$S41,$I$2:$I$41,TRIM($J41))+COUNTIFS($B$2:$B$41,$B41,$S$2:$S$41,"&lt;"&amp;$T41,$T$2:$T$41,"&gt;"&amp;$S41,$J$2:$J$41,TRIM($J41))+COUNTIFS($B$2:$B$41,$B41,$S$2:$S$41,"&lt;"&amp;$T41,$T$2:$T$41,"&gt;"&amp;$S41,$K$2:$K$41,TRIM($J41))+COUNTIFS($B$2:$B$41,$B41,$S$2:$S$41,"&lt;"&amp;$T41,$T$2:$T$41,"&gt;"&amp;$S41,$L$2:$L$41,TRIM($J41))+COUNTIFS($B$2:$B$41,$B41,$S$2:$S$41,"&lt;"&amp;$T41,$T$2:$T$41,"&gt;"&amp;$S41,$M$2:$M$41,TRIM($J41)))&gt;1,"; double-booked","")))="","",TRIM($J41)&amp;": "&amp;MID(IF($W41=0,"; not on Applicants",IF(AND($E41&lt;&gt;"",NOT(ISNUMBER(SEARCH($E41,INDEX(Applicants!$AM$2:$AM$501,$W41))))),"; not available","")&amp;IF(AND($F41&lt;&gt;"",NOT(ISNUMBER(SEARCH($F41,INDEX(Applicants!$AL$2:$AL$501,$W41))))),"; role not chosen","")&amp;IF(AND(ISNUMBER(MATCH($F41,Lists!$I$2:$I$6,0)),TRIM(INDEX(Applicants!$AG$2:$AG$501,$W41)&amp;"")&lt;&gt;"Yes"),"; reference check not marked Yes","")&amp;IF(INDEX(Applicants!$AO$2:$AO$501,$W41)="Needed","; under 18, guardian signature not on file","")&amp;IF((COUNTIFS($B$2:$B$41,$B41,$S$2:$S$41,"&lt;"&amp;$T41,$T$2:$T$41,"&gt;"&amp;$S41,$H$2:$H$41,TRIM($J41))+COUNTIFS($B$2:$B$41,$B41,$S$2:$S$41,"&lt;"&amp;$T41,$T$2:$T$41,"&gt;"&amp;$S41,$I$2:$I$41,TRIM($J41))+COUNTIFS($B$2:$B$41,$B41,$S$2:$S$41,"&lt;"&amp;$T41,$T$2:$T$41,"&gt;"&amp;$S41,$J$2:$J$41,TRIM($J41))+COUNTIFS($B$2:$B$41,$B41,$S$2:$S$41,"&lt;"&amp;$T41,$T$2:$T$41,"&gt;"&amp;$S41,$K$2:$K$41,TRIM($J41))+COUNTIFS($B$2:$B$41,$B41,$S$2:$S$41,"&lt;"&amp;$T41,$T$2:$T$41,"&gt;"&amp;$S41,$L$2:$L$41,TRIM($J41))+COUNTIFS($B$2:$B$41,$B41,$S$2:$S$41,"&lt;"&amp;$T41,$T$2:$T$41,"&gt;"&amp;$S41,$M$2:$M$41,TRIM($J41)))&gt;1,"; double-booked","")),3,200)))</f>
        <v/>
      </c>
      <c r="AD41" s="29">
        <f>IF($X41="","",IF((IF($X41=0,"; not on Applicants",IF(AND($E41&lt;&gt;"",NOT(ISNUMBER(SEARCH($E41,INDEX(Applicants!$AM$2:$AM$501,$X41))))),"; not available","")&amp;IF(AND($F41&lt;&gt;"",NOT(ISNUMBER(SEARCH($F41,INDEX(Applicants!$AL$2:$AL$501,$X41))))),"; role not chosen","")&amp;IF(AND(ISNUMBER(MATCH($F41,Lists!$I$2:$I$6,0)),TRIM(INDEX(Applicants!$AG$2:$AG$501,$X41)&amp;"")&lt;&gt;"Yes"),"; reference check not marked Yes","")&amp;IF(INDEX(Applicants!$AO$2:$AO$501,$X41)="Needed","; under 18, guardian signature not on file","")&amp;IF((COUNTIFS($B$2:$B$41,$B41,$S$2:$S$41,"&lt;"&amp;$T41,$T$2:$T$41,"&gt;"&amp;$S41,$H$2:$H$41,TRIM($K41))+COUNTIFS($B$2:$B$41,$B41,$S$2:$S$41,"&lt;"&amp;$T41,$T$2:$T$41,"&gt;"&amp;$S41,$I$2:$I$41,TRIM($K41))+COUNTIFS($B$2:$B$41,$B41,$S$2:$S$41,"&lt;"&amp;$T41,$T$2:$T$41,"&gt;"&amp;$S41,$J$2:$J$41,TRIM($K41))+COUNTIFS($B$2:$B$41,$B41,$S$2:$S$41,"&lt;"&amp;$T41,$T$2:$T$41,"&gt;"&amp;$S41,$K$2:$K$41,TRIM($K41))+COUNTIFS($B$2:$B$41,$B41,$S$2:$S$41,"&lt;"&amp;$T41,$T$2:$T$41,"&gt;"&amp;$S41,$L$2:$L$41,TRIM($K41))+COUNTIFS($B$2:$B$41,$B41,$S$2:$S$41,"&lt;"&amp;$T41,$T$2:$T$41,"&gt;"&amp;$S41,$M$2:$M$41,TRIM($K41)))&gt;1,"; double-booked","")))="","",TRIM($K41)&amp;": "&amp;MID(IF($X41=0,"; not on Applicants",IF(AND($E41&lt;&gt;"",NOT(ISNUMBER(SEARCH($E41,INDEX(Applicants!$AM$2:$AM$501,$X41))))),"; not available","")&amp;IF(AND($F41&lt;&gt;"",NOT(ISNUMBER(SEARCH($F41,INDEX(Applicants!$AL$2:$AL$501,$X41))))),"; role not chosen","")&amp;IF(AND(ISNUMBER(MATCH($F41,Lists!$I$2:$I$6,0)),TRIM(INDEX(Applicants!$AG$2:$AG$501,$X41)&amp;"")&lt;&gt;"Yes"),"; reference check not marked Yes","")&amp;IF(INDEX(Applicants!$AO$2:$AO$501,$X41)="Needed","; under 18, guardian signature not on file","")&amp;IF((COUNTIFS($B$2:$B$41,$B41,$S$2:$S$41,"&lt;"&amp;$T41,$T$2:$T$41,"&gt;"&amp;$S41,$H$2:$H$41,TRIM($K41))+COUNTIFS($B$2:$B$41,$B41,$S$2:$S$41,"&lt;"&amp;$T41,$T$2:$T$41,"&gt;"&amp;$S41,$I$2:$I$41,TRIM($K41))+COUNTIFS($B$2:$B$41,$B41,$S$2:$S$41,"&lt;"&amp;$T41,$T$2:$T$41,"&gt;"&amp;$S41,$J$2:$J$41,TRIM($K41))+COUNTIFS($B$2:$B$41,$B41,$S$2:$S$41,"&lt;"&amp;$T41,$T$2:$T$41,"&gt;"&amp;$S41,$K$2:$K$41,TRIM($K41))+COUNTIFS($B$2:$B$41,$B41,$S$2:$S$41,"&lt;"&amp;$T41,$T$2:$T$41,"&gt;"&amp;$S41,$L$2:$L$41,TRIM($K41))+COUNTIFS($B$2:$B$41,$B41,$S$2:$S$41,"&lt;"&amp;$T41,$T$2:$T$41,"&gt;"&amp;$S41,$M$2:$M$41,TRIM($K41)))&gt;1,"; double-booked","")),3,200)))</f>
        <v/>
      </c>
      <c r="AE41" s="29">
        <f>IF($Y41="","",IF((IF($Y41=0,"; not on Applicants",IF(AND($E41&lt;&gt;"",NOT(ISNUMBER(SEARCH($E41,INDEX(Applicants!$AM$2:$AM$501,$Y41))))),"; not available","")&amp;IF(AND($F41&lt;&gt;"",NOT(ISNUMBER(SEARCH($F41,INDEX(Applicants!$AL$2:$AL$501,$Y41))))),"; role not chosen","")&amp;IF(AND(ISNUMBER(MATCH($F41,Lists!$I$2:$I$6,0)),TRIM(INDEX(Applicants!$AG$2:$AG$501,$Y41)&amp;"")&lt;&gt;"Yes"),"; reference check not marked Yes","")&amp;IF(INDEX(Applicants!$AO$2:$AO$501,$Y41)="Needed","; under 18, guardian signature not on file","")&amp;IF((COUNTIFS($B$2:$B$41,$B41,$S$2:$S$41,"&lt;"&amp;$T41,$T$2:$T$41,"&gt;"&amp;$S41,$H$2:$H$41,TRIM($L41))+COUNTIFS($B$2:$B$41,$B41,$S$2:$S$41,"&lt;"&amp;$T41,$T$2:$T$41,"&gt;"&amp;$S41,$I$2:$I$41,TRIM($L41))+COUNTIFS($B$2:$B$41,$B41,$S$2:$S$41,"&lt;"&amp;$T41,$T$2:$T$41,"&gt;"&amp;$S41,$J$2:$J$41,TRIM($L41))+COUNTIFS($B$2:$B$41,$B41,$S$2:$S$41,"&lt;"&amp;$T41,$T$2:$T$41,"&gt;"&amp;$S41,$K$2:$K$41,TRIM($L41))+COUNTIFS($B$2:$B$41,$B41,$S$2:$S$41,"&lt;"&amp;$T41,$T$2:$T$41,"&gt;"&amp;$S41,$L$2:$L$41,TRIM($L41))+COUNTIFS($B$2:$B$41,$B41,$S$2:$S$41,"&lt;"&amp;$T41,$T$2:$T$41,"&gt;"&amp;$S41,$M$2:$M$41,TRIM($L41)))&gt;1,"; double-booked","")))="","",TRIM($L41)&amp;": "&amp;MID(IF($Y41=0,"; not on Applicants",IF(AND($E41&lt;&gt;"",NOT(ISNUMBER(SEARCH($E41,INDEX(Applicants!$AM$2:$AM$501,$Y41))))),"; not available","")&amp;IF(AND($F41&lt;&gt;"",NOT(ISNUMBER(SEARCH($F41,INDEX(Applicants!$AL$2:$AL$501,$Y41))))),"; role not chosen","")&amp;IF(AND(ISNUMBER(MATCH($F41,Lists!$I$2:$I$6,0)),TRIM(INDEX(Applicants!$AG$2:$AG$501,$Y41)&amp;"")&lt;&gt;"Yes"),"; reference check not marked Yes","")&amp;IF(INDEX(Applicants!$AO$2:$AO$501,$Y41)="Needed","; under 18, guardian signature not on file","")&amp;IF((COUNTIFS($B$2:$B$41,$B41,$S$2:$S$41,"&lt;"&amp;$T41,$T$2:$T$41,"&gt;"&amp;$S41,$H$2:$H$41,TRIM($L41))+COUNTIFS($B$2:$B$41,$B41,$S$2:$S$41,"&lt;"&amp;$T41,$T$2:$T$41,"&gt;"&amp;$S41,$I$2:$I$41,TRIM($L41))+COUNTIFS($B$2:$B$41,$B41,$S$2:$S$41,"&lt;"&amp;$T41,$T$2:$T$41,"&gt;"&amp;$S41,$J$2:$J$41,TRIM($L41))+COUNTIFS($B$2:$B$41,$B41,$S$2:$S$41,"&lt;"&amp;$T41,$T$2:$T$41,"&gt;"&amp;$S41,$K$2:$K$41,TRIM($L41))+COUNTIFS($B$2:$B$41,$B41,$S$2:$S$41,"&lt;"&amp;$T41,$T$2:$T$41,"&gt;"&amp;$S41,$L$2:$L$41,TRIM($L41))+COUNTIFS($B$2:$B$41,$B41,$S$2:$S$41,"&lt;"&amp;$T41,$T$2:$T$41,"&gt;"&amp;$S41,$M$2:$M$41,TRIM($L41)))&gt;1,"; double-booked","")),3,200)))</f>
        <v/>
      </c>
      <c r="AF41" s="29">
        <f>IF($Z41="","",IF((IF($Z41=0,"; not on Applicants",IF(AND($E41&lt;&gt;"",NOT(ISNUMBER(SEARCH($E41,INDEX(Applicants!$AM$2:$AM$501,$Z41))))),"; not available","")&amp;IF(AND($F41&lt;&gt;"",NOT(ISNUMBER(SEARCH($F41,INDEX(Applicants!$AL$2:$AL$501,$Z41))))),"; role not chosen","")&amp;IF(AND(ISNUMBER(MATCH($F41,Lists!$I$2:$I$6,0)),TRIM(INDEX(Applicants!$AG$2:$AG$501,$Z41)&amp;"")&lt;&gt;"Yes"),"; reference check not marked Yes","")&amp;IF(INDEX(Applicants!$AO$2:$AO$501,$Z41)="Needed","; under 18, guardian signature not on file","")&amp;IF((COUNTIFS($B$2:$B$41,$B41,$S$2:$S$41,"&lt;"&amp;$T41,$T$2:$T$41,"&gt;"&amp;$S41,$H$2:$H$41,TRIM($M41))+COUNTIFS($B$2:$B$41,$B41,$S$2:$S$41,"&lt;"&amp;$T41,$T$2:$T$41,"&gt;"&amp;$S41,$I$2:$I$41,TRIM($M41))+COUNTIFS($B$2:$B$41,$B41,$S$2:$S$41,"&lt;"&amp;$T41,$T$2:$T$41,"&gt;"&amp;$S41,$J$2:$J$41,TRIM($M41))+COUNTIFS($B$2:$B$41,$B41,$S$2:$S$41,"&lt;"&amp;$T41,$T$2:$T$41,"&gt;"&amp;$S41,$K$2:$K$41,TRIM($M41))+COUNTIFS($B$2:$B$41,$B41,$S$2:$S$41,"&lt;"&amp;$T41,$T$2:$T$41,"&gt;"&amp;$S41,$L$2:$L$41,TRIM($M41))+COUNTIFS($B$2:$B$41,$B41,$S$2:$S$41,"&lt;"&amp;$T41,$T$2:$T$41,"&gt;"&amp;$S41,$M$2:$M$41,TRIM($M41)))&gt;1,"; double-booked","")))="","",TRIM($M41)&amp;": "&amp;MID(IF($Z41=0,"; not on Applicants",IF(AND($E41&lt;&gt;"",NOT(ISNUMBER(SEARCH($E41,INDEX(Applicants!$AM$2:$AM$501,$Z41))))),"; not available","")&amp;IF(AND($F41&lt;&gt;"",NOT(ISNUMBER(SEARCH($F41,INDEX(Applicants!$AL$2:$AL$501,$Z41))))),"; role not chosen","")&amp;IF(AND(ISNUMBER(MATCH($F41,Lists!$I$2:$I$6,0)),TRIM(INDEX(Applicants!$AG$2:$AG$501,$Z41)&amp;"")&lt;&gt;"Yes"),"; reference check not marked Yes","")&amp;IF(INDEX(Applicants!$AO$2:$AO$501,$Z41)="Needed","; under 18, guardian signature not on file","")&amp;IF((COUNTIFS($B$2:$B$41,$B41,$S$2:$S$41,"&lt;"&amp;$T41,$T$2:$T$41,"&gt;"&amp;$S41,$H$2:$H$41,TRIM($M41))+COUNTIFS($B$2:$B$41,$B41,$S$2:$S$41,"&lt;"&amp;$T41,$T$2:$T$41,"&gt;"&amp;$S41,$I$2:$I$41,TRIM($M41))+COUNTIFS($B$2:$B$41,$B41,$S$2:$S$41,"&lt;"&amp;$T41,$T$2:$T$41,"&gt;"&amp;$S41,$J$2:$J$41,TRIM($M41))+COUNTIFS($B$2:$B$41,$B41,$S$2:$S$41,"&lt;"&amp;$T41,$T$2:$T$41,"&gt;"&amp;$S41,$K$2:$K$41,TRIM($M41))+COUNTIFS($B$2:$B$41,$B41,$S$2:$S$41,"&lt;"&amp;$T41,$T$2:$T$41,"&gt;"&amp;$S41,$L$2:$L$41,TRIM($M41))+COUNTIFS($B$2:$B$41,$B41,$S$2:$S$41,"&lt;"&amp;$T41,$T$2:$T$41,"&gt;"&amp;$S41,$M$2:$M$41,TRIM($M41)))&gt;1,"; double-booked","")),3,200)))</f>
        <v/>
      </c>
      <c r="AG41" s="29">
        <f>IF(AA41&lt;&gt;"",AA41&amp;" | ","")&amp;IF(AB41&lt;&gt;"",AB41&amp;" | ","")&amp;IF(AC41&lt;&gt;"",AC41&amp;" | ","")&amp;IF(AD41&lt;&gt;"",AD41&amp;" | ","")&amp;IF(AE41&lt;&gt;"",AE41&amp;" | ","")&amp;IF(AF41&lt;&gt;"",AF41&amp;" | ","")</f>
        <v/>
      </c>
    </row>
  </sheetData>
  <conditionalFormatting sqref="A2:Q41">
    <cfRule type="expression" priority="1" dxfId="0">
      <formula>AND($Q2&lt;&gt;"",$Q2&lt;&gt;"OK",$Q2&lt;&gt;"No names yet")</formula>
    </cfRule>
  </conditionalFormatting>
  <dataValidations count="5">
    <dataValidation sqref="E2:E41" showDropDown="0" showInputMessage="1" showErrorMessage="1" allowBlank="1" errorTitle="Part of the week" error="Pick a value from the list. Pick one." promptTitle="Part of the week" prompt="Pick one." type="list" errorStyle="warning">
      <formula1>Lists!$G$2:$G$6</formula1>
    </dataValidation>
    <dataValidation sqref="F2:F41" showDropDown="0" showInputMessage="1" showErrorMessage="1" allowBlank="1" errorTitle="Role" error="Pick a value from the list. Pick a role, or type your own." promptTitle="Role" prompt="Pick a role, or type your own." type="list" errorStyle="warning">
      <formula1>Lists!$H$2:$H$8</formula1>
    </dataValidation>
    <dataValidation sqref="H2:M41" showDropDown="0" showInputMessage="1" showErrorMessage="1" allowBlank="1" errorTitle="Volunteer" error="Pick a value from the list. Pick a name from Applicants." promptTitle="Volunteer" prompt="Pick a name from Applicants." type="list" errorStyle="warning">
      <formula1>VolunteerNames</formula1>
    </dataValidation>
    <dataValidation sqref="G2:G41" showDropDown="0" showInputMessage="1" showErrorMessage="1" allowBlank="1" errorTitle="People needed" error="Type a whole number from 1 to 500." promptTitle="People needed" prompt="Type how many people you need." type="whole" errorStyle="warning" operator="between">
      <formula1>1</formula1>
      <formula2>500</formula2>
    </dataValidation>
    <dataValidation sqref="B2:B41" showDropDown="0" showInputMessage="0" showErrorMessage="1" allowBlank="1" errorTitle="Date" error="Type a date such as 2026-11-14." type="date" errorStyle="warning" operator="greaterThan">
      <formula1>36526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</cols>
  <sheetData>
    <row r="1">
      <c r="A1" s="33" t="inlineStr">
        <is>
          <t>Roster summary</t>
        </is>
      </c>
    </row>
    <row r="2">
      <c r="A2" s="3">
        <f>IF(COUNTIF(Applicants!$A$2:$A$501,"EXAMPLE*")+COUNTIF(Shifts!$A$2:$A$41,"EXAMPLE*")&gt;0,"You are looking at EXAMPLE data. Clear the EXAMPLE rows on Applicants and Shifts, then add your own.","")</f>
        <v/>
      </c>
    </row>
    <row r="4">
      <c r="A4" s="4" t="inlineStr">
        <is>
          <t>At a glance</t>
        </is>
      </c>
      <c r="B4" s="4" t="inlineStr">
        <is>
          <t>Count</t>
        </is>
      </c>
      <c r="D4" s="15" t="inlineStr">
        <is>
          <t>These counts come from what you typed and pasted. Nothing here says a volunteer is approved or cleared.</t>
        </is>
      </c>
    </row>
    <row r="5">
      <c r="A5" s="34" t="inlineStr">
        <is>
          <t>Applicants pasted</t>
        </is>
      </c>
      <c r="B5" s="35">
        <f>SUMPRODUCT((Applicants!$AJ$2:$AJ$501&lt;&gt;"")*1)</f>
        <v/>
      </c>
    </row>
    <row r="6">
      <c r="A6" s="34" t="inlineStr">
        <is>
          <t>Status Ready</t>
        </is>
      </c>
      <c r="B6" s="35">
        <f>COUNTIF(Applicants!$AF$2:$AF$501,"Ready")</f>
        <v/>
      </c>
    </row>
    <row r="7">
      <c r="A7" s="34" t="inlineStr">
        <is>
          <t>Under 18 (from "Are you 18 or older?")</t>
        </is>
      </c>
      <c r="B7" s="35">
        <f>COUNTIF(Applicants!$AN$2:$AN$501,"Under 18")</f>
        <v/>
      </c>
    </row>
    <row r="8">
      <c r="A8" s="34" t="inlineStr">
        <is>
          <t>Under 18 with guardian signature still needed</t>
        </is>
      </c>
      <c r="B8" s="35">
        <f>COUNTIF(Applicants!$AO$2:$AO$501,"Needed")</f>
        <v/>
      </c>
    </row>
    <row r="9">
      <c r="A9" s="34" t="inlineStr">
        <is>
          <t>Ready volunteers not on any shift</t>
        </is>
      </c>
      <c r="B9" s="35">
        <f>COUNTIFS(Applicants!$AF$2:$AF$501,"Ready",Applicants!$AP$2:$AP$501,0)</f>
        <v/>
      </c>
    </row>
    <row r="10">
      <c r="A10" s="34" t="inlineStr">
        <is>
          <t>Shifts listed</t>
        </is>
      </c>
      <c r="B10" s="35">
        <f>SUMPRODUCT((Shifts!$A$2:$A$41&lt;&gt;"")*1)</f>
        <v/>
      </c>
    </row>
    <row r="11">
      <c r="A11" s="34" t="inlineStr">
        <is>
          <t>People needed, all shifts</t>
        </is>
      </c>
      <c r="B11" s="35">
        <f>SUMPRODUCT((Shifts!$A$2:$A$41&lt;&gt;"")*1,Shifts!$G$2:$G$41)</f>
        <v/>
      </c>
    </row>
    <row r="12">
      <c r="A12" s="34" t="inlineStr">
        <is>
          <t>Spots filled</t>
        </is>
      </c>
      <c r="B12" s="35">
        <f>SUM(Shifts!$N$2:$N$41)</f>
        <v/>
      </c>
    </row>
    <row r="13">
      <c r="A13" s="34" t="inlineStr">
        <is>
          <t>Still needed</t>
        </is>
      </c>
      <c r="B13" s="35">
        <f>SUM(Shifts!$O$2:$O$41)</f>
        <v/>
      </c>
    </row>
    <row r="14">
      <c r="A14" s="34" t="inlineStr">
        <is>
          <t>Full shifts</t>
        </is>
      </c>
      <c r="B14" s="35">
        <f>COUNTIF(Shifts!$P$2:$P$41,"Full")</f>
        <v/>
      </c>
    </row>
    <row r="15">
      <c r="A15" s="34" t="inlineStr">
        <is>
          <t>Shifts with a check to look at</t>
        </is>
      </c>
      <c r="B15" s="35">
        <f>B10-COUNTIF(Shifts!$Q$2:$Q$41,"OK")-COUNTIF(Shifts!$Q$2:$Q$41,"No names yet")</f>
        <v/>
      </c>
    </row>
    <row r="18">
      <c r="A18" s="15" t="inlineStr">
        <is>
          <t>Made by HornetForms, hornetforms.com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3" customWidth="1" min="3" max="3"/>
    <col width="22" customWidth="1" min="4" max="4"/>
    <col width="22" customWidth="1" min="5" max="5"/>
    <col width="22" customWidth="1" min="6" max="6"/>
    <col width="22" customWidth="1" min="7" max="7"/>
    <col width="36" customWidth="1" min="8" max="8"/>
    <col width="36" customWidth="1" min="9" max="9"/>
  </cols>
  <sheetData>
    <row r="1" ht="48" customHeight="1">
      <c r="A1" s="4" t="inlineStr">
        <is>
          <t>Column names to look for</t>
        </is>
      </c>
      <c r="B1" s="4" t="inlineStr">
        <is>
          <t>Header in your export (edit if you renamed a question)</t>
        </is>
      </c>
      <c r="D1" s="4" t="inlineStr">
        <is>
          <t>Status options</t>
        </is>
      </c>
      <c r="E1" s="4" t="inlineStr">
        <is>
          <t>References checked options</t>
        </is>
      </c>
      <c r="F1" s="4" t="inlineStr">
        <is>
          <t>Guardian signature options</t>
        </is>
      </c>
      <c r="G1" s="4" t="inlineStr">
        <is>
          <t>Part of the week</t>
        </is>
      </c>
      <c r="H1" s="4" t="inlineStr">
        <is>
          <t>Roles (from the template)</t>
        </is>
      </c>
      <c r="I1" s="4" t="inlineStr">
        <is>
          <t>Roles that ask for a reference check (edit if yours differ)</t>
        </is>
      </c>
    </row>
    <row r="2">
      <c r="A2" s="34" t="inlineStr">
        <is>
          <t>Volunteer name</t>
        </is>
      </c>
      <c r="B2" s="23" t="inlineStr">
        <is>
          <t>Full name</t>
        </is>
      </c>
      <c r="D2" s="23" t="inlineStr">
        <is>
          <t>New</t>
        </is>
      </c>
      <c r="E2" s="23" t="inlineStr">
        <is>
          <t>Yes</t>
        </is>
      </c>
      <c r="F2" s="23" t="inlineStr">
        <is>
          <t>Yes</t>
        </is>
      </c>
      <c r="G2" s="23" t="inlineStr">
        <is>
          <t>Weekday mornings</t>
        </is>
      </c>
      <c r="H2" s="23" t="inlineStr">
        <is>
          <t>Events and setup</t>
        </is>
      </c>
      <c r="I2" s="23" t="inlineStr">
        <is>
          <t>Working with children or young people</t>
        </is>
      </c>
    </row>
    <row r="3">
      <c r="A3" s="34" t="inlineStr">
        <is>
          <t>Phone</t>
        </is>
      </c>
      <c r="B3" s="23" t="inlineStr">
        <is>
          <t>Phone</t>
        </is>
      </c>
      <c r="D3" s="23" t="inlineStr">
        <is>
          <t>Contacted</t>
        </is>
      </c>
      <c r="E3" s="23" t="inlineStr">
        <is>
          <t>No</t>
        </is>
      </c>
      <c r="F3" s="23" t="inlineStr">
        <is>
          <t>No</t>
        </is>
      </c>
      <c r="G3" s="23" t="inlineStr">
        <is>
          <t>Weekday afternoons</t>
        </is>
      </c>
      <c r="H3" s="23" t="inlineStr">
        <is>
          <t>Front desk and greeting</t>
        </is>
      </c>
      <c r="I3" s="23" t="inlineStr">
        <is>
          <t>Working with older or vulnerable adults</t>
        </is>
      </c>
    </row>
    <row r="4">
      <c r="A4" s="34" t="inlineStr">
        <is>
          <t>Age answer</t>
        </is>
      </c>
      <c r="B4" s="23" t="inlineStr">
        <is>
          <t>Are you 18 or older?</t>
        </is>
      </c>
      <c r="D4" s="23" t="inlineStr">
        <is>
          <t>Ready</t>
        </is>
      </c>
      <c r="E4" s="23" t="inlineStr">
        <is>
          <t>Not needed</t>
        </is>
      </c>
      <c r="G4" s="23" t="inlineStr">
        <is>
          <t>Weekday evenings</t>
        </is>
      </c>
      <c r="H4" s="23" t="inlineStr">
        <is>
          <t>Fundraising</t>
        </is>
      </c>
      <c r="I4" s="23" t="n"/>
    </row>
    <row r="5">
      <c r="A5" s="34" t="inlineStr">
        <is>
          <t>Roles</t>
        </is>
      </c>
      <c r="B5" s="23" t="inlineStr">
        <is>
          <t>Which roles interest you?</t>
        </is>
      </c>
      <c r="D5" s="23" t="inlineStr">
        <is>
          <t>Not now</t>
        </is>
      </c>
      <c r="G5" s="23" t="inlineStr">
        <is>
          <t>Saturdays</t>
        </is>
      </c>
      <c r="H5" s="23" t="inlineStr">
        <is>
          <t>Working with children or young people</t>
        </is>
      </c>
      <c r="I5" s="23" t="n"/>
    </row>
    <row r="6">
      <c r="A6" s="34" t="inlineStr">
        <is>
          <t>Availability</t>
        </is>
      </c>
      <c r="B6" s="23" t="inlineStr">
        <is>
          <t>When are you available?</t>
        </is>
      </c>
      <c r="G6" s="23" t="inlineStr">
        <is>
          <t>Sundays</t>
        </is>
      </c>
      <c r="H6" s="23" t="inlineStr">
        <is>
          <t>Working with older or vulnerable adults</t>
        </is>
      </c>
      <c r="I6" s="23" t="n"/>
    </row>
    <row r="7">
      <c r="A7" s="34" t="inlineStr">
        <is>
          <t>How often</t>
        </is>
      </c>
      <c r="B7" s="23" t="inlineStr">
        <is>
          <t>How often would you like to help?</t>
        </is>
      </c>
      <c r="H7" s="23" t="inlineStr">
        <is>
          <t>Office and admin</t>
        </is>
      </c>
    </row>
    <row r="8">
      <c r="H8" s="23" t="inlineStr">
        <is>
          <t>Driving and deliveries</t>
        </is>
      </c>
    </row>
    <row r="10">
      <c r="A10" s="36" t="inlineStr">
        <is>
          <t>Answers to look for (edit if you renamed an option)</t>
        </is>
      </c>
    </row>
    <row r="11">
      <c r="A11" s="34" t="inlineStr">
        <is>
          <t>Age answer meaning under 18</t>
        </is>
      </c>
      <c r="B11" s="23" t="inlineStr">
        <is>
          <t>No</t>
        </is>
      </c>
    </row>
    <row r="12">
      <c r="A12" s="34" t="inlineStr">
        <is>
          <t>Age answer meaning 18 or older</t>
        </is>
      </c>
      <c r="B12" s="23" t="inlineStr">
        <is>
          <t>Yes</t>
        </is>
      </c>
    </row>
    <row r="18">
      <c r="A18" s="15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2026-10-27T00:00:55Z</dcterms:created>
  <dcterms:modified xmlns:dcterms="http://purl.org/dc/terms/" xmlns:xsi="http://www.w3.org/2001/XMLSchema-instance" xsi:type="dcterms:W3CDTF">2026-10-27T00:00:58Z</dcterms:modified>
</cp:coreProperties>
</file>