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Naming rules" sheetId="2" state="visible" r:id="rId2"/>
    <sheet xmlns:r="http://schemas.openxmlformats.org/officeDocument/2006/relationships" name="Link builder" sheetId="3" state="visible" r:id="rId3"/>
    <sheet xmlns:r="http://schemas.openxmlformats.org/officeDocument/2006/relationships" name="Leads by source" sheetId="4" state="visible" r:id="rId4"/>
    <sheet xmlns:r="http://schemas.openxmlformats.org/officeDocument/2006/relationships" name="Lists" sheetId="5" state="visible" r:id="rId5"/>
  </sheets>
  <definedNames/>
  <calcPr calcId="124519" fullCalcOnLoad="1"/>
</workbook>
</file>

<file path=xl/styles.xml><?xml version="1.0" encoding="utf-8"?>
<styleSheet xmlns="http://schemas.openxmlformats.org/spreadsheetml/2006/main">
  <numFmts count="1">
    <numFmt numFmtId="164" formatCode="0.0%"/>
  </numFmts>
  <fonts count="14">
    <font>
      <name val="Calibri"/>
      <family val="2"/>
      <color theme="1"/>
      <sz val="11"/>
      <scheme val="minor"/>
    </font>
    <font>
      <name val="Arial"/>
      <b val="1"/>
      <color rgb="00231A2E"/>
      <sz val="18"/>
    </font>
    <font>
      <name val="Arial"/>
      <color rgb="005E5468"/>
      <sz val="11"/>
    </font>
    <font>
      <name val="Arial"/>
      <b val="1"/>
      <color rgb="00FBF5E9"/>
      <sz val="10"/>
    </font>
    <font>
      <name val="Arial"/>
      <b val="1"/>
      <color rgb="00231A2E"/>
      <sz val="12"/>
    </font>
    <font>
      <name val="Arial"/>
      <b val="1"/>
      <color rgb="00231A2E"/>
      <sz val="10"/>
    </font>
    <font>
      <name val="Arial"/>
      <color rgb="00231A2E"/>
      <sz val="10"/>
    </font>
    <font>
      <name val="Arial"/>
      <b val="1"/>
      <color rgb="008A1C12"/>
      <sz val="10"/>
    </font>
    <font>
      <name val="Arial"/>
      <i val="1"/>
      <color rgb="005E5468"/>
      <sz val="9"/>
    </font>
    <font>
      <name val="Arial"/>
      <b val="1"/>
      <color rgb="00231A2E"/>
      <sz val="16"/>
    </font>
    <font>
      <name val="Arial"/>
      <color rgb="005E5468"/>
      <sz val="10"/>
    </font>
    <font>
      <name val="Arial"/>
      <i val="1"/>
      <color rgb="005E5468"/>
      <sz val="10"/>
    </font>
    <font>
      <name val="Arial"/>
      <color rgb="005E5468"/>
      <sz val="9"/>
    </font>
    <font>
      <name val="Arial"/>
      <b val="1"/>
      <color rgb="008A1C12"/>
      <sz val="9"/>
    </font>
  </fonts>
  <fills count="9">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
      <patternFill patternType="solid">
        <fgColor rgb="007A4A00"/>
      </patternFill>
    </fill>
    <fill>
      <patternFill patternType="solid">
        <fgColor rgb="005E5468"/>
      </patternFill>
    </fill>
    <fill>
      <patternFill patternType="solid">
        <fgColor rgb="00D9D3E0"/>
      </patternFill>
    </fill>
  </fills>
  <borders count="2">
    <border>
      <left/>
      <right/>
      <top/>
      <bottom/>
      <diagonal/>
    </border>
    <border>
      <left style="thin">
        <color rgb="00C9C1D3"/>
      </left>
      <right style="thin">
        <color rgb="00C9C1D3"/>
      </right>
      <top style="thin">
        <color rgb="00C9C1D3"/>
      </top>
      <bottom style="thin">
        <color rgb="00C9C1D3"/>
      </bottom>
    </border>
  </borders>
  <cellStyleXfs count="1">
    <xf numFmtId="0" fontId="0" fillId="0" borderId="0"/>
  </cellStyleXfs>
  <cellXfs count="39">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xf>
    <xf numFmtId="0" fontId="5" fillId="0" borderId="1" applyAlignment="1" pivotButton="0" quotePrefix="0" xfId="0">
      <alignment vertical="top" wrapText="1"/>
    </xf>
    <xf numFmtId="0" fontId="6" fillId="0" borderId="1" applyAlignment="1" pivotButton="0" quotePrefix="0" xfId="0">
      <alignment vertical="top" wrapText="1"/>
    </xf>
    <xf numFmtId="0" fontId="4" fillId="0" borderId="0" pivotButton="0" quotePrefix="0" xfId="0"/>
    <xf numFmtId="0" fontId="5" fillId="3" borderId="1" pivotButton="0" quotePrefix="0" xfId="0"/>
    <xf numFmtId="0" fontId="6" fillId="0" borderId="0" pivotButton="0" quotePrefix="0" xfId="0"/>
    <xf numFmtId="0" fontId="5" fillId="4" borderId="1" pivotButton="0" quotePrefix="0" xfId="0"/>
    <xf numFmtId="0" fontId="3" fillId="2" borderId="1" pivotButton="0" quotePrefix="0" xfId="0"/>
    <xf numFmtId="0" fontId="6" fillId="0" borderId="0" applyAlignment="1" pivotButton="0" quotePrefix="0" xfId="0">
      <alignment vertical="top" wrapText="1"/>
    </xf>
    <xf numFmtId="0" fontId="7" fillId="5" borderId="0" applyAlignment="1" pivotButton="0" quotePrefix="0" xfId="0">
      <alignment vertical="top" wrapText="1"/>
    </xf>
    <xf numFmtId="0" fontId="8" fillId="0" borderId="0" pivotButton="0" quotePrefix="0" xfId="0"/>
    <xf numFmtId="0" fontId="9" fillId="0" borderId="0" pivotButton="0" quotePrefix="0" xfId="0"/>
    <xf numFmtId="0" fontId="10" fillId="0" borderId="0" pivotButton="0" quotePrefix="0" xfId="0"/>
    <xf numFmtId="0" fontId="3" fillId="6" borderId="1" applyAlignment="1" pivotButton="0" quotePrefix="0" xfId="0">
      <alignment vertical="center" wrapText="1"/>
    </xf>
    <xf numFmtId="0" fontId="11" fillId="3" borderId="1" pivotButton="0" quotePrefix="0" xfId="0"/>
    <xf numFmtId="0" fontId="6" fillId="3" borderId="1" pivotButton="0" quotePrefix="0" xfId="0"/>
    <xf numFmtId="0" fontId="6" fillId="4" borderId="1" pivotButton="0" quotePrefix="0" xfId="0"/>
    <xf numFmtId="0" fontId="7" fillId="0" borderId="0" pivotButton="0" quotePrefix="0" xfId="0"/>
    <xf numFmtId="0" fontId="3" fillId="7" borderId="1" applyAlignment="1" pivotButton="0" quotePrefix="0" xfId="0">
      <alignment vertical="center" wrapText="1"/>
    </xf>
    <xf numFmtId="0" fontId="12" fillId="4" borderId="1" pivotButton="0" quotePrefix="0" xfId="0"/>
    <xf numFmtId="0" fontId="3" fillId="8" borderId="1" applyAlignment="1" pivotButton="0" quotePrefix="0" xfId="0">
      <alignment vertical="center" wrapText="1"/>
    </xf>
    <xf numFmtId="0" fontId="11" fillId="0" borderId="0" pivotButton="0" quotePrefix="0" xfId="0"/>
    <xf numFmtId="0" fontId="0" fillId="8" borderId="0" pivotButton="0" quotePrefix="0" xfId="0"/>
    <xf numFmtId="0" fontId="10" fillId="4" borderId="1" pivotButton="0" quotePrefix="0" xfId="0"/>
    <xf numFmtId="0" fontId="5" fillId="4" borderId="1" applyAlignment="1" pivotButton="0" quotePrefix="0" xfId="0">
      <alignment horizontal="center"/>
    </xf>
    <xf numFmtId="0" fontId="6" fillId="4" borderId="1" applyAlignment="1" pivotButton="0" quotePrefix="0" xfId="0">
      <alignment horizontal="center"/>
    </xf>
    <xf numFmtId="9" fontId="6" fillId="4" borderId="1" applyAlignment="1" pivotButton="0" quotePrefix="0" xfId="0">
      <alignment horizontal="center"/>
    </xf>
    <xf numFmtId="3" fontId="6" fillId="3" borderId="1" pivotButton="0" quotePrefix="0" xfId="0"/>
    <xf numFmtId="164" fontId="6" fillId="4" borderId="1" applyAlignment="1" pivotButton="0" quotePrefix="0" xfId="0">
      <alignment horizontal="center"/>
    </xf>
    <xf numFmtId="0" fontId="11" fillId="4" borderId="1" pivotButton="0" quotePrefix="0" xfId="0"/>
    <xf numFmtId="0" fontId="11" fillId="4" borderId="1" applyAlignment="1" pivotButton="0" quotePrefix="0" xfId="0">
      <alignment horizontal="center"/>
    </xf>
    <xf numFmtId="9" fontId="11" fillId="4" borderId="1" applyAlignment="1" pivotButton="0" quotePrefix="0" xfId="0">
      <alignment horizontal="center"/>
    </xf>
    <xf numFmtId="9" fontId="5" fillId="4" borderId="1" applyAlignment="1" pivotButton="0" quotePrefix="0" xfId="0">
      <alignment horizontal="center"/>
    </xf>
    <xf numFmtId="0" fontId="13" fillId="0" borderId="0" pivotButton="0" quotePrefix="0" xfId="0"/>
    <xf numFmtId="0" fontId="6" fillId="0" borderId="1" pivotButton="0" quotePrefix="0" xfId="0"/>
  </cellXfs>
  <cellStyles count="1">
    <cellStyle name="Normal" xfId="0" builtinId="0" hidden="0"/>
  </cellStyles>
  <dxfs count="2">
    <dxf>
      <font>
        <name val="Arial"/>
        <b val="1"/>
        <color rgb="008A1C12"/>
      </font>
    </dxf>
    <dxf>
      <font>
        <name val="Arial"/>
        <b val="1"/>
        <color rgb="0015703A"/>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omments/comment1.xml><?xml version="1.0" encoding="utf-8"?>
<comments xmlns="http://schemas.openxmlformats.org/spreadsheetml/2006/main">
  <authors>
    <author>HornetForms</author>
  </authors>
  <commentList>
    <comment ref="B14" authorId="0" shapeId="0">
      <text>
        <t>Type the year, like 2026.</t>
      </text>
    </comment>
    <comment ref="C14" authorId="0" shapeId="0">
      <text>
        <t>Type the month as a number, like 10 for October.</t>
      </text>
    </comment>
    <comment ref="D14" authorId="0" shapeId="0">
      <text>
        <t>Type the topic in plain words, like Fall Sale. The sheet turns it into lower case with hyphens.</t>
      </text>
    </comment>
  </commentList>
</comments>
</file>

<file path=xl/comments/comment2.xml><?xml version="1.0" encoding="utf-8"?>
<comments xmlns="http://schemas.openxmlformats.org/spreadsheetml/2006/main">
  <authors>
    <author>HornetForms</author>
  </authors>
  <commentList>
    <comment ref="A4" authorId="0" shapeId="0">
      <text>
        <t>Just a note to yourself, like 'Fall sale, Google ad A'. It is not part of the link.</t>
      </text>
    </comment>
    <comment ref="B4" authorId="0" shapeId="0">
      <text>
        <t>The page people land on, for example your form link. Do not add a # part. A link that already has a ?something=1 is fine.</t>
      </text>
    </comment>
    <comment ref="C4" authorId="0" shapeId="0">
      <text>
        <t>Where the click comes from: google, linkedin, newsletter. Pick from the list (edit it on the Lists tab).</t>
      </text>
    </comment>
    <comment ref="D4" authorId="0" shapeId="0">
      <text>
        <t>The kind of link: cpc, paid-social, email, referral. Pick from the list.</t>
      </text>
    </comment>
    <comment ref="E4" authorId="0" shapeId="0">
      <text>
        <t>Use yyyy-mm-topic, like 2026-10-fall-sale. Lower case, hyphens, no spaces.</t>
      </text>
    </comment>
    <comment ref="F4" authorId="0" shapeId="0">
      <text>
        <t>Optional. Tells two links in the same campaign apart, like search-ad-a and search-ad-b.</t>
      </text>
    </comment>
    <comment ref="G4" authorId="0" shapeId="0">
      <text>
        <t>Optional. The search word or audience, like form-builder. Same rules: lower case, hyphens.</t>
      </text>
    </comment>
    <comment ref="H4" authorId="0" shapeId="0">
      <text>
        <t>Worked out for you. Click the cell and copy. Please do not type here.</t>
      </text>
    </comment>
  </commentList>
</comments>
</file>

<file path=xl/comments/comment3.xml><?xml version="1.0" encoding="utf-8"?>
<comments xmlns="http://schemas.openxmlformats.org/spreadsheetml/2006/main">
  <authors>
    <author>HornetForms</author>
  </authors>
  <commentList>
    <comment ref="A1" authorId="0" shapeId="0">
      <text>
        <t>Paste your HornetForms CSV here, starting at this cell, headers included. Rows 2 to 11 are EXAMPLE data: clear A2 to N11 first. The tables are to the right, starting at column AA.</t>
      </text>
    </comment>
    <comment ref="T1" authorId="0" shapeId="0">
      <text>
        <t>Grey columns are worked out for you. Please do not type here.</t>
      </text>
    </comment>
    <comment ref="AD8" authorId="0" shapeId="0">
      <text>
        <t>Optional. Type how many times people opened the form for this row (from your analytics). Leave empty if you do not have it. Views are not in the CSV, so they do not move when you paste new leads.</t>
      </text>
    </comment>
    <comment ref="AE8" authorId="0" shapeId="0">
      <text>
        <t>Optional. Type how many people finished the form, if that is different from the number of leads. Leave empty to use the lead count.</t>
      </text>
    </comment>
    <comment ref="AD34" authorId="0" shapeId="0">
      <text>
        <t>Optional. Type how many times people opened the form for this row (from your analytics). Leave empty if you do not have it. Views are not in the CSV, so they do not move when you paste new leads.</t>
      </text>
    </comment>
    <comment ref="AE34" authorId="0" shapeId="0">
      <text>
        <t>Optional. Type how many people finished the form, if that is different from the number of leads. Leave empty to use the lead count.</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sheet1.xml><?xml version="1.0" encoding="utf-8"?>
<worksheet xmlns="http://schemas.openxmlformats.org/spreadsheetml/2006/main">
  <sheetPr>
    <tabColor rgb="00231A2E"/>
    <outlinePr summaryBelow="1" summaryRight="1"/>
    <pageSetUpPr/>
  </sheetPr>
  <dimension ref="B2:D28"/>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2">
      <c r="B2" s="1" t="inlineStr">
        <is>
          <t>UTM link builder and naming sheet</t>
        </is>
      </c>
    </row>
    <row r="3">
      <c r="B3" s="2" t="inlineStr">
        <is>
          <t>Build clean campaign links, then see which ones brought you leads. Works in Excel and Google Sheets.</t>
        </is>
      </c>
    </row>
    <row r="5">
      <c r="B5" s="3" t="inlineStr">
        <is>
          <t>Step</t>
        </is>
      </c>
      <c r="C5" s="3" t="inlineStr">
        <is>
          <t>What to do</t>
        </is>
      </c>
      <c r="D5" s="3" t="inlineStr">
        <is>
          <t>How</t>
        </is>
      </c>
    </row>
    <row r="6" ht="58" customHeight="1">
      <c r="B6" s="4" t="n">
        <v>1</v>
      </c>
      <c r="C6" s="5" t="inlineStr">
        <is>
          <t>Set your lists</t>
        </is>
      </c>
      <c r="D6" s="6" t="inlineStr">
        <is>
          <t>Open the Lists tab. Keep the sources and mediums you really use and delete the rest. Spelling here must match what you put in your links.</t>
        </is>
      </c>
    </row>
    <row r="7" ht="58" customHeight="1">
      <c r="B7" s="4" t="n">
        <v>2</v>
      </c>
      <c r="C7" s="5" t="inlineStr">
        <is>
          <t>Build a tagged link</t>
        </is>
      </c>
      <c r="D7" s="6" t="inlineStr">
        <is>
          <t>On the Link builder tab, type your page or form link, pick a source and medium, then add a campaign (like 2026-10-fall-sale). Copy the built link from column H. If the Check column says Fix, change the tag it names.</t>
        </is>
      </c>
    </row>
    <row r="8" ht="58" customHeight="1">
      <c r="B8" s="4" t="n">
        <v>3</v>
      </c>
      <c r="C8" s="5" t="inlineStr">
        <is>
          <t>Use each link in one place only</t>
        </is>
      </c>
      <c r="D8" s="6" t="inlineStr">
        <is>
          <t>Paste the built link into one ad, post or email. Make a new link for every ad, post or email. That is how you tell them apart later.</t>
        </is>
      </c>
    </row>
    <row r="9" ht="58" customHeight="1">
      <c r="B9" s="4" t="n">
        <v>4</v>
      </c>
      <c r="C9" s="5" t="inlineStr">
        <is>
          <t>Save the tags with each lead</t>
        </is>
      </c>
      <c r="D9" s="6" t="inlineStr">
        <is>
          <t>Your form needs hidden fields with these exact names: utm_source, utm_medium, utm_campaign, utm_content, utm_term. The HornetForms template Lead form with UTM tracking has them. Before you spend money, click one tagged link yourself, send the form, and check the tags show up in the response.</t>
        </is>
      </c>
    </row>
    <row r="10" ht="58" customHeight="1">
      <c r="B10" s="4" t="n">
        <v>5</v>
      </c>
      <c r="C10" s="5" t="inlineStr">
        <is>
          <t>Paste your leads</t>
        </is>
      </c>
      <c r="D10" s="6" t="inlineStr">
        <is>
          <t>On the form's Responses page, download the CSV. On the Leads by source tab, clear the example (A2 to N11) and paste your CSV at A1. Using the Google Sheet link? Clear A1 to R1001 and type =ARRAYFORMULA(Responses!A1:R1001) in A1 instead (change the tab name if yours is different).</t>
        </is>
      </c>
    </row>
    <row r="11" ht="58" customHeight="1">
      <c r="B11" s="4" t="n">
        <v>6</v>
      </c>
      <c r="C11" s="5" t="inlineStr">
        <is>
          <t>Read the tables</t>
        </is>
      </c>
      <c r="D11" s="6" t="inlineStr">
        <is>
          <t>The tables start at column AA, to the right of your leads. Source, medium and campaign show how many leads each brought. The last table shows how people with no UTM told you they found you.</t>
        </is>
      </c>
    </row>
    <row r="13">
      <c r="B13" s="7" t="inlineStr">
        <is>
          <t>Colour key</t>
        </is>
      </c>
    </row>
    <row r="14">
      <c r="C14" s="8" t="inlineStr">
        <is>
          <t>Yellow</t>
        </is>
      </c>
      <c r="D14" s="9" t="inlineStr">
        <is>
          <t>You type or pick here.</t>
        </is>
      </c>
    </row>
    <row r="15">
      <c r="C15" s="10" t="inlineStr">
        <is>
          <t>Grey</t>
        </is>
      </c>
      <c r="D15" s="9" t="inlineStr">
        <is>
          <t>Worked out for you. Please do not type here.</t>
        </is>
      </c>
    </row>
    <row r="16">
      <c r="C16" s="11" t="inlineStr">
        <is>
          <t>Dark</t>
        </is>
      </c>
      <c r="D16" s="9" t="inlineStr">
        <is>
          <t>Column names. Keep the Leads by source headers as they come from HornetForms.</t>
        </is>
      </c>
    </row>
    <row r="18">
      <c r="B18" s="7" t="inlineStr">
        <is>
          <t>Good to know</t>
        </is>
      </c>
    </row>
    <row r="19" ht="28" customHeight="1">
      <c r="C19" s="12" t="inlineStr">
        <is>
          <t>Columns are found by header name, so it still works if your export has them in another order, or if you use the Google Sheets sync layout.</t>
        </is>
      </c>
    </row>
    <row r="20" ht="28" customHeight="1">
      <c r="C20" s="12" t="inlineStr">
        <is>
          <t>(no UTM) means the utm_source field was empty. Those are direct visits, links without tags, and people whose browser removed the tags.</t>
        </is>
      </c>
    </row>
    <row r="21" ht="28" customHeight="1">
      <c r="C21" s="12" t="inlineStr">
        <is>
          <t>Completion rate is optional. Form views are not in the CSV, so type them in from your analytics. Leave them empty to skip.</t>
        </is>
      </c>
    </row>
    <row r="22" ht="28" customHeight="1">
      <c r="C22" s="12" t="inlineStr">
        <is>
          <t>There is room for 1,000 leads and 100 links.</t>
        </is>
      </c>
    </row>
    <row r="23" ht="28" customHeight="1">
      <c r="C23" s="12" t="inlineStr">
        <is>
          <t>Links are not encoded for you. That is why the rules say lower case, hyphens and no spaces: a clean tag never needs encoding.</t>
        </is>
      </c>
    </row>
    <row r="25">
      <c r="B25" s="7" t="inlineStr">
        <is>
          <t>Example data</t>
        </is>
      </c>
    </row>
    <row r="26" ht="44" customHeight="1">
      <c r="C26" s="13" t="inlineStr">
        <is>
          <t>Link builder rows 5 to 14, Leads by source rows 2 to 11 and the Campaign name maker rows are EXAMPLE data (grey italics; labels start with EXAMPLE). Two example links are broken on purpose so you can see the Check column work. Clear them before you add your own. The red warnings go away when they are gone.</t>
        </is>
      </c>
    </row>
    <row r="28">
      <c r="C28" s="14" t="inlineStr">
        <is>
          <t>Made by HornetForms, hornetforms.com</t>
        </is>
      </c>
    </row>
  </sheetData>
  <mergeCells count="6">
    <mergeCell ref="C20:D20"/>
    <mergeCell ref="C21:D21"/>
    <mergeCell ref="C19:D19"/>
    <mergeCell ref="C26:D26"/>
    <mergeCell ref="C22:D22"/>
    <mergeCell ref="C23:D23"/>
  </mergeCells>
  <pageMargins left="0.75" right="0.75" top="1" bottom="1" header="0.5" footer="0.5"/>
</worksheet>
</file>

<file path=xl/worksheets/sheet2.xml><?xml version="1.0" encoding="utf-8"?>
<worksheet xmlns="http://schemas.openxmlformats.org/spreadsheetml/2006/main">
  <sheetPr>
    <tabColor rgb="004B2E83"/>
    <outlinePr summaryBelow="1" summaryRight="1"/>
    <pageSetUpPr/>
  </sheetPr>
  <dimension ref="B1:F42"/>
  <sheetViews>
    <sheetView showGridLines="0" workbookViewId="0">
      <selection activeCell="A1" sqref="A1"/>
    </sheetView>
  </sheetViews>
  <sheetFormatPr baseColWidth="8" defaultRowHeight="15"/>
  <cols>
    <col width="3" customWidth="1" min="1" max="1"/>
    <col width="36" customWidth="1" min="2" max="2"/>
    <col width="36" customWidth="1" min="3" max="3"/>
    <col width="30" customWidth="1" min="4" max="4"/>
    <col width="28" customWidth="1" min="5" max="5"/>
    <col width="44" customWidth="1" min="6" max="6"/>
  </cols>
  <sheetData>
    <row r="1">
      <c r="B1" s="15" t="inlineStr">
        <is>
          <t>Naming rules</t>
        </is>
      </c>
    </row>
    <row r="2">
      <c r="B2" s="16" t="inlineStr">
        <is>
          <t>Short, boring names win. Stick to these seven rules and your leads stay easy to count.</t>
        </is>
      </c>
    </row>
    <row r="4" ht="24" customHeight="1">
      <c r="B4" s="3" t="inlineStr">
        <is>
          <t>Rule</t>
        </is>
      </c>
      <c r="C4" s="3" t="inlineStr">
        <is>
          <t>Do this</t>
        </is>
      </c>
      <c r="D4" s="3" t="inlineStr">
        <is>
          <t>Not this</t>
        </is>
      </c>
      <c r="E4" s="3" t="inlineStr">
        <is>
          <t>Why</t>
        </is>
      </c>
    </row>
    <row r="5" ht="32" customHeight="1">
      <c r="B5" s="5" t="inlineStr">
        <is>
          <t>Lower case only</t>
        </is>
      </c>
      <c r="C5" s="6" t="inlineStr">
        <is>
          <t>google</t>
        </is>
      </c>
      <c r="D5" s="6" t="inlineStr">
        <is>
          <t>Google</t>
        </is>
      </c>
      <c r="E5" s="6" t="inlineStr">
        <is>
          <t>Reports treat Google and google as two different sources, so your numbers split in half.</t>
        </is>
      </c>
    </row>
    <row r="6" ht="32" customHeight="1">
      <c r="B6" s="5" t="inlineStr">
        <is>
          <t>Hyphens, not spaces</t>
        </is>
      </c>
      <c r="C6" s="6" t="inlineStr">
        <is>
          <t>fall-sale</t>
        </is>
      </c>
      <c r="D6" s="6" t="inlineStr">
        <is>
          <t>fall sale</t>
        </is>
      </c>
      <c r="E6" s="6" t="inlineStr">
        <is>
          <t>A space turns into %20 in the link and is easy to mistype later. Hyphens stay clean.</t>
        </is>
      </c>
    </row>
    <row r="7" ht="32" customHeight="1">
      <c r="B7" s="5" t="inlineStr">
        <is>
          <t>Letters, numbers, hyphen and underscore</t>
        </is>
      </c>
      <c r="C7" s="6" t="inlineStr">
        <is>
          <t>ad-2_a</t>
        </is>
      </c>
      <c r="D7" s="6" t="inlineStr">
        <is>
          <t>ad#2 &amp; a</t>
        </is>
      </c>
      <c r="E7" s="6" t="inlineStr">
        <is>
          <t>Characters like # &amp; ? % can cut the link short or break the tag.</t>
        </is>
      </c>
    </row>
    <row r="8" ht="32" customHeight="1">
      <c r="B8" s="5" t="inlineStr">
        <is>
          <t>Pick from the fixed lists</t>
        </is>
      </c>
      <c r="C8" s="6" t="inlineStr">
        <is>
          <t>paid-social</t>
        </is>
      </c>
      <c r="D8" s="6" t="inlineStr">
        <is>
          <t>social, fb, facebook-ads</t>
        </is>
      </c>
      <c r="E8" s="6" t="inlineStr">
        <is>
          <t>Pick source and medium from the lists on the Lists tab. One meaning per name, always.</t>
        </is>
      </c>
    </row>
    <row r="9" ht="32" customHeight="1">
      <c r="B9" s="5" t="inlineStr">
        <is>
          <t>Campaign is yyyy-mm-topic</t>
        </is>
      </c>
      <c r="C9" s="6" t="inlineStr">
        <is>
          <t>2026-10-fall-sale</t>
        </is>
      </c>
      <c r="D9" s="6" t="inlineStr">
        <is>
          <t>Fall Sale October</t>
        </is>
      </c>
      <c r="E9" s="6" t="inlineStr">
        <is>
          <t>The year and month at the front sort your campaigns in order and show how old they are.</t>
        </is>
      </c>
    </row>
    <row r="10" ht="32" customHeight="1">
      <c r="B10" s="5" t="inlineStr">
        <is>
          <t>Content tells links apart</t>
        </is>
      </c>
      <c r="C10" s="6" t="inlineStr">
        <is>
          <t>search-ad-a</t>
        </is>
      </c>
      <c r="D10" s="6" t="inlineStr">
        <is>
          <t>ad1</t>
        </is>
      </c>
      <c r="E10" s="6" t="inlineStr">
        <is>
          <t>Use content when two links share a campaign, like two ads or two buttons.</t>
        </is>
      </c>
    </row>
    <row r="11" ht="32" customHeight="1">
      <c r="B11" s="5" t="inlineStr">
        <is>
          <t>Do not tag links inside your own site</t>
        </is>
      </c>
      <c r="C11" s="6" t="inlineStr">
        <is>
          <t>(leave it off)</t>
        </is>
      </c>
      <c r="D11" s="6" t="inlineStr">
        <is>
          <t>utm tags on a menu link</t>
        </is>
      </c>
      <c r="E11" s="6" t="inlineStr">
        <is>
          <t>Tags on internal links can mix up where a visit really came from.</t>
        </is>
      </c>
    </row>
    <row r="13">
      <c r="B13" s="7" t="inlineStr">
        <is>
          <t>Campaign name maker</t>
        </is>
      </c>
    </row>
    <row r="14">
      <c r="B14" s="17" t="inlineStr">
        <is>
          <t>Year (4 digits)</t>
        </is>
      </c>
      <c r="C14" s="17" t="inlineStr">
        <is>
          <t>Month (1 to 12)</t>
        </is>
      </c>
      <c r="D14" s="17" t="inlineStr">
        <is>
          <t>Topic (any words)</t>
        </is>
      </c>
      <c r="E14" s="3" t="inlineStr">
        <is>
          <t>Campaign name</t>
        </is>
      </c>
    </row>
    <row r="15">
      <c r="B15" s="18" t="n">
        <v>2026</v>
      </c>
      <c r="C15" s="18" t="n">
        <v>10</v>
      </c>
      <c r="D15" s="18" t="inlineStr">
        <is>
          <t>Fall sale</t>
        </is>
      </c>
      <c r="E15" s="10">
        <f>IF(OR(B15="",C15="",D15=""),"",B15&amp;"-"&amp;TEXT(C15,"00")&amp;"-"&amp;LOWER(SUBSTITUTE(TRIM(D15)," ","-")))</f>
        <v/>
      </c>
    </row>
    <row r="16">
      <c r="B16" s="18" t="n">
        <v>2026</v>
      </c>
      <c r="C16" s="18" t="n">
        <v>11</v>
      </c>
      <c r="D16" s="18" t="inlineStr">
        <is>
          <t>Product launch</t>
        </is>
      </c>
      <c r="E16" s="10">
        <f>IF(OR(B16="",C16="",D16=""),"",B16&amp;"-"&amp;TEXT(C16,"00")&amp;"-"&amp;LOWER(SUBSTITUTE(TRIM(D16)," ","-")))</f>
        <v/>
      </c>
    </row>
    <row r="17">
      <c r="B17" s="19" t="n"/>
      <c r="C17" s="19" t="n"/>
      <c r="D17" s="19" t="n"/>
      <c r="E17" s="10">
        <f>IF(OR(B17="",C17="",D17=""),"",B17&amp;"-"&amp;TEXT(C17,"00")&amp;"-"&amp;LOWER(SUBSTITUTE(TRIM(D17)," ","-")))</f>
        <v/>
      </c>
    </row>
    <row r="18">
      <c r="B18" s="19" t="n"/>
      <c r="C18" s="19" t="n"/>
      <c r="D18" s="19" t="n"/>
      <c r="E18" s="10">
        <f>IF(OR(B18="",C18="",D18=""),"",B18&amp;"-"&amp;TEXT(C18,"00")&amp;"-"&amp;LOWER(SUBSTITUTE(TRIM(D18)," ","-")))</f>
        <v/>
      </c>
    </row>
    <row r="19">
      <c r="B19" s="14" t="inlineStr">
        <is>
          <t>The first two rows are examples. Type over them.</t>
        </is>
      </c>
    </row>
    <row r="21">
      <c r="B21" s="7" t="inlineStr">
        <is>
          <t>Your fixed lists (change them on the Lists tab)</t>
        </is>
      </c>
    </row>
    <row r="22">
      <c r="B22" s="3" t="inlineStr">
        <is>
          <t>Source</t>
        </is>
      </c>
      <c r="C22" s="3" t="inlineStr">
        <is>
          <t>What it means</t>
        </is>
      </c>
      <c r="E22" s="3" t="inlineStr">
        <is>
          <t>Medium</t>
        </is>
      </c>
      <c r="F22" s="3" t="inlineStr">
        <is>
          <t>What it means</t>
        </is>
      </c>
    </row>
    <row r="23">
      <c r="B23" s="20">
        <f>IF(Lists!A2="","",Lists!A2)</f>
        <v/>
      </c>
      <c r="C23" s="20">
        <f>IF(Lists!B2="","",Lists!B2)</f>
        <v/>
      </c>
      <c r="E23" s="20">
        <f>IF(Lists!D2="","",Lists!D2)</f>
        <v/>
      </c>
      <c r="F23" s="20">
        <f>IF(Lists!E2="","",Lists!E2)</f>
        <v/>
      </c>
    </row>
    <row r="24">
      <c r="B24" s="20">
        <f>IF(Lists!A3="","",Lists!A3)</f>
        <v/>
      </c>
      <c r="C24" s="20">
        <f>IF(Lists!B3="","",Lists!B3)</f>
        <v/>
      </c>
      <c r="E24" s="20">
        <f>IF(Lists!D3="","",Lists!D3)</f>
        <v/>
      </c>
      <c r="F24" s="20">
        <f>IF(Lists!E3="","",Lists!E3)</f>
        <v/>
      </c>
    </row>
    <row r="25">
      <c r="B25" s="20">
        <f>IF(Lists!A4="","",Lists!A4)</f>
        <v/>
      </c>
      <c r="C25" s="20">
        <f>IF(Lists!B4="","",Lists!B4)</f>
        <v/>
      </c>
      <c r="E25" s="20">
        <f>IF(Lists!D4="","",Lists!D4)</f>
        <v/>
      </c>
      <c r="F25" s="20">
        <f>IF(Lists!E4="","",Lists!E4)</f>
        <v/>
      </c>
    </row>
    <row r="26">
      <c r="B26" s="20">
        <f>IF(Lists!A5="","",Lists!A5)</f>
        <v/>
      </c>
      <c r="C26" s="20">
        <f>IF(Lists!B5="","",Lists!B5)</f>
        <v/>
      </c>
      <c r="E26" s="20">
        <f>IF(Lists!D5="","",Lists!D5)</f>
        <v/>
      </c>
      <c r="F26" s="20">
        <f>IF(Lists!E5="","",Lists!E5)</f>
        <v/>
      </c>
    </row>
    <row r="27">
      <c r="B27" s="20">
        <f>IF(Lists!A6="","",Lists!A6)</f>
        <v/>
      </c>
      <c r="C27" s="20">
        <f>IF(Lists!B6="","",Lists!B6)</f>
        <v/>
      </c>
      <c r="E27" s="20">
        <f>IF(Lists!D6="","",Lists!D6)</f>
        <v/>
      </c>
      <c r="F27" s="20">
        <f>IF(Lists!E6="","",Lists!E6)</f>
        <v/>
      </c>
    </row>
    <row r="28">
      <c r="B28" s="20">
        <f>IF(Lists!A7="","",Lists!A7)</f>
        <v/>
      </c>
      <c r="C28" s="20">
        <f>IF(Lists!B7="","",Lists!B7)</f>
        <v/>
      </c>
      <c r="E28" s="20">
        <f>IF(Lists!D7="","",Lists!D7)</f>
        <v/>
      </c>
      <c r="F28" s="20">
        <f>IF(Lists!E7="","",Lists!E7)</f>
        <v/>
      </c>
    </row>
    <row r="29">
      <c r="B29" s="20">
        <f>IF(Lists!A8="","",Lists!A8)</f>
        <v/>
      </c>
      <c r="C29" s="20">
        <f>IF(Lists!B8="","",Lists!B8)</f>
        <v/>
      </c>
      <c r="E29" s="20">
        <f>IF(Lists!D8="","",Lists!D8)</f>
        <v/>
      </c>
      <c r="F29" s="20">
        <f>IF(Lists!E8="","",Lists!E8)</f>
        <v/>
      </c>
    </row>
    <row r="30">
      <c r="B30" s="20">
        <f>IF(Lists!A9="","",Lists!A9)</f>
        <v/>
      </c>
      <c r="C30" s="20">
        <f>IF(Lists!B9="","",Lists!B9)</f>
        <v/>
      </c>
      <c r="E30" s="20">
        <f>IF(Lists!D9="","",Lists!D9)</f>
        <v/>
      </c>
      <c r="F30" s="20">
        <f>IF(Lists!E9="","",Lists!E9)</f>
        <v/>
      </c>
    </row>
    <row r="31">
      <c r="B31" s="20">
        <f>IF(Lists!A10="","",Lists!A10)</f>
        <v/>
      </c>
      <c r="C31" s="20">
        <f>IF(Lists!B10="","",Lists!B10)</f>
        <v/>
      </c>
    </row>
    <row r="32">
      <c r="B32" s="20">
        <f>IF(Lists!A11="","",Lists!A11)</f>
        <v/>
      </c>
      <c r="C32" s="20">
        <f>IF(Lists!B11="","",Lists!B11)</f>
        <v/>
      </c>
    </row>
    <row r="33">
      <c r="B33" s="20">
        <f>IF(Lists!A12="","",Lists!A12)</f>
        <v/>
      </c>
      <c r="C33" s="20">
        <f>IF(Lists!B12="","",Lists!B12)</f>
        <v/>
      </c>
    </row>
    <row r="34">
      <c r="B34" s="20">
        <f>IF(Lists!A13="","",Lists!A13)</f>
        <v/>
      </c>
      <c r="C34" s="20">
        <f>IF(Lists!B13="","",Lists!B13)</f>
        <v/>
      </c>
    </row>
    <row r="35">
      <c r="B35" s="20">
        <f>IF(Lists!A14="","",Lists!A14)</f>
        <v/>
      </c>
      <c r="C35" s="20">
        <f>IF(Lists!B14="","",Lists!B14)</f>
        <v/>
      </c>
    </row>
    <row r="36">
      <c r="B36" s="20">
        <f>IF(Lists!A15="","",Lists!A15)</f>
        <v/>
      </c>
      <c r="C36" s="20">
        <f>IF(Lists!B15="","",Lists!B15)</f>
        <v/>
      </c>
    </row>
    <row r="37">
      <c r="B37" s="20">
        <f>IF(Lists!A16="","",Lists!A16)</f>
        <v/>
      </c>
      <c r="C37" s="20">
        <f>IF(Lists!B16="","",Lists!B16)</f>
        <v/>
      </c>
    </row>
    <row r="38">
      <c r="B38" s="20">
        <f>IF(Lists!A17="","",Lists!A17)</f>
        <v/>
      </c>
      <c r="C38" s="20">
        <f>IF(Lists!B17="","",Lists!B17)</f>
        <v/>
      </c>
    </row>
    <row r="39">
      <c r="B39" s="20">
        <f>IF(Lists!A18="","",Lists!A18)</f>
        <v/>
      </c>
      <c r="C39" s="20">
        <f>IF(Lists!B18="","",Lists!B18)</f>
        <v/>
      </c>
    </row>
    <row r="40">
      <c r="B40" s="20">
        <f>IF(Lists!A19="","",Lists!A19)</f>
        <v/>
      </c>
      <c r="C40" s="20">
        <f>IF(Lists!B19="","",Lists!B19)</f>
        <v/>
      </c>
    </row>
    <row r="41">
      <c r="B41" s="20">
        <f>IF(Lists!A20="","",Lists!A20)</f>
        <v/>
      </c>
      <c r="C41" s="20">
        <f>IF(Lists!B20="","",Lists!B20)</f>
        <v/>
      </c>
    </row>
    <row r="42">
      <c r="B42" s="20">
        <f>IF(Lists!A21="","",Lists!A21)</f>
        <v/>
      </c>
      <c r="C42" s="20">
        <f>IF(Lists!B21="","",Lists!B21)</f>
        <v/>
      </c>
    </row>
  </sheetData>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F5B83D"/>
    <outlinePr summaryBelow="1" summaryRight="1"/>
    <pageSetUpPr/>
  </sheetPr>
  <dimension ref="A1:O104"/>
  <sheetViews>
    <sheetView workbookViewId="0">
      <pane ySplit="4" topLeftCell="A5" activePane="bottomLeft" state="frozen"/>
      <selection pane="bottomLeft" activeCell="A1" sqref="A1"/>
    </sheetView>
  </sheetViews>
  <sheetFormatPr baseColWidth="8" defaultRowHeight="15"/>
  <cols>
    <col width="38" customWidth="1" min="1" max="1"/>
    <col width="34" customWidth="1" min="2" max="2"/>
    <col width="14" customWidth="1" min="3" max="3"/>
    <col width="16" customWidth="1" min="4" max="4"/>
    <col width="24" customWidth="1" min="5" max="5"/>
    <col width="18" customWidth="1" min="6" max="6"/>
    <col width="16" customWidth="1" min="7" max="7"/>
    <col width="80" customWidth="1" min="8" max="8"/>
    <col width="48" customWidth="1" min="9" max="9"/>
    <col width="18" customWidth="1" min="10" max="10"/>
    <col width="18" customWidth="1" min="11" max="11"/>
    <col width="18" customWidth="1" min="12" max="12"/>
    <col width="22" customWidth="1" min="13" max="13"/>
    <col width="16" customWidth="1" min="14" max="14"/>
    <col width="16" customWidth="1" min="15" max="15"/>
  </cols>
  <sheetData>
    <row r="1">
      <c r="A1" s="15" t="inlineStr">
        <is>
          <t>Link builder</t>
        </is>
      </c>
    </row>
    <row r="2">
      <c r="A2" s="16" t="inlineStr">
        <is>
          <t>Fill the yellow cells, then copy the built link from column H. The Check column tells you if a tag breaks the naming rules.</t>
        </is>
      </c>
    </row>
    <row r="3">
      <c r="A3" s="21">
        <f>IF(COUNTIF($A$5:$A$104,"EXAMPLE*")&gt;0,"You are looking at EXAMPLE links. Clear A5 to G14, then build your own.","")</f>
        <v/>
      </c>
    </row>
    <row r="4" ht="32" customHeight="1">
      <c r="A4" s="17" t="inlineStr">
        <is>
          <t>Label (for you)</t>
        </is>
      </c>
      <c r="B4" s="17" t="inlineStr">
        <is>
          <t>Base URL (the page or form link)</t>
        </is>
      </c>
      <c r="C4" s="17" t="inlineStr">
        <is>
          <t>Source</t>
        </is>
      </c>
      <c r="D4" s="17" t="inlineStr">
        <is>
          <t>Medium</t>
        </is>
      </c>
      <c r="E4" s="17" t="inlineStr">
        <is>
          <t>Campaign</t>
        </is>
      </c>
      <c r="F4" s="17" t="inlineStr">
        <is>
          <t>Content (optional)</t>
        </is>
      </c>
      <c r="G4" s="17" t="inlineStr">
        <is>
          <t>Term (optional)</t>
        </is>
      </c>
      <c r="H4" s="3" t="inlineStr">
        <is>
          <t>Built link (copy this)</t>
        </is>
      </c>
      <c r="I4" s="3" t="inlineStr">
        <is>
          <t>Check</t>
        </is>
      </c>
      <c r="J4" s="22" t="inlineStr">
        <is>
          <t>URL problem</t>
        </is>
      </c>
      <c r="K4" s="22" t="inlineStr">
        <is>
          <t>Source problem</t>
        </is>
      </c>
      <c r="L4" s="22" t="inlineStr">
        <is>
          <t>Medium problem</t>
        </is>
      </c>
      <c r="M4" s="22" t="inlineStr">
        <is>
          <t>Campaign problem</t>
        </is>
      </c>
      <c r="N4" s="22" t="inlineStr">
        <is>
          <t>Content problem</t>
        </is>
      </c>
      <c r="O4" s="22" t="inlineStr">
        <is>
          <t>Term problem</t>
        </is>
      </c>
    </row>
    <row r="5">
      <c r="A5" s="18" t="inlineStr">
        <is>
          <t>EXAMPLE: Fall sale, Google search ad A</t>
        </is>
      </c>
      <c r="B5" s="18" t="inlineStr">
        <is>
          <t>https://example.com/contact</t>
        </is>
      </c>
      <c r="C5" s="18" t="inlineStr">
        <is>
          <t>google</t>
        </is>
      </c>
      <c r="D5" s="18" t="inlineStr">
        <is>
          <t>cpc</t>
        </is>
      </c>
      <c r="E5" s="18" t="inlineStr">
        <is>
          <t>2026-10-fall-sale</t>
        </is>
      </c>
      <c r="F5" s="18" t="inlineStr">
        <is>
          <t>search-ad-a</t>
        </is>
      </c>
      <c r="G5" s="18" t="inlineStr">
        <is>
          <t>form-builder</t>
        </is>
      </c>
      <c r="H5" s="20">
        <f>IF(OR(B5="",C5="",D5=""),"",B5&amp;IF(ISNUMBER(FIND("?",B5)),"&amp;","?")&amp;"utm_source="&amp;C5&amp;"&amp;utm_medium="&amp;D5&amp;IF(E5&lt;&gt;"","&amp;utm_campaign="&amp;E5,"")&amp;IF(F5&lt;&gt;"","&amp;utm_content="&amp;F5,"")&amp;IF(G5&lt;&gt;"","&amp;utm_term="&amp;G5,""))</f>
        <v/>
      </c>
      <c r="I5" s="10">
        <f>IF(COUNTA(B5:G5)=0,"",IF(J5&amp;K5&amp;L5&amp;M5&amp;N5&amp;O5="","OK","Fix: "&amp;TRIM(IF(J5&lt;&gt;"","URL "&amp;J5&amp;". ","")&amp;IF(K5&lt;&gt;"","source "&amp;K5&amp;". ","")&amp;IF(L5&lt;&gt;"","medium "&amp;L5&amp;". ","")&amp;IF(M5&lt;&gt;"","campaign "&amp;M5&amp;". ","")&amp;IF(N5&lt;&gt;"","content "&amp;N5&amp;". ","")&amp;IF(O5&lt;&gt;"","term "&amp;O5&amp;".",""))))</f>
        <v/>
      </c>
      <c r="J5" s="23">
        <f>IF(B5="",IF(COUNTA(B5:G5)&gt;0,"missing base URL",""),IF(ISNUMBER(FIND(" ",B5)),"has spaces",IF(LOWER(LEFT(B5,4))&lt;&gt;"http","should start with http",IF(ISNUMBER(FIND("utm_",B5)),"already has utm tags",IF(ISNUMBER(FIND("#",B5)),"has a # part, so tags must go before it","")))))</f>
        <v/>
      </c>
      <c r="K5" s="23">
        <f>IF(C5="",IF(COUNTA(B5:G5)&gt;0,"missing",""),IF(LEN(C5)&gt;60,"is too long",IF(NOT(EXACT(C5,LOWER(C5))),"has upper case",IF(ISNUMBER(FIND(" ",C5)),"has spaces",IF(SUMPRODUCT(--ISERROR(FIND(MID(C5,Lists!$L$2:$L$61,1),Lists!$J$8)))&gt;0,"has odd characters",IF(COUNTIF(Lists!$A$2:$A$21,C5)=0,"is not in your list",""))))))</f>
        <v/>
      </c>
      <c r="L5" s="23">
        <f>IF(D5="",IF(COUNTA(B5:G5)&gt;0,"missing",""),IF(LEN(D5)&gt;60,"is too long",IF(NOT(EXACT(D5,LOWER(D5))),"has upper case",IF(ISNUMBER(FIND(" ",D5)),"has spaces",IF(SUMPRODUCT(--ISERROR(FIND(MID(D5,Lists!$L$2:$L$61,1),Lists!$J$8)))&gt;0,"has odd characters",IF(COUNTIF(Lists!$D$2:$D$9,D5)=0,"is not in your list",""))))))</f>
        <v/>
      </c>
      <c r="M5" s="23">
        <f>IF(E5="",IF(COUNTA(B5:G5)&gt;0,"missing",""),IF(LEN(E5)&gt;60,"is too long",IF(NOT(EXACT(E5,LOWER(E5))),"has upper case",IF(ISNUMBER(FIND(" ",E5)),"has spaces",IF(SUMPRODUCT(--ISERROR(FIND(MID(E5,Lists!$L$2:$L$61,1),Lists!$J$8)))&gt;0,"has odd characters",IF(AND(MID(E5,5,1)="-",MID(E5,8,1)="-",LEN(E5)&gt;8,IFERROR(VALUE(LEFT(E5,4))&gt;=2000,FALSE),IFERROR(AND(VALUE(MID(E5,6,2))&gt;=1,VALUE(MID(E5,6,2))&lt;=12),FALSE)),"","is not yyyy-mm-topic"))))))</f>
        <v/>
      </c>
      <c r="N5" s="23">
        <f>IF(F5="","",IF(LEN(F5)&gt;60,"is too long",IF(NOT(EXACT(F5,LOWER(F5))),"has upper case",IF(ISNUMBER(FIND(" ",F5)),"has spaces",IF(SUMPRODUCT(--ISERROR(FIND(MID(F5,Lists!$L$2:$L$61,1),Lists!$J$8)))&gt;0,"has odd characters","")))))</f>
        <v/>
      </c>
      <c r="O5" s="23">
        <f>IF(G5="","",IF(LEN(G5)&gt;60,"is too long",IF(NOT(EXACT(G5,LOWER(G5))),"has upper case",IF(ISNUMBER(FIND(" ",G5)),"has spaces",IF(SUMPRODUCT(--ISERROR(FIND(MID(G5,Lists!$L$2:$L$61,1),Lists!$J$8)))&gt;0,"has odd characters","")))))</f>
        <v/>
      </c>
    </row>
    <row r="6">
      <c r="A6" s="18" t="inlineStr">
        <is>
          <t>EXAMPLE: Fall sale, Google search ad B</t>
        </is>
      </c>
      <c r="B6" s="18" t="inlineStr">
        <is>
          <t>https://example.com/contact</t>
        </is>
      </c>
      <c r="C6" s="18" t="inlineStr">
        <is>
          <t>google</t>
        </is>
      </c>
      <c r="D6" s="18" t="inlineStr">
        <is>
          <t>cpc</t>
        </is>
      </c>
      <c r="E6" s="18" t="inlineStr">
        <is>
          <t>2026-10-fall-sale</t>
        </is>
      </c>
      <c r="F6" s="18" t="inlineStr">
        <is>
          <t>search-ad-b</t>
        </is>
      </c>
      <c r="G6" s="18" t="inlineStr">
        <is>
          <t>online-form</t>
        </is>
      </c>
      <c r="H6" s="20">
        <f>IF(OR(B6="",C6="",D6=""),"",B6&amp;IF(ISNUMBER(FIND("?",B6)),"&amp;","?")&amp;"utm_source="&amp;C6&amp;"&amp;utm_medium="&amp;D6&amp;IF(E6&lt;&gt;"","&amp;utm_campaign="&amp;E6,"")&amp;IF(F6&lt;&gt;"","&amp;utm_content="&amp;F6,"")&amp;IF(G6&lt;&gt;"","&amp;utm_term="&amp;G6,""))</f>
        <v/>
      </c>
      <c r="I6" s="10">
        <f>IF(COUNTA(B6:G6)=0,"",IF(J6&amp;K6&amp;L6&amp;M6&amp;N6&amp;O6="","OK","Fix: "&amp;TRIM(IF(J6&lt;&gt;"","URL "&amp;J6&amp;". ","")&amp;IF(K6&lt;&gt;"","source "&amp;K6&amp;". ","")&amp;IF(L6&lt;&gt;"","medium "&amp;L6&amp;". ","")&amp;IF(M6&lt;&gt;"","campaign "&amp;M6&amp;". ","")&amp;IF(N6&lt;&gt;"","content "&amp;N6&amp;". ","")&amp;IF(O6&lt;&gt;"","term "&amp;O6&amp;".",""))))</f>
        <v/>
      </c>
      <c r="J6" s="23">
        <f>IF(B6="",IF(COUNTA(B6:G6)&gt;0,"missing base URL",""),IF(ISNUMBER(FIND(" ",B6)),"has spaces",IF(LOWER(LEFT(B6,4))&lt;&gt;"http","should start with http",IF(ISNUMBER(FIND("utm_",B6)),"already has utm tags",IF(ISNUMBER(FIND("#",B6)),"has a # part, so tags must go before it","")))))</f>
        <v/>
      </c>
      <c r="K6" s="23">
        <f>IF(C6="",IF(COUNTA(B6:G6)&gt;0,"missing",""),IF(LEN(C6)&gt;60,"is too long",IF(NOT(EXACT(C6,LOWER(C6))),"has upper case",IF(ISNUMBER(FIND(" ",C6)),"has spaces",IF(SUMPRODUCT(--ISERROR(FIND(MID(C6,Lists!$L$2:$L$61,1),Lists!$J$8)))&gt;0,"has odd characters",IF(COUNTIF(Lists!$A$2:$A$21,C6)=0,"is not in your list",""))))))</f>
        <v/>
      </c>
      <c r="L6" s="23">
        <f>IF(D6="",IF(COUNTA(B6:G6)&gt;0,"missing",""),IF(LEN(D6)&gt;60,"is too long",IF(NOT(EXACT(D6,LOWER(D6))),"has upper case",IF(ISNUMBER(FIND(" ",D6)),"has spaces",IF(SUMPRODUCT(--ISERROR(FIND(MID(D6,Lists!$L$2:$L$61,1),Lists!$J$8)))&gt;0,"has odd characters",IF(COUNTIF(Lists!$D$2:$D$9,D6)=0,"is not in your list",""))))))</f>
        <v/>
      </c>
      <c r="M6" s="23">
        <f>IF(E6="",IF(COUNTA(B6:G6)&gt;0,"missing",""),IF(LEN(E6)&gt;60,"is too long",IF(NOT(EXACT(E6,LOWER(E6))),"has upper case",IF(ISNUMBER(FIND(" ",E6)),"has spaces",IF(SUMPRODUCT(--ISERROR(FIND(MID(E6,Lists!$L$2:$L$61,1),Lists!$J$8)))&gt;0,"has odd characters",IF(AND(MID(E6,5,1)="-",MID(E6,8,1)="-",LEN(E6)&gt;8,IFERROR(VALUE(LEFT(E6,4))&gt;=2000,FALSE),IFERROR(AND(VALUE(MID(E6,6,2))&gt;=1,VALUE(MID(E6,6,2))&lt;=12),FALSE)),"","is not yyyy-mm-topic"))))))</f>
        <v/>
      </c>
      <c r="N6" s="23">
        <f>IF(F6="","",IF(LEN(F6)&gt;60,"is too long",IF(NOT(EXACT(F6,LOWER(F6))),"has upper case",IF(ISNUMBER(FIND(" ",F6)),"has spaces",IF(SUMPRODUCT(--ISERROR(FIND(MID(F6,Lists!$L$2:$L$61,1),Lists!$J$8)))&gt;0,"has odd characters","")))))</f>
        <v/>
      </c>
      <c r="O6" s="23">
        <f>IF(G6="","",IF(LEN(G6)&gt;60,"is too long",IF(NOT(EXACT(G6,LOWER(G6))),"has upper case",IF(ISNUMBER(FIND(" ",G6)),"has spaces",IF(SUMPRODUCT(--ISERROR(FIND(MID(G6,Lists!$L$2:$L$61,1),Lists!$J$8)))&gt;0,"has odd characters","")))))</f>
        <v/>
      </c>
    </row>
    <row r="7">
      <c r="A7" s="18" t="inlineStr">
        <is>
          <t>EXAMPLE: Webinar, LinkedIn carousel</t>
        </is>
      </c>
      <c r="B7" s="18" t="inlineStr">
        <is>
          <t>https://example.com/contact</t>
        </is>
      </c>
      <c r="C7" s="18" t="inlineStr">
        <is>
          <t>linkedin</t>
        </is>
      </c>
      <c r="D7" s="18" t="inlineStr">
        <is>
          <t>paid-social</t>
        </is>
      </c>
      <c r="E7" s="18" t="inlineStr">
        <is>
          <t>2026-10-webinar</t>
        </is>
      </c>
      <c r="F7" s="18" t="inlineStr">
        <is>
          <t>carousel-1</t>
        </is>
      </c>
      <c r="G7" s="18" t="n"/>
      <c r="H7" s="20">
        <f>IF(OR(B7="",C7="",D7=""),"",B7&amp;IF(ISNUMBER(FIND("?",B7)),"&amp;","?")&amp;"utm_source="&amp;C7&amp;"&amp;utm_medium="&amp;D7&amp;IF(E7&lt;&gt;"","&amp;utm_campaign="&amp;E7,"")&amp;IF(F7&lt;&gt;"","&amp;utm_content="&amp;F7,"")&amp;IF(G7&lt;&gt;"","&amp;utm_term="&amp;G7,""))</f>
        <v/>
      </c>
      <c r="I7" s="10">
        <f>IF(COUNTA(B7:G7)=0,"",IF(J7&amp;K7&amp;L7&amp;M7&amp;N7&amp;O7="","OK","Fix: "&amp;TRIM(IF(J7&lt;&gt;"","URL "&amp;J7&amp;". ","")&amp;IF(K7&lt;&gt;"","source "&amp;K7&amp;". ","")&amp;IF(L7&lt;&gt;"","medium "&amp;L7&amp;". ","")&amp;IF(M7&lt;&gt;"","campaign "&amp;M7&amp;". ","")&amp;IF(N7&lt;&gt;"","content "&amp;N7&amp;". ","")&amp;IF(O7&lt;&gt;"","term "&amp;O7&amp;".",""))))</f>
        <v/>
      </c>
      <c r="J7" s="23">
        <f>IF(B7="",IF(COUNTA(B7:G7)&gt;0,"missing base URL",""),IF(ISNUMBER(FIND(" ",B7)),"has spaces",IF(LOWER(LEFT(B7,4))&lt;&gt;"http","should start with http",IF(ISNUMBER(FIND("utm_",B7)),"already has utm tags",IF(ISNUMBER(FIND("#",B7)),"has a # part, so tags must go before it","")))))</f>
        <v/>
      </c>
      <c r="K7" s="23">
        <f>IF(C7="",IF(COUNTA(B7:G7)&gt;0,"missing",""),IF(LEN(C7)&gt;60,"is too long",IF(NOT(EXACT(C7,LOWER(C7))),"has upper case",IF(ISNUMBER(FIND(" ",C7)),"has spaces",IF(SUMPRODUCT(--ISERROR(FIND(MID(C7,Lists!$L$2:$L$61,1),Lists!$J$8)))&gt;0,"has odd characters",IF(COUNTIF(Lists!$A$2:$A$21,C7)=0,"is not in your list",""))))))</f>
        <v/>
      </c>
      <c r="L7" s="23">
        <f>IF(D7="",IF(COUNTA(B7:G7)&gt;0,"missing",""),IF(LEN(D7)&gt;60,"is too long",IF(NOT(EXACT(D7,LOWER(D7))),"has upper case",IF(ISNUMBER(FIND(" ",D7)),"has spaces",IF(SUMPRODUCT(--ISERROR(FIND(MID(D7,Lists!$L$2:$L$61,1),Lists!$J$8)))&gt;0,"has odd characters",IF(COUNTIF(Lists!$D$2:$D$9,D7)=0,"is not in your list",""))))))</f>
        <v/>
      </c>
      <c r="M7" s="23">
        <f>IF(E7="",IF(COUNTA(B7:G7)&gt;0,"missing",""),IF(LEN(E7)&gt;60,"is too long",IF(NOT(EXACT(E7,LOWER(E7))),"has upper case",IF(ISNUMBER(FIND(" ",E7)),"has spaces",IF(SUMPRODUCT(--ISERROR(FIND(MID(E7,Lists!$L$2:$L$61,1),Lists!$J$8)))&gt;0,"has odd characters",IF(AND(MID(E7,5,1)="-",MID(E7,8,1)="-",LEN(E7)&gt;8,IFERROR(VALUE(LEFT(E7,4))&gt;=2000,FALSE),IFERROR(AND(VALUE(MID(E7,6,2))&gt;=1,VALUE(MID(E7,6,2))&lt;=12),FALSE)),"","is not yyyy-mm-topic"))))))</f>
        <v/>
      </c>
      <c r="N7" s="23">
        <f>IF(F7="","",IF(LEN(F7)&gt;60,"is too long",IF(NOT(EXACT(F7,LOWER(F7))),"has upper case",IF(ISNUMBER(FIND(" ",F7)),"has spaces",IF(SUMPRODUCT(--ISERROR(FIND(MID(F7,Lists!$L$2:$L$61,1),Lists!$J$8)))&gt;0,"has odd characters","")))))</f>
        <v/>
      </c>
      <c r="O7" s="23">
        <f>IF(G7="","",IF(LEN(G7)&gt;60,"is too long",IF(NOT(EXACT(G7,LOWER(G7))),"has upper case",IF(ISNUMBER(FIND(" ",G7)),"has spaces",IF(SUMPRODUCT(--ISERROR(FIND(MID(G7,Lists!$L$2:$L$61,1),Lists!$J$8)))&gt;0,"has odd characters","")))))</f>
        <v/>
      </c>
    </row>
    <row r="8">
      <c r="A8" s="18" t="inlineStr">
        <is>
          <t>EXAMPLE: Webinar, LinkedIn post</t>
        </is>
      </c>
      <c r="B8" s="18" t="inlineStr">
        <is>
          <t>https://example.com/contact</t>
        </is>
      </c>
      <c r="C8" s="18" t="inlineStr">
        <is>
          <t>linkedin</t>
        </is>
      </c>
      <c r="D8" s="18" t="inlineStr">
        <is>
          <t>organic-social</t>
        </is>
      </c>
      <c r="E8" s="18" t="inlineStr">
        <is>
          <t>2026-10-webinar</t>
        </is>
      </c>
      <c r="F8" s="18" t="inlineStr">
        <is>
          <t>founder-post</t>
        </is>
      </c>
      <c r="G8" s="18" t="n"/>
      <c r="H8" s="20">
        <f>IF(OR(B8="",C8="",D8=""),"",B8&amp;IF(ISNUMBER(FIND("?",B8)),"&amp;","?")&amp;"utm_source="&amp;C8&amp;"&amp;utm_medium="&amp;D8&amp;IF(E8&lt;&gt;"","&amp;utm_campaign="&amp;E8,"")&amp;IF(F8&lt;&gt;"","&amp;utm_content="&amp;F8,"")&amp;IF(G8&lt;&gt;"","&amp;utm_term="&amp;G8,""))</f>
        <v/>
      </c>
      <c r="I8" s="10">
        <f>IF(COUNTA(B8:G8)=0,"",IF(J8&amp;K8&amp;L8&amp;M8&amp;N8&amp;O8="","OK","Fix: "&amp;TRIM(IF(J8&lt;&gt;"","URL "&amp;J8&amp;". ","")&amp;IF(K8&lt;&gt;"","source "&amp;K8&amp;". ","")&amp;IF(L8&lt;&gt;"","medium "&amp;L8&amp;". ","")&amp;IF(M8&lt;&gt;"","campaign "&amp;M8&amp;". ","")&amp;IF(N8&lt;&gt;"","content "&amp;N8&amp;". ","")&amp;IF(O8&lt;&gt;"","term "&amp;O8&amp;".",""))))</f>
        <v/>
      </c>
      <c r="J8" s="23">
        <f>IF(B8="",IF(COUNTA(B8:G8)&gt;0,"missing base URL",""),IF(ISNUMBER(FIND(" ",B8)),"has spaces",IF(LOWER(LEFT(B8,4))&lt;&gt;"http","should start with http",IF(ISNUMBER(FIND("utm_",B8)),"already has utm tags",IF(ISNUMBER(FIND("#",B8)),"has a # part, so tags must go before it","")))))</f>
        <v/>
      </c>
      <c r="K8" s="23">
        <f>IF(C8="",IF(COUNTA(B8:G8)&gt;0,"missing",""),IF(LEN(C8)&gt;60,"is too long",IF(NOT(EXACT(C8,LOWER(C8))),"has upper case",IF(ISNUMBER(FIND(" ",C8)),"has spaces",IF(SUMPRODUCT(--ISERROR(FIND(MID(C8,Lists!$L$2:$L$61,1),Lists!$J$8)))&gt;0,"has odd characters",IF(COUNTIF(Lists!$A$2:$A$21,C8)=0,"is not in your list",""))))))</f>
        <v/>
      </c>
      <c r="L8" s="23">
        <f>IF(D8="",IF(COUNTA(B8:G8)&gt;0,"missing",""),IF(LEN(D8)&gt;60,"is too long",IF(NOT(EXACT(D8,LOWER(D8))),"has upper case",IF(ISNUMBER(FIND(" ",D8)),"has spaces",IF(SUMPRODUCT(--ISERROR(FIND(MID(D8,Lists!$L$2:$L$61,1),Lists!$J$8)))&gt;0,"has odd characters",IF(COUNTIF(Lists!$D$2:$D$9,D8)=0,"is not in your list",""))))))</f>
        <v/>
      </c>
      <c r="M8" s="23">
        <f>IF(E8="",IF(COUNTA(B8:G8)&gt;0,"missing",""),IF(LEN(E8)&gt;60,"is too long",IF(NOT(EXACT(E8,LOWER(E8))),"has upper case",IF(ISNUMBER(FIND(" ",E8)),"has spaces",IF(SUMPRODUCT(--ISERROR(FIND(MID(E8,Lists!$L$2:$L$61,1),Lists!$J$8)))&gt;0,"has odd characters",IF(AND(MID(E8,5,1)="-",MID(E8,8,1)="-",LEN(E8)&gt;8,IFERROR(VALUE(LEFT(E8,4))&gt;=2000,FALSE),IFERROR(AND(VALUE(MID(E8,6,2))&gt;=1,VALUE(MID(E8,6,2))&lt;=12),FALSE)),"","is not yyyy-mm-topic"))))))</f>
        <v/>
      </c>
      <c r="N8" s="23">
        <f>IF(F8="","",IF(LEN(F8)&gt;60,"is too long",IF(NOT(EXACT(F8,LOWER(F8))),"has upper case",IF(ISNUMBER(FIND(" ",F8)),"has spaces",IF(SUMPRODUCT(--ISERROR(FIND(MID(F8,Lists!$L$2:$L$61,1),Lists!$J$8)))&gt;0,"has odd characters","")))))</f>
        <v/>
      </c>
      <c r="O8" s="23">
        <f>IF(G8="","",IF(LEN(G8)&gt;60,"is too long",IF(NOT(EXACT(G8,LOWER(G8))),"has upper case",IF(ISNUMBER(FIND(" ",G8)),"has spaces",IF(SUMPRODUCT(--ISERROR(FIND(MID(G8,Lists!$L$2:$L$61,1),Lists!$J$8)))&gt;0,"has odd characters","")))))</f>
        <v/>
      </c>
    </row>
    <row r="9">
      <c r="A9" s="18" t="inlineStr">
        <is>
          <t>EXAMPLE: Launch news email</t>
        </is>
      </c>
      <c r="B9" s="18" t="inlineStr">
        <is>
          <t>https://example.com/contact</t>
        </is>
      </c>
      <c r="C9" s="18" t="inlineStr">
        <is>
          <t>newsletter</t>
        </is>
      </c>
      <c r="D9" s="18" t="inlineStr">
        <is>
          <t>email</t>
        </is>
      </c>
      <c r="E9" s="18" t="inlineStr">
        <is>
          <t>2026-10-launch-news</t>
        </is>
      </c>
      <c r="F9" s="18" t="inlineStr">
        <is>
          <t>top-link</t>
        </is>
      </c>
      <c r="G9" s="18" t="n"/>
      <c r="H9" s="20">
        <f>IF(OR(B9="",C9="",D9=""),"",B9&amp;IF(ISNUMBER(FIND("?",B9)),"&amp;","?")&amp;"utm_source="&amp;C9&amp;"&amp;utm_medium="&amp;D9&amp;IF(E9&lt;&gt;"","&amp;utm_campaign="&amp;E9,"")&amp;IF(F9&lt;&gt;"","&amp;utm_content="&amp;F9,"")&amp;IF(G9&lt;&gt;"","&amp;utm_term="&amp;G9,""))</f>
        <v/>
      </c>
      <c r="I9" s="10">
        <f>IF(COUNTA(B9:G9)=0,"",IF(J9&amp;K9&amp;L9&amp;M9&amp;N9&amp;O9="","OK","Fix: "&amp;TRIM(IF(J9&lt;&gt;"","URL "&amp;J9&amp;". ","")&amp;IF(K9&lt;&gt;"","source "&amp;K9&amp;". ","")&amp;IF(L9&lt;&gt;"","medium "&amp;L9&amp;". ","")&amp;IF(M9&lt;&gt;"","campaign "&amp;M9&amp;". ","")&amp;IF(N9&lt;&gt;"","content "&amp;N9&amp;". ","")&amp;IF(O9&lt;&gt;"","term "&amp;O9&amp;".",""))))</f>
        <v/>
      </c>
      <c r="J9" s="23">
        <f>IF(B9="",IF(COUNTA(B9:G9)&gt;0,"missing base URL",""),IF(ISNUMBER(FIND(" ",B9)),"has spaces",IF(LOWER(LEFT(B9,4))&lt;&gt;"http","should start with http",IF(ISNUMBER(FIND("utm_",B9)),"already has utm tags",IF(ISNUMBER(FIND("#",B9)),"has a # part, so tags must go before it","")))))</f>
        <v/>
      </c>
      <c r="K9" s="23">
        <f>IF(C9="",IF(COUNTA(B9:G9)&gt;0,"missing",""),IF(LEN(C9)&gt;60,"is too long",IF(NOT(EXACT(C9,LOWER(C9))),"has upper case",IF(ISNUMBER(FIND(" ",C9)),"has spaces",IF(SUMPRODUCT(--ISERROR(FIND(MID(C9,Lists!$L$2:$L$61,1),Lists!$J$8)))&gt;0,"has odd characters",IF(COUNTIF(Lists!$A$2:$A$21,C9)=0,"is not in your list",""))))))</f>
        <v/>
      </c>
      <c r="L9" s="23">
        <f>IF(D9="",IF(COUNTA(B9:G9)&gt;0,"missing",""),IF(LEN(D9)&gt;60,"is too long",IF(NOT(EXACT(D9,LOWER(D9))),"has upper case",IF(ISNUMBER(FIND(" ",D9)),"has spaces",IF(SUMPRODUCT(--ISERROR(FIND(MID(D9,Lists!$L$2:$L$61,1),Lists!$J$8)))&gt;0,"has odd characters",IF(COUNTIF(Lists!$D$2:$D$9,D9)=0,"is not in your list",""))))))</f>
        <v/>
      </c>
      <c r="M9" s="23">
        <f>IF(E9="",IF(COUNTA(B9:G9)&gt;0,"missing",""),IF(LEN(E9)&gt;60,"is too long",IF(NOT(EXACT(E9,LOWER(E9))),"has upper case",IF(ISNUMBER(FIND(" ",E9)),"has spaces",IF(SUMPRODUCT(--ISERROR(FIND(MID(E9,Lists!$L$2:$L$61,1),Lists!$J$8)))&gt;0,"has odd characters",IF(AND(MID(E9,5,1)="-",MID(E9,8,1)="-",LEN(E9)&gt;8,IFERROR(VALUE(LEFT(E9,4))&gt;=2000,FALSE),IFERROR(AND(VALUE(MID(E9,6,2))&gt;=1,VALUE(MID(E9,6,2))&lt;=12),FALSE)),"","is not yyyy-mm-topic"))))))</f>
        <v/>
      </c>
      <c r="N9" s="23">
        <f>IF(F9="","",IF(LEN(F9)&gt;60,"is too long",IF(NOT(EXACT(F9,LOWER(F9))),"has upper case",IF(ISNUMBER(FIND(" ",F9)),"has spaces",IF(SUMPRODUCT(--ISERROR(FIND(MID(F9,Lists!$L$2:$L$61,1),Lists!$J$8)))&gt;0,"has odd characters","")))))</f>
        <v/>
      </c>
      <c r="O9" s="23">
        <f>IF(G9="","",IF(LEN(G9)&gt;60,"is too long",IF(NOT(EXACT(G9,LOWER(G9))),"has upper case",IF(ISNUMBER(FIND(" ",G9)),"has spaces",IF(SUMPRODUCT(--ISERROR(FIND(MID(G9,Lists!$L$2:$L$61,1),Lists!$J$8)))&gt;0,"has odd characters","")))))</f>
        <v/>
      </c>
    </row>
    <row r="10">
      <c r="A10" s="18" t="inlineStr">
        <is>
          <t>EXAMPLE: Fall sale, Instagram reel</t>
        </is>
      </c>
      <c r="B10" s="18" t="inlineStr">
        <is>
          <t>https://example.com/contact</t>
        </is>
      </c>
      <c r="C10" s="18" t="inlineStr">
        <is>
          <t>meta</t>
        </is>
      </c>
      <c r="D10" s="18" t="inlineStr">
        <is>
          <t>paid-social</t>
        </is>
      </c>
      <c r="E10" s="18" t="inlineStr">
        <is>
          <t>2026-10-fall-sale</t>
        </is>
      </c>
      <c r="F10" s="18" t="inlineStr">
        <is>
          <t>reel-2</t>
        </is>
      </c>
      <c r="G10" s="18" t="n"/>
      <c r="H10" s="20">
        <f>IF(OR(B10="",C10="",D10=""),"",B10&amp;IF(ISNUMBER(FIND("?",B10)),"&amp;","?")&amp;"utm_source="&amp;C10&amp;"&amp;utm_medium="&amp;D10&amp;IF(E10&lt;&gt;"","&amp;utm_campaign="&amp;E10,"")&amp;IF(F10&lt;&gt;"","&amp;utm_content="&amp;F10,"")&amp;IF(G10&lt;&gt;"","&amp;utm_term="&amp;G10,""))</f>
        <v/>
      </c>
      <c r="I10" s="10">
        <f>IF(COUNTA(B10:G10)=0,"",IF(J10&amp;K10&amp;L10&amp;M10&amp;N10&amp;O10="","OK","Fix: "&amp;TRIM(IF(J10&lt;&gt;"","URL "&amp;J10&amp;". ","")&amp;IF(K10&lt;&gt;"","source "&amp;K10&amp;". ","")&amp;IF(L10&lt;&gt;"","medium "&amp;L10&amp;". ","")&amp;IF(M10&lt;&gt;"","campaign "&amp;M10&amp;". ","")&amp;IF(N10&lt;&gt;"","content "&amp;N10&amp;". ","")&amp;IF(O10&lt;&gt;"","term "&amp;O10&amp;".",""))))</f>
        <v/>
      </c>
      <c r="J10" s="23">
        <f>IF(B10="",IF(COUNTA(B10:G10)&gt;0,"missing base URL",""),IF(ISNUMBER(FIND(" ",B10)),"has spaces",IF(LOWER(LEFT(B10,4))&lt;&gt;"http","should start with http",IF(ISNUMBER(FIND("utm_",B10)),"already has utm tags",IF(ISNUMBER(FIND("#",B10)),"has a # part, so tags must go before it","")))))</f>
        <v/>
      </c>
      <c r="K10" s="23">
        <f>IF(C10="",IF(COUNTA(B10:G10)&gt;0,"missing",""),IF(LEN(C10)&gt;60,"is too long",IF(NOT(EXACT(C10,LOWER(C10))),"has upper case",IF(ISNUMBER(FIND(" ",C10)),"has spaces",IF(SUMPRODUCT(--ISERROR(FIND(MID(C10,Lists!$L$2:$L$61,1),Lists!$J$8)))&gt;0,"has odd characters",IF(COUNTIF(Lists!$A$2:$A$21,C10)=0,"is not in your list",""))))))</f>
        <v/>
      </c>
      <c r="L10" s="23">
        <f>IF(D10="",IF(COUNTA(B10:G10)&gt;0,"missing",""),IF(LEN(D10)&gt;60,"is too long",IF(NOT(EXACT(D10,LOWER(D10))),"has upper case",IF(ISNUMBER(FIND(" ",D10)),"has spaces",IF(SUMPRODUCT(--ISERROR(FIND(MID(D10,Lists!$L$2:$L$61,1),Lists!$J$8)))&gt;0,"has odd characters",IF(COUNTIF(Lists!$D$2:$D$9,D10)=0,"is not in your list",""))))))</f>
        <v/>
      </c>
      <c r="M10" s="23">
        <f>IF(E10="",IF(COUNTA(B10:G10)&gt;0,"missing",""),IF(LEN(E10)&gt;60,"is too long",IF(NOT(EXACT(E10,LOWER(E10))),"has upper case",IF(ISNUMBER(FIND(" ",E10)),"has spaces",IF(SUMPRODUCT(--ISERROR(FIND(MID(E10,Lists!$L$2:$L$61,1),Lists!$J$8)))&gt;0,"has odd characters",IF(AND(MID(E10,5,1)="-",MID(E10,8,1)="-",LEN(E10)&gt;8,IFERROR(VALUE(LEFT(E10,4))&gt;=2000,FALSE),IFERROR(AND(VALUE(MID(E10,6,2))&gt;=1,VALUE(MID(E10,6,2))&lt;=12),FALSE)),"","is not yyyy-mm-topic"))))))</f>
        <v/>
      </c>
      <c r="N10" s="23">
        <f>IF(F10="","",IF(LEN(F10)&gt;60,"is too long",IF(NOT(EXACT(F10,LOWER(F10))),"has upper case",IF(ISNUMBER(FIND(" ",F10)),"has spaces",IF(SUMPRODUCT(--ISERROR(FIND(MID(F10,Lists!$L$2:$L$61,1),Lists!$J$8)))&gt;0,"has odd characters","")))))</f>
        <v/>
      </c>
      <c r="O10" s="23">
        <f>IF(G10="","",IF(LEN(G10)&gt;60,"is too long",IF(NOT(EXACT(G10,LOWER(G10))),"has upper case",IF(ISNUMBER(FIND(" ",G10)),"has spaces",IF(SUMPRODUCT(--ISERROR(FIND(MID(G10,Lists!$L$2:$L$61,1),Lists!$J$8)))&gt;0,"has odd characters","")))))</f>
        <v/>
      </c>
    </row>
    <row r="11">
      <c r="A11" s="18" t="inlineStr">
        <is>
          <t>EXAMPLE: Partner promo page</t>
        </is>
      </c>
      <c r="B11" s="18" t="inlineStr">
        <is>
          <t>https://example.com/contact</t>
        </is>
      </c>
      <c r="C11" s="18" t="inlineStr">
        <is>
          <t>partner</t>
        </is>
      </c>
      <c r="D11" s="18" t="inlineStr">
        <is>
          <t>referral</t>
        </is>
      </c>
      <c r="E11" s="18" t="inlineStr">
        <is>
          <t>2026-10-partner-promo</t>
        </is>
      </c>
      <c r="F11" s="18" t="n"/>
      <c r="G11" s="18" t="n"/>
      <c r="H11" s="20">
        <f>IF(OR(B11="",C11="",D11=""),"",B11&amp;IF(ISNUMBER(FIND("?",B11)),"&amp;","?")&amp;"utm_source="&amp;C11&amp;"&amp;utm_medium="&amp;D11&amp;IF(E11&lt;&gt;"","&amp;utm_campaign="&amp;E11,"")&amp;IF(F11&lt;&gt;"","&amp;utm_content="&amp;F11,"")&amp;IF(G11&lt;&gt;"","&amp;utm_term="&amp;G11,""))</f>
        <v/>
      </c>
      <c r="I11" s="10">
        <f>IF(COUNTA(B11:G11)=0,"",IF(J11&amp;K11&amp;L11&amp;M11&amp;N11&amp;O11="","OK","Fix: "&amp;TRIM(IF(J11&lt;&gt;"","URL "&amp;J11&amp;". ","")&amp;IF(K11&lt;&gt;"","source "&amp;K11&amp;". ","")&amp;IF(L11&lt;&gt;"","medium "&amp;L11&amp;". ","")&amp;IF(M11&lt;&gt;"","campaign "&amp;M11&amp;". ","")&amp;IF(N11&lt;&gt;"","content "&amp;N11&amp;". ","")&amp;IF(O11&lt;&gt;"","term "&amp;O11&amp;".",""))))</f>
        <v/>
      </c>
      <c r="J11" s="23">
        <f>IF(B11="",IF(COUNTA(B11:G11)&gt;0,"missing base URL",""),IF(ISNUMBER(FIND(" ",B11)),"has spaces",IF(LOWER(LEFT(B11,4))&lt;&gt;"http","should start with http",IF(ISNUMBER(FIND("utm_",B11)),"already has utm tags",IF(ISNUMBER(FIND("#",B11)),"has a # part, so tags must go before it","")))))</f>
        <v/>
      </c>
      <c r="K11" s="23">
        <f>IF(C11="",IF(COUNTA(B11:G11)&gt;0,"missing",""),IF(LEN(C11)&gt;60,"is too long",IF(NOT(EXACT(C11,LOWER(C11))),"has upper case",IF(ISNUMBER(FIND(" ",C11)),"has spaces",IF(SUMPRODUCT(--ISERROR(FIND(MID(C11,Lists!$L$2:$L$61,1),Lists!$J$8)))&gt;0,"has odd characters",IF(COUNTIF(Lists!$A$2:$A$21,C11)=0,"is not in your list",""))))))</f>
        <v/>
      </c>
      <c r="L11" s="23">
        <f>IF(D11="",IF(COUNTA(B11:G11)&gt;0,"missing",""),IF(LEN(D11)&gt;60,"is too long",IF(NOT(EXACT(D11,LOWER(D11))),"has upper case",IF(ISNUMBER(FIND(" ",D11)),"has spaces",IF(SUMPRODUCT(--ISERROR(FIND(MID(D11,Lists!$L$2:$L$61,1),Lists!$J$8)))&gt;0,"has odd characters",IF(COUNTIF(Lists!$D$2:$D$9,D11)=0,"is not in your list",""))))))</f>
        <v/>
      </c>
      <c r="M11" s="23">
        <f>IF(E11="",IF(COUNTA(B11:G11)&gt;0,"missing",""),IF(LEN(E11)&gt;60,"is too long",IF(NOT(EXACT(E11,LOWER(E11))),"has upper case",IF(ISNUMBER(FIND(" ",E11)),"has spaces",IF(SUMPRODUCT(--ISERROR(FIND(MID(E11,Lists!$L$2:$L$61,1),Lists!$J$8)))&gt;0,"has odd characters",IF(AND(MID(E11,5,1)="-",MID(E11,8,1)="-",LEN(E11)&gt;8,IFERROR(VALUE(LEFT(E11,4))&gt;=2000,FALSE),IFERROR(AND(VALUE(MID(E11,6,2))&gt;=1,VALUE(MID(E11,6,2))&lt;=12),FALSE)),"","is not yyyy-mm-topic"))))))</f>
        <v/>
      </c>
      <c r="N11" s="23">
        <f>IF(F11="","",IF(LEN(F11)&gt;60,"is too long",IF(NOT(EXACT(F11,LOWER(F11))),"has upper case",IF(ISNUMBER(FIND(" ",F11)),"has spaces",IF(SUMPRODUCT(--ISERROR(FIND(MID(F11,Lists!$L$2:$L$61,1),Lists!$J$8)))&gt;0,"has odd characters","")))))</f>
        <v/>
      </c>
      <c r="O11" s="23">
        <f>IF(G11="","",IF(LEN(G11)&gt;60,"is too long",IF(NOT(EXACT(G11,LOWER(G11))),"has upper case",IF(ISNUMBER(FIND(" ",G11)),"has spaces",IF(SUMPRODUCT(--ISERROR(FIND(MID(G11,Lists!$L$2:$L$61,1),Lists!$J$8)))&gt;0,"has odd characters","")))))</f>
        <v/>
      </c>
    </row>
    <row r="12">
      <c r="A12" s="18" t="inlineStr">
        <is>
          <t>EXAMPLE: Podcast show notes</t>
        </is>
      </c>
      <c r="B12" s="18" t="inlineStr">
        <is>
          <t>https://example.com/contact?ref=show</t>
        </is>
      </c>
      <c r="C12" s="18" t="inlineStr">
        <is>
          <t>podcast</t>
        </is>
      </c>
      <c r="D12" s="18" t="inlineStr">
        <is>
          <t>referral</t>
        </is>
      </c>
      <c r="E12" s="18" t="inlineStr">
        <is>
          <t>2026-11-podcast-guest</t>
        </is>
      </c>
      <c r="F12" s="18" t="n"/>
      <c r="G12" s="18" t="n"/>
      <c r="H12" s="20">
        <f>IF(OR(B12="",C12="",D12=""),"",B12&amp;IF(ISNUMBER(FIND("?",B12)),"&amp;","?")&amp;"utm_source="&amp;C12&amp;"&amp;utm_medium="&amp;D12&amp;IF(E12&lt;&gt;"","&amp;utm_campaign="&amp;E12,"")&amp;IF(F12&lt;&gt;"","&amp;utm_content="&amp;F12,"")&amp;IF(G12&lt;&gt;"","&amp;utm_term="&amp;G12,""))</f>
        <v/>
      </c>
      <c r="I12" s="10">
        <f>IF(COUNTA(B12:G12)=0,"",IF(J12&amp;K12&amp;L12&amp;M12&amp;N12&amp;O12="","OK","Fix: "&amp;TRIM(IF(J12&lt;&gt;"","URL "&amp;J12&amp;". ","")&amp;IF(K12&lt;&gt;"","source "&amp;K12&amp;". ","")&amp;IF(L12&lt;&gt;"","medium "&amp;L12&amp;". ","")&amp;IF(M12&lt;&gt;"","campaign "&amp;M12&amp;". ","")&amp;IF(N12&lt;&gt;"","content "&amp;N12&amp;". ","")&amp;IF(O12&lt;&gt;"","term "&amp;O12&amp;".",""))))</f>
        <v/>
      </c>
      <c r="J12" s="23">
        <f>IF(B12="",IF(COUNTA(B12:G12)&gt;0,"missing base URL",""),IF(ISNUMBER(FIND(" ",B12)),"has spaces",IF(LOWER(LEFT(B12,4))&lt;&gt;"http","should start with http",IF(ISNUMBER(FIND("utm_",B12)),"already has utm tags",IF(ISNUMBER(FIND("#",B12)),"has a # part, so tags must go before it","")))))</f>
        <v/>
      </c>
      <c r="K12" s="23">
        <f>IF(C12="",IF(COUNTA(B12:G12)&gt;0,"missing",""),IF(LEN(C12)&gt;60,"is too long",IF(NOT(EXACT(C12,LOWER(C12))),"has upper case",IF(ISNUMBER(FIND(" ",C12)),"has spaces",IF(SUMPRODUCT(--ISERROR(FIND(MID(C12,Lists!$L$2:$L$61,1),Lists!$J$8)))&gt;0,"has odd characters",IF(COUNTIF(Lists!$A$2:$A$21,C12)=0,"is not in your list",""))))))</f>
        <v/>
      </c>
      <c r="L12" s="23">
        <f>IF(D12="",IF(COUNTA(B12:G12)&gt;0,"missing",""),IF(LEN(D12)&gt;60,"is too long",IF(NOT(EXACT(D12,LOWER(D12))),"has upper case",IF(ISNUMBER(FIND(" ",D12)),"has spaces",IF(SUMPRODUCT(--ISERROR(FIND(MID(D12,Lists!$L$2:$L$61,1),Lists!$J$8)))&gt;0,"has odd characters",IF(COUNTIF(Lists!$D$2:$D$9,D12)=0,"is not in your list",""))))))</f>
        <v/>
      </c>
      <c r="M12" s="23">
        <f>IF(E12="",IF(COUNTA(B12:G12)&gt;0,"missing",""),IF(LEN(E12)&gt;60,"is too long",IF(NOT(EXACT(E12,LOWER(E12))),"has upper case",IF(ISNUMBER(FIND(" ",E12)),"has spaces",IF(SUMPRODUCT(--ISERROR(FIND(MID(E12,Lists!$L$2:$L$61,1),Lists!$J$8)))&gt;0,"has odd characters",IF(AND(MID(E12,5,1)="-",MID(E12,8,1)="-",LEN(E12)&gt;8,IFERROR(VALUE(LEFT(E12,4))&gt;=2000,FALSE),IFERROR(AND(VALUE(MID(E12,6,2))&gt;=1,VALUE(MID(E12,6,2))&lt;=12),FALSE)),"","is not yyyy-mm-topic"))))))</f>
        <v/>
      </c>
      <c r="N12" s="23">
        <f>IF(F12="","",IF(LEN(F12)&gt;60,"is too long",IF(NOT(EXACT(F12,LOWER(F12))),"has upper case",IF(ISNUMBER(FIND(" ",F12)),"has spaces",IF(SUMPRODUCT(--ISERROR(FIND(MID(F12,Lists!$L$2:$L$61,1),Lists!$J$8)))&gt;0,"has odd characters","")))))</f>
        <v/>
      </c>
      <c r="O12" s="23">
        <f>IF(G12="","",IF(LEN(G12)&gt;60,"is too long",IF(NOT(EXACT(G12,LOWER(G12))),"has upper case",IF(ISNUMBER(FIND(" ",G12)),"has spaces",IF(SUMPRODUCT(--ISERROR(FIND(MID(G12,Lists!$L$2:$L$61,1),Lists!$J$8)))&gt;0,"has odd characters","")))))</f>
        <v/>
      </c>
    </row>
    <row r="13">
      <c r="A13" s="18" t="inlineStr">
        <is>
          <t>EXAMPLE: Needs a fix (upper case, space)</t>
        </is>
      </c>
      <c r="B13" s="18" t="inlineStr">
        <is>
          <t>https://example.com/contact</t>
        </is>
      </c>
      <c r="C13" s="18" t="inlineStr">
        <is>
          <t>Google</t>
        </is>
      </c>
      <c r="D13" s="18" t="inlineStr">
        <is>
          <t>cpc</t>
        </is>
      </c>
      <c r="E13" s="18" t="inlineStr">
        <is>
          <t>2026-10-fall sale</t>
        </is>
      </c>
      <c r="F13" s="18" t="inlineStr">
        <is>
          <t>search-ad-a</t>
        </is>
      </c>
      <c r="G13" s="18" t="n"/>
      <c r="H13" s="20">
        <f>IF(OR(B13="",C13="",D13=""),"",B13&amp;IF(ISNUMBER(FIND("?",B13)),"&amp;","?")&amp;"utm_source="&amp;C13&amp;"&amp;utm_medium="&amp;D13&amp;IF(E13&lt;&gt;"","&amp;utm_campaign="&amp;E13,"")&amp;IF(F13&lt;&gt;"","&amp;utm_content="&amp;F13,"")&amp;IF(G13&lt;&gt;"","&amp;utm_term="&amp;G13,""))</f>
        <v/>
      </c>
      <c r="I13" s="10">
        <f>IF(COUNTA(B13:G13)=0,"",IF(J13&amp;K13&amp;L13&amp;M13&amp;N13&amp;O13="","OK","Fix: "&amp;TRIM(IF(J13&lt;&gt;"","URL "&amp;J13&amp;". ","")&amp;IF(K13&lt;&gt;"","source "&amp;K13&amp;". ","")&amp;IF(L13&lt;&gt;"","medium "&amp;L13&amp;". ","")&amp;IF(M13&lt;&gt;"","campaign "&amp;M13&amp;". ","")&amp;IF(N13&lt;&gt;"","content "&amp;N13&amp;". ","")&amp;IF(O13&lt;&gt;"","term "&amp;O13&amp;".",""))))</f>
        <v/>
      </c>
      <c r="J13" s="23">
        <f>IF(B13="",IF(COUNTA(B13:G13)&gt;0,"missing base URL",""),IF(ISNUMBER(FIND(" ",B13)),"has spaces",IF(LOWER(LEFT(B13,4))&lt;&gt;"http","should start with http",IF(ISNUMBER(FIND("utm_",B13)),"already has utm tags",IF(ISNUMBER(FIND("#",B13)),"has a # part, so tags must go before it","")))))</f>
        <v/>
      </c>
      <c r="K13" s="23">
        <f>IF(C13="",IF(COUNTA(B13:G13)&gt;0,"missing",""),IF(LEN(C13)&gt;60,"is too long",IF(NOT(EXACT(C13,LOWER(C13))),"has upper case",IF(ISNUMBER(FIND(" ",C13)),"has spaces",IF(SUMPRODUCT(--ISERROR(FIND(MID(C13,Lists!$L$2:$L$61,1),Lists!$J$8)))&gt;0,"has odd characters",IF(COUNTIF(Lists!$A$2:$A$21,C13)=0,"is not in your list",""))))))</f>
        <v/>
      </c>
      <c r="L13" s="23">
        <f>IF(D13="",IF(COUNTA(B13:G13)&gt;0,"missing",""),IF(LEN(D13)&gt;60,"is too long",IF(NOT(EXACT(D13,LOWER(D13))),"has upper case",IF(ISNUMBER(FIND(" ",D13)),"has spaces",IF(SUMPRODUCT(--ISERROR(FIND(MID(D13,Lists!$L$2:$L$61,1),Lists!$J$8)))&gt;0,"has odd characters",IF(COUNTIF(Lists!$D$2:$D$9,D13)=0,"is not in your list",""))))))</f>
        <v/>
      </c>
      <c r="M13" s="23">
        <f>IF(E13="",IF(COUNTA(B13:G13)&gt;0,"missing",""),IF(LEN(E13)&gt;60,"is too long",IF(NOT(EXACT(E13,LOWER(E13))),"has upper case",IF(ISNUMBER(FIND(" ",E13)),"has spaces",IF(SUMPRODUCT(--ISERROR(FIND(MID(E13,Lists!$L$2:$L$61,1),Lists!$J$8)))&gt;0,"has odd characters",IF(AND(MID(E13,5,1)="-",MID(E13,8,1)="-",LEN(E13)&gt;8,IFERROR(VALUE(LEFT(E13,4))&gt;=2000,FALSE),IFERROR(AND(VALUE(MID(E13,6,2))&gt;=1,VALUE(MID(E13,6,2))&lt;=12),FALSE)),"","is not yyyy-mm-topic"))))))</f>
        <v/>
      </c>
      <c r="N13" s="23">
        <f>IF(F13="","",IF(LEN(F13)&gt;60,"is too long",IF(NOT(EXACT(F13,LOWER(F13))),"has upper case",IF(ISNUMBER(FIND(" ",F13)),"has spaces",IF(SUMPRODUCT(--ISERROR(FIND(MID(F13,Lists!$L$2:$L$61,1),Lists!$J$8)))&gt;0,"has odd characters","")))))</f>
        <v/>
      </c>
      <c r="O13" s="23">
        <f>IF(G13="","",IF(LEN(G13)&gt;60,"is too long",IF(NOT(EXACT(G13,LOWER(G13))),"has upper case",IF(ISNUMBER(FIND(" ",G13)),"has spaces",IF(SUMPRODUCT(--ISERROR(FIND(MID(G13,Lists!$L$2:$L$61,1),Lists!$J$8)))&gt;0,"has odd characters","")))))</f>
        <v/>
      </c>
    </row>
    <row r="14">
      <c r="A14" s="18" t="inlineStr">
        <is>
          <t>EXAMPLE: Needs a fix (medium, campaign)</t>
        </is>
      </c>
      <c r="B14" s="18" t="inlineStr">
        <is>
          <t>https://example.com/contact</t>
        </is>
      </c>
      <c r="C14" s="18" t="inlineStr">
        <is>
          <t>linkedin</t>
        </is>
      </c>
      <c r="D14" s="18" t="inlineStr">
        <is>
          <t>social</t>
        </is>
      </c>
      <c r="E14" s="18" t="inlineStr">
        <is>
          <t>fall-sale</t>
        </is>
      </c>
      <c r="F14" s="18" t="n"/>
      <c r="G14" s="18" t="n"/>
      <c r="H14" s="20">
        <f>IF(OR(B14="",C14="",D14=""),"",B14&amp;IF(ISNUMBER(FIND("?",B14)),"&amp;","?")&amp;"utm_source="&amp;C14&amp;"&amp;utm_medium="&amp;D14&amp;IF(E14&lt;&gt;"","&amp;utm_campaign="&amp;E14,"")&amp;IF(F14&lt;&gt;"","&amp;utm_content="&amp;F14,"")&amp;IF(G14&lt;&gt;"","&amp;utm_term="&amp;G14,""))</f>
        <v/>
      </c>
      <c r="I14" s="10">
        <f>IF(COUNTA(B14:G14)=0,"",IF(J14&amp;K14&amp;L14&amp;M14&amp;N14&amp;O14="","OK","Fix: "&amp;TRIM(IF(J14&lt;&gt;"","URL "&amp;J14&amp;". ","")&amp;IF(K14&lt;&gt;"","source "&amp;K14&amp;". ","")&amp;IF(L14&lt;&gt;"","medium "&amp;L14&amp;". ","")&amp;IF(M14&lt;&gt;"","campaign "&amp;M14&amp;". ","")&amp;IF(N14&lt;&gt;"","content "&amp;N14&amp;". ","")&amp;IF(O14&lt;&gt;"","term "&amp;O14&amp;".",""))))</f>
        <v/>
      </c>
      <c r="J14" s="23">
        <f>IF(B14="",IF(COUNTA(B14:G14)&gt;0,"missing base URL",""),IF(ISNUMBER(FIND(" ",B14)),"has spaces",IF(LOWER(LEFT(B14,4))&lt;&gt;"http","should start with http",IF(ISNUMBER(FIND("utm_",B14)),"already has utm tags",IF(ISNUMBER(FIND("#",B14)),"has a # part, so tags must go before it","")))))</f>
        <v/>
      </c>
      <c r="K14" s="23">
        <f>IF(C14="",IF(COUNTA(B14:G14)&gt;0,"missing",""),IF(LEN(C14)&gt;60,"is too long",IF(NOT(EXACT(C14,LOWER(C14))),"has upper case",IF(ISNUMBER(FIND(" ",C14)),"has spaces",IF(SUMPRODUCT(--ISERROR(FIND(MID(C14,Lists!$L$2:$L$61,1),Lists!$J$8)))&gt;0,"has odd characters",IF(COUNTIF(Lists!$A$2:$A$21,C14)=0,"is not in your list",""))))))</f>
        <v/>
      </c>
      <c r="L14" s="23">
        <f>IF(D14="",IF(COUNTA(B14:G14)&gt;0,"missing",""),IF(LEN(D14)&gt;60,"is too long",IF(NOT(EXACT(D14,LOWER(D14))),"has upper case",IF(ISNUMBER(FIND(" ",D14)),"has spaces",IF(SUMPRODUCT(--ISERROR(FIND(MID(D14,Lists!$L$2:$L$61,1),Lists!$J$8)))&gt;0,"has odd characters",IF(COUNTIF(Lists!$D$2:$D$9,D14)=0,"is not in your list",""))))))</f>
        <v/>
      </c>
      <c r="M14" s="23">
        <f>IF(E14="",IF(COUNTA(B14:G14)&gt;0,"missing",""),IF(LEN(E14)&gt;60,"is too long",IF(NOT(EXACT(E14,LOWER(E14))),"has upper case",IF(ISNUMBER(FIND(" ",E14)),"has spaces",IF(SUMPRODUCT(--ISERROR(FIND(MID(E14,Lists!$L$2:$L$61,1),Lists!$J$8)))&gt;0,"has odd characters",IF(AND(MID(E14,5,1)="-",MID(E14,8,1)="-",LEN(E14)&gt;8,IFERROR(VALUE(LEFT(E14,4))&gt;=2000,FALSE),IFERROR(AND(VALUE(MID(E14,6,2))&gt;=1,VALUE(MID(E14,6,2))&lt;=12),FALSE)),"","is not yyyy-mm-topic"))))))</f>
        <v/>
      </c>
      <c r="N14" s="23">
        <f>IF(F14="","",IF(LEN(F14)&gt;60,"is too long",IF(NOT(EXACT(F14,LOWER(F14))),"has upper case",IF(ISNUMBER(FIND(" ",F14)),"has spaces",IF(SUMPRODUCT(--ISERROR(FIND(MID(F14,Lists!$L$2:$L$61,1),Lists!$J$8)))&gt;0,"has odd characters","")))))</f>
        <v/>
      </c>
      <c r="O14" s="23">
        <f>IF(G14="","",IF(LEN(G14)&gt;60,"is too long",IF(NOT(EXACT(G14,LOWER(G14))),"has upper case",IF(ISNUMBER(FIND(" ",G14)),"has spaces",IF(SUMPRODUCT(--ISERROR(FIND(MID(G14,Lists!$L$2:$L$61,1),Lists!$J$8)))&gt;0,"has odd characters","")))))</f>
        <v/>
      </c>
    </row>
    <row r="15">
      <c r="A15" s="19" t="n"/>
      <c r="B15" s="19" t="n"/>
      <c r="C15" s="19" t="n"/>
      <c r="D15" s="19" t="n"/>
      <c r="E15" s="19" t="n"/>
      <c r="F15" s="19" t="n"/>
      <c r="G15" s="19" t="n"/>
      <c r="H15" s="20">
        <f>IF(OR(B15="",C15="",D15=""),"",B15&amp;IF(ISNUMBER(FIND("?",B15)),"&amp;","?")&amp;"utm_source="&amp;C15&amp;"&amp;utm_medium="&amp;D15&amp;IF(E15&lt;&gt;"","&amp;utm_campaign="&amp;E15,"")&amp;IF(F15&lt;&gt;"","&amp;utm_content="&amp;F15,"")&amp;IF(G15&lt;&gt;"","&amp;utm_term="&amp;G15,""))</f>
        <v/>
      </c>
      <c r="I15" s="10">
        <f>IF(COUNTA(B15:G15)=0,"",IF(J15&amp;K15&amp;L15&amp;M15&amp;N15&amp;O15="","OK","Fix: "&amp;TRIM(IF(J15&lt;&gt;"","URL "&amp;J15&amp;". ","")&amp;IF(K15&lt;&gt;"","source "&amp;K15&amp;". ","")&amp;IF(L15&lt;&gt;"","medium "&amp;L15&amp;". ","")&amp;IF(M15&lt;&gt;"","campaign "&amp;M15&amp;". ","")&amp;IF(N15&lt;&gt;"","content "&amp;N15&amp;". ","")&amp;IF(O15&lt;&gt;"","term "&amp;O15&amp;".",""))))</f>
        <v/>
      </c>
      <c r="J15" s="23">
        <f>IF(B15="",IF(COUNTA(B15:G15)&gt;0,"missing base URL",""),IF(ISNUMBER(FIND(" ",B15)),"has spaces",IF(LOWER(LEFT(B15,4))&lt;&gt;"http","should start with http",IF(ISNUMBER(FIND("utm_",B15)),"already has utm tags",IF(ISNUMBER(FIND("#",B15)),"has a # part, so tags must go before it","")))))</f>
        <v/>
      </c>
      <c r="K15" s="23">
        <f>IF(C15="",IF(COUNTA(B15:G15)&gt;0,"missing",""),IF(LEN(C15)&gt;60,"is too long",IF(NOT(EXACT(C15,LOWER(C15))),"has upper case",IF(ISNUMBER(FIND(" ",C15)),"has spaces",IF(SUMPRODUCT(--ISERROR(FIND(MID(C15,Lists!$L$2:$L$61,1),Lists!$J$8)))&gt;0,"has odd characters",IF(COUNTIF(Lists!$A$2:$A$21,C15)=0,"is not in your list",""))))))</f>
        <v/>
      </c>
      <c r="L15" s="23">
        <f>IF(D15="",IF(COUNTA(B15:G15)&gt;0,"missing",""),IF(LEN(D15)&gt;60,"is too long",IF(NOT(EXACT(D15,LOWER(D15))),"has upper case",IF(ISNUMBER(FIND(" ",D15)),"has spaces",IF(SUMPRODUCT(--ISERROR(FIND(MID(D15,Lists!$L$2:$L$61,1),Lists!$J$8)))&gt;0,"has odd characters",IF(COUNTIF(Lists!$D$2:$D$9,D15)=0,"is not in your list",""))))))</f>
        <v/>
      </c>
      <c r="M15" s="23">
        <f>IF(E15="",IF(COUNTA(B15:G15)&gt;0,"missing",""),IF(LEN(E15)&gt;60,"is too long",IF(NOT(EXACT(E15,LOWER(E15))),"has upper case",IF(ISNUMBER(FIND(" ",E15)),"has spaces",IF(SUMPRODUCT(--ISERROR(FIND(MID(E15,Lists!$L$2:$L$61,1),Lists!$J$8)))&gt;0,"has odd characters",IF(AND(MID(E15,5,1)="-",MID(E15,8,1)="-",LEN(E15)&gt;8,IFERROR(VALUE(LEFT(E15,4))&gt;=2000,FALSE),IFERROR(AND(VALUE(MID(E15,6,2))&gt;=1,VALUE(MID(E15,6,2))&lt;=12),FALSE)),"","is not yyyy-mm-topic"))))))</f>
        <v/>
      </c>
      <c r="N15" s="23">
        <f>IF(F15="","",IF(LEN(F15)&gt;60,"is too long",IF(NOT(EXACT(F15,LOWER(F15))),"has upper case",IF(ISNUMBER(FIND(" ",F15)),"has spaces",IF(SUMPRODUCT(--ISERROR(FIND(MID(F15,Lists!$L$2:$L$61,1),Lists!$J$8)))&gt;0,"has odd characters","")))))</f>
        <v/>
      </c>
      <c r="O15" s="23">
        <f>IF(G15="","",IF(LEN(G15)&gt;60,"is too long",IF(NOT(EXACT(G15,LOWER(G15))),"has upper case",IF(ISNUMBER(FIND(" ",G15)),"has spaces",IF(SUMPRODUCT(--ISERROR(FIND(MID(G15,Lists!$L$2:$L$61,1),Lists!$J$8)))&gt;0,"has odd characters","")))))</f>
        <v/>
      </c>
    </row>
    <row r="16">
      <c r="A16" s="19" t="n"/>
      <c r="B16" s="19" t="n"/>
      <c r="C16" s="19" t="n"/>
      <c r="D16" s="19" t="n"/>
      <c r="E16" s="19" t="n"/>
      <c r="F16" s="19" t="n"/>
      <c r="G16" s="19" t="n"/>
      <c r="H16" s="20">
        <f>IF(OR(B16="",C16="",D16=""),"",B16&amp;IF(ISNUMBER(FIND("?",B16)),"&amp;","?")&amp;"utm_source="&amp;C16&amp;"&amp;utm_medium="&amp;D16&amp;IF(E16&lt;&gt;"","&amp;utm_campaign="&amp;E16,"")&amp;IF(F16&lt;&gt;"","&amp;utm_content="&amp;F16,"")&amp;IF(G16&lt;&gt;"","&amp;utm_term="&amp;G16,""))</f>
        <v/>
      </c>
      <c r="I16" s="10">
        <f>IF(COUNTA(B16:G16)=0,"",IF(J16&amp;K16&amp;L16&amp;M16&amp;N16&amp;O16="","OK","Fix: "&amp;TRIM(IF(J16&lt;&gt;"","URL "&amp;J16&amp;". ","")&amp;IF(K16&lt;&gt;"","source "&amp;K16&amp;". ","")&amp;IF(L16&lt;&gt;"","medium "&amp;L16&amp;". ","")&amp;IF(M16&lt;&gt;"","campaign "&amp;M16&amp;". ","")&amp;IF(N16&lt;&gt;"","content "&amp;N16&amp;". ","")&amp;IF(O16&lt;&gt;"","term "&amp;O16&amp;".",""))))</f>
        <v/>
      </c>
      <c r="J16" s="23">
        <f>IF(B16="",IF(COUNTA(B16:G16)&gt;0,"missing base URL",""),IF(ISNUMBER(FIND(" ",B16)),"has spaces",IF(LOWER(LEFT(B16,4))&lt;&gt;"http","should start with http",IF(ISNUMBER(FIND("utm_",B16)),"already has utm tags",IF(ISNUMBER(FIND("#",B16)),"has a # part, so tags must go before it","")))))</f>
        <v/>
      </c>
      <c r="K16" s="23">
        <f>IF(C16="",IF(COUNTA(B16:G16)&gt;0,"missing",""),IF(LEN(C16)&gt;60,"is too long",IF(NOT(EXACT(C16,LOWER(C16))),"has upper case",IF(ISNUMBER(FIND(" ",C16)),"has spaces",IF(SUMPRODUCT(--ISERROR(FIND(MID(C16,Lists!$L$2:$L$61,1),Lists!$J$8)))&gt;0,"has odd characters",IF(COUNTIF(Lists!$A$2:$A$21,C16)=0,"is not in your list",""))))))</f>
        <v/>
      </c>
      <c r="L16" s="23">
        <f>IF(D16="",IF(COUNTA(B16:G16)&gt;0,"missing",""),IF(LEN(D16)&gt;60,"is too long",IF(NOT(EXACT(D16,LOWER(D16))),"has upper case",IF(ISNUMBER(FIND(" ",D16)),"has spaces",IF(SUMPRODUCT(--ISERROR(FIND(MID(D16,Lists!$L$2:$L$61,1),Lists!$J$8)))&gt;0,"has odd characters",IF(COUNTIF(Lists!$D$2:$D$9,D16)=0,"is not in your list",""))))))</f>
        <v/>
      </c>
      <c r="M16" s="23">
        <f>IF(E16="",IF(COUNTA(B16:G16)&gt;0,"missing",""),IF(LEN(E16)&gt;60,"is too long",IF(NOT(EXACT(E16,LOWER(E16))),"has upper case",IF(ISNUMBER(FIND(" ",E16)),"has spaces",IF(SUMPRODUCT(--ISERROR(FIND(MID(E16,Lists!$L$2:$L$61,1),Lists!$J$8)))&gt;0,"has odd characters",IF(AND(MID(E16,5,1)="-",MID(E16,8,1)="-",LEN(E16)&gt;8,IFERROR(VALUE(LEFT(E16,4))&gt;=2000,FALSE),IFERROR(AND(VALUE(MID(E16,6,2))&gt;=1,VALUE(MID(E16,6,2))&lt;=12),FALSE)),"","is not yyyy-mm-topic"))))))</f>
        <v/>
      </c>
      <c r="N16" s="23">
        <f>IF(F16="","",IF(LEN(F16)&gt;60,"is too long",IF(NOT(EXACT(F16,LOWER(F16))),"has upper case",IF(ISNUMBER(FIND(" ",F16)),"has spaces",IF(SUMPRODUCT(--ISERROR(FIND(MID(F16,Lists!$L$2:$L$61,1),Lists!$J$8)))&gt;0,"has odd characters","")))))</f>
        <v/>
      </c>
      <c r="O16" s="23">
        <f>IF(G16="","",IF(LEN(G16)&gt;60,"is too long",IF(NOT(EXACT(G16,LOWER(G16))),"has upper case",IF(ISNUMBER(FIND(" ",G16)),"has spaces",IF(SUMPRODUCT(--ISERROR(FIND(MID(G16,Lists!$L$2:$L$61,1),Lists!$J$8)))&gt;0,"has odd characters","")))))</f>
        <v/>
      </c>
    </row>
    <row r="17">
      <c r="A17" s="19" t="n"/>
      <c r="B17" s="19" t="n"/>
      <c r="C17" s="19" t="n"/>
      <c r="D17" s="19" t="n"/>
      <c r="E17" s="19" t="n"/>
      <c r="F17" s="19" t="n"/>
      <c r="G17" s="19" t="n"/>
      <c r="H17" s="20">
        <f>IF(OR(B17="",C17="",D17=""),"",B17&amp;IF(ISNUMBER(FIND("?",B17)),"&amp;","?")&amp;"utm_source="&amp;C17&amp;"&amp;utm_medium="&amp;D17&amp;IF(E17&lt;&gt;"","&amp;utm_campaign="&amp;E17,"")&amp;IF(F17&lt;&gt;"","&amp;utm_content="&amp;F17,"")&amp;IF(G17&lt;&gt;"","&amp;utm_term="&amp;G17,""))</f>
        <v/>
      </c>
      <c r="I17" s="10">
        <f>IF(COUNTA(B17:G17)=0,"",IF(J17&amp;K17&amp;L17&amp;M17&amp;N17&amp;O17="","OK","Fix: "&amp;TRIM(IF(J17&lt;&gt;"","URL "&amp;J17&amp;". ","")&amp;IF(K17&lt;&gt;"","source "&amp;K17&amp;". ","")&amp;IF(L17&lt;&gt;"","medium "&amp;L17&amp;". ","")&amp;IF(M17&lt;&gt;"","campaign "&amp;M17&amp;". ","")&amp;IF(N17&lt;&gt;"","content "&amp;N17&amp;". ","")&amp;IF(O17&lt;&gt;"","term "&amp;O17&amp;".",""))))</f>
        <v/>
      </c>
      <c r="J17" s="23">
        <f>IF(B17="",IF(COUNTA(B17:G17)&gt;0,"missing base URL",""),IF(ISNUMBER(FIND(" ",B17)),"has spaces",IF(LOWER(LEFT(B17,4))&lt;&gt;"http","should start with http",IF(ISNUMBER(FIND("utm_",B17)),"already has utm tags",IF(ISNUMBER(FIND("#",B17)),"has a # part, so tags must go before it","")))))</f>
        <v/>
      </c>
      <c r="K17" s="23">
        <f>IF(C17="",IF(COUNTA(B17:G17)&gt;0,"missing",""),IF(LEN(C17)&gt;60,"is too long",IF(NOT(EXACT(C17,LOWER(C17))),"has upper case",IF(ISNUMBER(FIND(" ",C17)),"has spaces",IF(SUMPRODUCT(--ISERROR(FIND(MID(C17,Lists!$L$2:$L$61,1),Lists!$J$8)))&gt;0,"has odd characters",IF(COUNTIF(Lists!$A$2:$A$21,C17)=0,"is not in your list",""))))))</f>
        <v/>
      </c>
      <c r="L17" s="23">
        <f>IF(D17="",IF(COUNTA(B17:G17)&gt;0,"missing",""),IF(LEN(D17)&gt;60,"is too long",IF(NOT(EXACT(D17,LOWER(D17))),"has upper case",IF(ISNUMBER(FIND(" ",D17)),"has spaces",IF(SUMPRODUCT(--ISERROR(FIND(MID(D17,Lists!$L$2:$L$61,1),Lists!$J$8)))&gt;0,"has odd characters",IF(COUNTIF(Lists!$D$2:$D$9,D17)=0,"is not in your list",""))))))</f>
        <v/>
      </c>
      <c r="M17" s="23">
        <f>IF(E17="",IF(COUNTA(B17:G17)&gt;0,"missing",""),IF(LEN(E17)&gt;60,"is too long",IF(NOT(EXACT(E17,LOWER(E17))),"has upper case",IF(ISNUMBER(FIND(" ",E17)),"has spaces",IF(SUMPRODUCT(--ISERROR(FIND(MID(E17,Lists!$L$2:$L$61,1),Lists!$J$8)))&gt;0,"has odd characters",IF(AND(MID(E17,5,1)="-",MID(E17,8,1)="-",LEN(E17)&gt;8,IFERROR(VALUE(LEFT(E17,4))&gt;=2000,FALSE),IFERROR(AND(VALUE(MID(E17,6,2))&gt;=1,VALUE(MID(E17,6,2))&lt;=12),FALSE)),"","is not yyyy-mm-topic"))))))</f>
        <v/>
      </c>
      <c r="N17" s="23">
        <f>IF(F17="","",IF(LEN(F17)&gt;60,"is too long",IF(NOT(EXACT(F17,LOWER(F17))),"has upper case",IF(ISNUMBER(FIND(" ",F17)),"has spaces",IF(SUMPRODUCT(--ISERROR(FIND(MID(F17,Lists!$L$2:$L$61,1),Lists!$J$8)))&gt;0,"has odd characters","")))))</f>
        <v/>
      </c>
      <c r="O17" s="23">
        <f>IF(G17="","",IF(LEN(G17)&gt;60,"is too long",IF(NOT(EXACT(G17,LOWER(G17))),"has upper case",IF(ISNUMBER(FIND(" ",G17)),"has spaces",IF(SUMPRODUCT(--ISERROR(FIND(MID(G17,Lists!$L$2:$L$61,1),Lists!$J$8)))&gt;0,"has odd characters","")))))</f>
        <v/>
      </c>
    </row>
    <row r="18">
      <c r="A18" s="19" t="n"/>
      <c r="B18" s="19" t="n"/>
      <c r="C18" s="19" t="n"/>
      <c r="D18" s="19" t="n"/>
      <c r="E18" s="19" t="n"/>
      <c r="F18" s="19" t="n"/>
      <c r="G18" s="19" t="n"/>
      <c r="H18" s="20">
        <f>IF(OR(B18="",C18="",D18=""),"",B18&amp;IF(ISNUMBER(FIND("?",B18)),"&amp;","?")&amp;"utm_source="&amp;C18&amp;"&amp;utm_medium="&amp;D18&amp;IF(E18&lt;&gt;"","&amp;utm_campaign="&amp;E18,"")&amp;IF(F18&lt;&gt;"","&amp;utm_content="&amp;F18,"")&amp;IF(G18&lt;&gt;"","&amp;utm_term="&amp;G18,""))</f>
        <v/>
      </c>
      <c r="I18" s="10">
        <f>IF(COUNTA(B18:G18)=0,"",IF(J18&amp;K18&amp;L18&amp;M18&amp;N18&amp;O18="","OK","Fix: "&amp;TRIM(IF(J18&lt;&gt;"","URL "&amp;J18&amp;". ","")&amp;IF(K18&lt;&gt;"","source "&amp;K18&amp;". ","")&amp;IF(L18&lt;&gt;"","medium "&amp;L18&amp;". ","")&amp;IF(M18&lt;&gt;"","campaign "&amp;M18&amp;". ","")&amp;IF(N18&lt;&gt;"","content "&amp;N18&amp;". ","")&amp;IF(O18&lt;&gt;"","term "&amp;O18&amp;".",""))))</f>
        <v/>
      </c>
      <c r="J18" s="23">
        <f>IF(B18="",IF(COUNTA(B18:G18)&gt;0,"missing base URL",""),IF(ISNUMBER(FIND(" ",B18)),"has spaces",IF(LOWER(LEFT(B18,4))&lt;&gt;"http","should start with http",IF(ISNUMBER(FIND("utm_",B18)),"already has utm tags",IF(ISNUMBER(FIND("#",B18)),"has a # part, so tags must go before it","")))))</f>
        <v/>
      </c>
      <c r="K18" s="23">
        <f>IF(C18="",IF(COUNTA(B18:G18)&gt;0,"missing",""),IF(LEN(C18)&gt;60,"is too long",IF(NOT(EXACT(C18,LOWER(C18))),"has upper case",IF(ISNUMBER(FIND(" ",C18)),"has spaces",IF(SUMPRODUCT(--ISERROR(FIND(MID(C18,Lists!$L$2:$L$61,1),Lists!$J$8)))&gt;0,"has odd characters",IF(COUNTIF(Lists!$A$2:$A$21,C18)=0,"is not in your list",""))))))</f>
        <v/>
      </c>
      <c r="L18" s="23">
        <f>IF(D18="",IF(COUNTA(B18:G18)&gt;0,"missing",""),IF(LEN(D18)&gt;60,"is too long",IF(NOT(EXACT(D18,LOWER(D18))),"has upper case",IF(ISNUMBER(FIND(" ",D18)),"has spaces",IF(SUMPRODUCT(--ISERROR(FIND(MID(D18,Lists!$L$2:$L$61,1),Lists!$J$8)))&gt;0,"has odd characters",IF(COUNTIF(Lists!$D$2:$D$9,D18)=0,"is not in your list",""))))))</f>
        <v/>
      </c>
      <c r="M18" s="23">
        <f>IF(E18="",IF(COUNTA(B18:G18)&gt;0,"missing",""),IF(LEN(E18)&gt;60,"is too long",IF(NOT(EXACT(E18,LOWER(E18))),"has upper case",IF(ISNUMBER(FIND(" ",E18)),"has spaces",IF(SUMPRODUCT(--ISERROR(FIND(MID(E18,Lists!$L$2:$L$61,1),Lists!$J$8)))&gt;0,"has odd characters",IF(AND(MID(E18,5,1)="-",MID(E18,8,1)="-",LEN(E18)&gt;8,IFERROR(VALUE(LEFT(E18,4))&gt;=2000,FALSE),IFERROR(AND(VALUE(MID(E18,6,2))&gt;=1,VALUE(MID(E18,6,2))&lt;=12),FALSE)),"","is not yyyy-mm-topic"))))))</f>
        <v/>
      </c>
      <c r="N18" s="23">
        <f>IF(F18="","",IF(LEN(F18)&gt;60,"is too long",IF(NOT(EXACT(F18,LOWER(F18))),"has upper case",IF(ISNUMBER(FIND(" ",F18)),"has spaces",IF(SUMPRODUCT(--ISERROR(FIND(MID(F18,Lists!$L$2:$L$61,1),Lists!$J$8)))&gt;0,"has odd characters","")))))</f>
        <v/>
      </c>
      <c r="O18" s="23">
        <f>IF(G18="","",IF(LEN(G18)&gt;60,"is too long",IF(NOT(EXACT(G18,LOWER(G18))),"has upper case",IF(ISNUMBER(FIND(" ",G18)),"has spaces",IF(SUMPRODUCT(--ISERROR(FIND(MID(G18,Lists!$L$2:$L$61,1),Lists!$J$8)))&gt;0,"has odd characters","")))))</f>
        <v/>
      </c>
    </row>
    <row r="19">
      <c r="A19" s="19" t="n"/>
      <c r="B19" s="19" t="n"/>
      <c r="C19" s="19" t="n"/>
      <c r="D19" s="19" t="n"/>
      <c r="E19" s="19" t="n"/>
      <c r="F19" s="19" t="n"/>
      <c r="G19" s="19" t="n"/>
      <c r="H19" s="20">
        <f>IF(OR(B19="",C19="",D19=""),"",B19&amp;IF(ISNUMBER(FIND("?",B19)),"&amp;","?")&amp;"utm_source="&amp;C19&amp;"&amp;utm_medium="&amp;D19&amp;IF(E19&lt;&gt;"","&amp;utm_campaign="&amp;E19,"")&amp;IF(F19&lt;&gt;"","&amp;utm_content="&amp;F19,"")&amp;IF(G19&lt;&gt;"","&amp;utm_term="&amp;G19,""))</f>
        <v/>
      </c>
      <c r="I19" s="10">
        <f>IF(COUNTA(B19:G19)=0,"",IF(J19&amp;K19&amp;L19&amp;M19&amp;N19&amp;O19="","OK","Fix: "&amp;TRIM(IF(J19&lt;&gt;"","URL "&amp;J19&amp;". ","")&amp;IF(K19&lt;&gt;"","source "&amp;K19&amp;". ","")&amp;IF(L19&lt;&gt;"","medium "&amp;L19&amp;". ","")&amp;IF(M19&lt;&gt;"","campaign "&amp;M19&amp;". ","")&amp;IF(N19&lt;&gt;"","content "&amp;N19&amp;". ","")&amp;IF(O19&lt;&gt;"","term "&amp;O19&amp;".",""))))</f>
        <v/>
      </c>
      <c r="J19" s="23">
        <f>IF(B19="",IF(COUNTA(B19:G19)&gt;0,"missing base URL",""),IF(ISNUMBER(FIND(" ",B19)),"has spaces",IF(LOWER(LEFT(B19,4))&lt;&gt;"http","should start with http",IF(ISNUMBER(FIND("utm_",B19)),"already has utm tags",IF(ISNUMBER(FIND("#",B19)),"has a # part, so tags must go before it","")))))</f>
        <v/>
      </c>
      <c r="K19" s="23">
        <f>IF(C19="",IF(COUNTA(B19:G19)&gt;0,"missing",""),IF(LEN(C19)&gt;60,"is too long",IF(NOT(EXACT(C19,LOWER(C19))),"has upper case",IF(ISNUMBER(FIND(" ",C19)),"has spaces",IF(SUMPRODUCT(--ISERROR(FIND(MID(C19,Lists!$L$2:$L$61,1),Lists!$J$8)))&gt;0,"has odd characters",IF(COUNTIF(Lists!$A$2:$A$21,C19)=0,"is not in your list",""))))))</f>
        <v/>
      </c>
      <c r="L19" s="23">
        <f>IF(D19="",IF(COUNTA(B19:G19)&gt;0,"missing",""),IF(LEN(D19)&gt;60,"is too long",IF(NOT(EXACT(D19,LOWER(D19))),"has upper case",IF(ISNUMBER(FIND(" ",D19)),"has spaces",IF(SUMPRODUCT(--ISERROR(FIND(MID(D19,Lists!$L$2:$L$61,1),Lists!$J$8)))&gt;0,"has odd characters",IF(COUNTIF(Lists!$D$2:$D$9,D19)=0,"is not in your list",""))))))</f>
        <v/>
      </c>
      <c r="M19" s="23">
        <f>IF(E19="",IF(COUNTA(B19:G19)&gt;0,"missing",""),IF(LEN(E19)&gt;60,"is too long",IF(NOT(EXACT(E19,LOWER(E19))),"has upper case",IF(ISNUMBER(FIND(" ",E19)),"has spaces",IF(SUMPRODUCT(--ISERROR(FIND(MID(E19,Lists!$L$2:$L$61,1),Lists!$J$8)))&gt;0,"has odd characters",IF(AND(MID(E19,5,1)="-",MID(E19,8,1)="-",LEN(E19)&gt;8,IFERROR(VALUE(LEFT(E19,4))&gt;=2000,FALSE),IFERROR(AND(VALUE(MID(E19,6,2))&gt;=1,VALUE(MID(E19,6,2))&lt;=12),FALSE)),"","is not yyyy-mm-topic"))))))</f>
        <v/>
      </c>
      <c r="N19" s="23">
        <f>IF(F19="","",IF(LEN(F19)&gt;60,"is too long",IF(NOT(EXACT(F19,LOWER(F19))),"has upper case",IF(ISNUMBER(FIND(" ",F19)),"has spaces",IF(SUMPRODUCT(--ISERROR(FIND(MID(F19,Lists!$L$2:$L$61,1),Lists!$J$8)))&gt;0,"has odd characters","")))))</f>
        <v/>
      </c>
      <c r="O19" s="23">
        <f>IF(G19="","",IF(LEN(G19)&gt;60,"is too long",IF(NOT(EXACT(G19,LOWER(G19))),"has upper case",IF(ISNUMBER(FIND(" ",G19)),"has spaces",IF(SUMPRODUCT(--ISERROR(FIND(MID(G19,Lists!$L$2:$L$61,1),Lists!$J$8)))&gt;0,"has odd characters","")))))</f>
        <v/>
      </c>
    </row>
    <row r="20">
      <c r="A20" s="19" t="n"/>
      <c r="B20" s="19" t="n"/>
      <c r="C20" s="19" t="n"/>
      <c r="D20" s="19" t="n"/>
      <c r="E20" s="19" t="n"/>
      <c r="F20" s="19" t="n"/>
      <c r="G20" s="19" t="n"/>
      <c r="H20" s="20">
        <f>IF(OR(B20="",C20="",D20=""),"",B20&amp;IF(ISNUMBER(FIND("?",B20)),"&amp;","?")&amp;"utm_source="&amp;C20&amp;"&amp;utm_medium="&amp;D20&amp;IF(E20&lt;&gt;"","&amp;utm_campaign="&amp;E20,"")&amp;IF(F20&lt;&gt;"","&amp;utm_content="&amp;F20,"")&amp;IF(G20&lt;&gt;"","&amp;utm_term="&amp;G20,""))</f>
        <v/>
      </c>
      <c r="I20" s="10">
        <f>IF(COUNTA(B20:G20)=0,"",IF(J20&amp;K20&amp;L20&amp;M20&amp;N20&amp;O20="","OK","Fix: "&amp;TRIM(IF(J20&lt;&gt;"","URL "&amp;J20&amp;". ","")&amp;IF(K20&lt;&gt;"","source "&amp;K20&amp;". ","")&amp;IF(L20&lt;&gt;"","medium "&amp;L20&amp;". ","")&amp;IF(M20&lt;&gt;"","campaign "&amp;M20&amp;". ","")&amp;IF(N20&lt;&gt;"","content "&amp;N20&amp;". ","")&amp;IF(O20&lt;&gt;"","term "&amp;O20&amp;".",""))))</f>
        <v/>
      </c>
      <c r="J20" s="23">
        <f>IF(B20="",IF(COUNTA(B20:G20)&gt;0,"missing base URL",""),IF(ISNUMBER(FIND(" ",B20)),"has spaces",IF(LOWER(LEFT(B20,4))&lt;&gt;"http","should start with http",IF(ISNUMBER(FIND("utm_",B20)),"already has utm tags",IF(ISNUMBER(FIND("#",B20)),"has a # part, so tags must go before it","")))))</f>
        <v/>
      </c>
      <c r="K20" s="23">
        <f>IF(C20="",IF(COUNTA(B20:G20)&gt;0,"missing",""),IF(LEN(C20)&gt;60,"is too long",IF(NOT(EXACT(C20,LOWER(C20))),"has upper case",IF(ISNUMBER(FIND(" ",C20)),"has spaces",IF(SUMPRODUCT(--ISERROR(FIND(MID(C20,Lists!$L$2:$L$61,1),Lists!$J$8)))&gt;0,"has odd characters",IF(COUNTIF(Lists!$A$2:$A$21,C20)=0,"is not in your list",""))))))</f>
        <v/>
      </c>
      <c r="L20" s="23">
        <f>IF(D20="",IF(COUNTA(B20:G20)&gt;0,"missing",""),IF(LEN(D20)&gt;60,"is too long",IF(NOT(EXACT(D20,LOWER(D20))),"has upper case",IF(ISNUMBER(FIND(" ",D20)),"has spaces",IF(SUMPRODUCT(--ISERROR(FIND(MID(D20,Lists!$L$2:$L$61,1),Lists!$J$8)))&gt;0,"has odd characters",IF(COUNTIF(Lists!$D$2:$D$9,D20)=0,"is not in your list",""))))))</f>
        <v/>
      </c>
      <c r="M20" s="23">
        <f>IF(E20="",IF(COUNTA(B20:G20)&gt;0,"missing",""),IF(LEN(E20)&gt;60,"is too long",IF(NOT(EXACT(E20,LOWER(E20))),"has upper case",IF(ISNUMBER(FIND(" ",E20)),"has spaces",IF(SUMPRODUCT(--ISERROR(FIND(MID(E20,Lists!$L$2:$L$61,1),Lists!$J$8)))&gt;0,"has odd characters",IF(AND(MID(E20,5,1)="-",MID(E20,8,1)="-",LEN(E20)&gt;8,IFERROR(VALUE(LEFT(E20,4))&gt;=2000,FALSE),IFERROR(AND(VALUE(MID(E20,6,2))&gt;=1,VALUE(MID(E20,6,2))&lt;=12),FALSE)),"","is not yyyy-mm-topic"))))))</f>
        <v/>
      </c>
      <c r="N20" s="23">
        <f>IF(F20="","",IF(LEN(F20)&gt;60,"is too long",IF(NOT(EXACT(F20,LOWER(F20))),"has upper case",IF(ISNUMBER(FIND(" ",F20)),"has spaces",IF(SUMPRODUCT(--ISERROR(FIND(MID(F20,Lists!$L$2:$L$61,1),Lists!$J$8)))&gt;0,"has odd characters","")))))</f>
        <v/>
      </c>
      <c r="O20" s="23">
        <f>IF(G20="","",IF(LEN(G20)&gt;60,"is too long",IF(NOT(EXACT(G20,LOWER(G20))),"has upper case",IF(ISNUMBER(FIND(" ",G20)),"has spaces",IF(SUMPRODUCT(--ISERROR(FIND(MID(G20,Lists!$L$2:$L$61,1),Lists!$J$8)))&gt;0,"has odd characters","")))))</f>
        <v/>
      </c>
    </row>
    <row r="21">
      <c r="A21" s="19" t="n"/>
      <c r="B21" s="19" t="n"/>
      <c r="C21" s="19" t="n"/>
      <c r="D21" s="19" t="n"/>
      <c r="E21" s="19" t="n"/>
      <c r="F21" s="19" t="n"/>
      <c r="G21" s="19" t="n"/>
      <c r="H21" s="20">
        <f>IF(OR(B21="",C21="",D21=""),"",B21&amp;IF(ISNUMBER(FIND("?",B21)),"&amp;","?")&amp;"utm_source="&amp;C21&amp;"&amp;utm_medium="&amp;D21&amp;IF(E21&lt;&gt;"","&amp;utm_campaign="&amp;E21,"")&amp;IF(F21&lt;&gt;"","&amp;utm_content="&amp;F21,"")&amp;IF(G21&lt;&gt;"","&amp;utm_term="&amp;G21,""))</f>
        <v/>
      </c>
      <c r="I21" s="10">
        <f>IF(COUNTA(B21:G21)=0,"",IF(J21&amp;K21&amp;L21&amp;M21&amp;N21&amp;O21="","OK","Fix: "&amp;TRIM(IF(J21&lt;&gt;"","URL "&amp;J21&amp;". ","")&amp;IF(K21&lt;&gt;"","source "&amp;K21&amp;". ","")&amp;IF(L21&lt;&gt;"","medium "&amp;L21&amp;". ","")&amp;IF(M21&lt;&gt;"","campaign "&amp;M21&amp;". ","")&amp;IF(N21&lt;&gt;"","content "&amp;N21&amp;". ","")&amp;IF(O21&lt;&gt;"","term "&amp;O21&amp;".",""))))</f>
        <v/>
      </c>
      <c r="J21" s="23">
        <f>IF(B21="",IF(COUNTA(B21:G21)&gt;0,"missing base URL",""),IF(ISNUMBER(FIND(" ",B21)),"has spaces",IF(LOWER(LEFT(B21,4))&lt;&gt;"http","should start with http",IF(ISNUMBER(FIND("utm_",B21)),"already has utm tags",IF(ISNUMBER(FIND("#",B21)),"has a # part, so tags must go before it","")))))</f>
        <v/>
      </c>
      <c r="K21" s="23">
        <f>IF(C21="",IF(COUNTA(B21:G21)&gt;0,"missing",""),IF(LEN(C21)&gt;60,"is too long",IF(NOT(EXACT(C21,LOWER(C21))),"has upper case",IF(ISNUMBER(FIND(" ",C21)),"has spaces",IF(SUMPRODUCT(--ISERROR(FIND(MID(C21,Lists!$L$2:$L$61,1),Lists!$J$8)))&gt;0,"has odd characters",IF(COUNTIF(Lists!$A$2:$A$21,C21)=0,"is not in your list",""))))))</f>
        <v/>
      </c>
      <c r="L21" s="23">
        <f>IF(D21="",IF(COUNTA(B21:G21)&gt;0,"missing",""),IF(LEN(D21)&gt;60,"is too long",IF(NOT(EXACT(D21,LOWER(D21))),"has upper case",IF(ISNUMBER(FIND(" ",D21)),"has spaces",IF(SUMPRODUCT(--ISERROR(FIND(MID(D21,Lists!$L$2:$L$61,1),Lists!$J$8)))&gt;0,"has odd characters",IF(COUNTIF(Lists!$D$2:$D$9,D21)=0,"is not in your list",""))))))</f>
        <v/>
      </c>
      <c r="M21" s="23">
        <f>IF(E21="",IF(COUNTA(B21:G21)&gt;0,"missing",""),IF(LEN(E21)&gt;60,"is too long",IF(NOT(EXACT(E21,LOWER(E21))),"has upper case",IF(ISNUMBER(FIND(" ",E21)),"has spaces",IF(SUMPRODUCT(--ISERROR(FIND(MID(E21,Lists!$L$2:$L$61,1),Lists!$J$8)))&gt;0,"has odd characters",IF(AND(MID(E21,5,1)="-",MID(E21,8,1)="-",LEN(E21)&gt;8,IFERROR(VALUE(LEFT(E21,4))&gt;=2000,FALSE),IFERROR(AND(VALUE(MID(E21,6,2))&gt;=1,VALUE(MID(E21,6,2))&lt;=12),FALSE)),"","is not yyyy-mm-topic"))))))</f>
        <v/>
      </c>
      <c r="N21" s="23">
        <f>IF(F21="","",IF(LEN(F21)&gt;60,"is too long",IF(NOT(EXACT(F21,LOWER(F21))),"has upper case",IF(ISNUMBER(FIND(" ",F21)),"has spaces",IF(SUMPRODUCT(--ISERROR(FIND(MID(F21,Lists!$L$2:$L$61,1),Lists!$J$8)))&gt;0,"has odd characters","")))))</f>
        <v/>
      </c>
      <c r="O21" s="23">
        <f>IF(G21="","",IF(LEN(G21)&gt;60,"is too long",IF(NOT(EXACT(G21,LOWER(G21))),"has upper case",IF(ISNUMBER(FIND(" ",G21)),"has spaces",IF(SUMPRODUCT(--ISERROR(FIND(MID(G21,Lists!$L$2:$L$61,1),Lists!$J$8)))&gt;0,"has odd characters","")))))</f>
        <v/>
      </c>
    </row>
    <row r="22">
      <c r="A22" s="19" t="n"/>
      <c r="B22" s="19" t="n"/>
      <c r="C22" s="19" t="n"/>
      <c r="D22" s="19" t="n"/>
      <c r="E22" s="19" t="n"/>
      <c r="F22" s="19" t="n"/>
      <c r="G22" s="19" t="n"/>
      <c r="H22" s="20">
        <f>IF(OR(B22="",C22="",D22=""),"",B22&amp;IF(ISNUMBER(FIND("?",B22)),"&amp;","?")&amp;"utm_source="&amp;C22&amp;"&amp;utm_medium="&amp;D22&amp;IF(E22&lt;&gt;"","&amp;utm_campaign="&amp;E22,"")&amp;IF(F22&lt;&gt;"","&amp;utm_content="&amp;F22,"")&amp;IF(G22&lt;&gt;"","&amp;utm_term="&amp;G22,""))</f>
        <v/>
      </c>
      <c r="I22" s="10">
        <f>IF(COUNTA(B22:G22)=0,"",IF(J22&amp;K22&amp;L22&amp;M22&amp;N22&amp;O22="","OK","Fix: "&amp;TRIM(IF(J22&lt;&gt;"","URL "&amp;J22&amp;". ","")&amp;IF(K22&lt;&gt;"","source "&amp;K22&amp;". ","")&amp;IF(L22&lt;&gt;"","medium "&amp;L22&amp;". ","")&amp;IF(M22&lt;&gt;"","campaign "&amp;M22&amp;". ","")&amp;IF(N22&lt;&gt;"","content "&amp;N22&amp;". ","")&amp;IF(O22&lt;&gt;"","term "&amp;O22&amp;".",""))))</f>
        <v/>
      </c>
      <c r="J22" s="23">
        <f>IF(B22="",IF(COUNTA(B22:G22)&gt;0,"missing base URL",""),IF(ISNUMBER(FIND(" ",B22)),"has spaces",IF(LOWER(LEFT(B22,4))&lt;&gt;"http","should start with http",IF(ISNUMBER(FIND("utm_",B22)),"already has utm tags",IF(ISNUMBER(FIND("#",B22)),"has a # part, so tags must go before it","")))))</f>
        <v/>
      </c>
      <c r="K22" s="23">
        <f>IF(C22="",IF(COUNTA(B22:G22)&gt;0,"missing",""),IF(LEN(C22)&gt;60,"is too long",IF(NOT(EXACT(C22,LOWER(C22))),"has upper case",IF(ISNUMBER(FIND(" ",C22)),"has spaces",IF(SUMPRODUCT(--ISERROR(FIND(MID(C22,Lists!$L$2:$L$61,1),Lists!$J$8)))&gt;0,"has odd characters",IF(COUNTIF(Lists!$A$2:$A$21,C22)=0,"is not in your list",""))))))</f>
        <v/>
      </c>
      <c r="L22" s="23">
        <f>IF(D22="",IF(COUNTA(B22:G22)&gt;0,"missing",""),IF(LEN(D22)&gt;60,"is too long",IF(NOT(EXACT(D22,LOWER(D22))),"has upper case",IF(ISNUMBER(FIND(" ",D22)),"has spaces",IF(SUMPRODUCT(--ISERROR(FIND(MID(D22,Lists!$L$2:$L$61,1),Lists!$J$8)))&gt;0,"has odd characters",IF(COUNTIF(Lists!$D$2:$D$9,D22)=0,"is not in your list",""))))))</f>
        <v/>
      </c>
      <c r="M22" s="23">
        <f>IF(E22="",IF(COUNTA(B22:G22)&gt;0,"missing",""),IF(LEN(E22)&gt;60,"is too long",IF(NOT(EXACT(E22,LOWER(E22))),"has upper case",IF(ISNUMBER(FIND(" ",E22)),"has spaces",IF(SUMPRODUCT(--ISERROR(FIND(MID(E22,Lists!$L$2:$L$61,1),Lists!$J$8)))&gt;0,"has odd characters",IF(AND(MID(E22,5,1)="-",MID(E22,8,1)="-",LEN(E22)&gt;8,IFERROR(VALUE(LEFT(E22,4))&gt;=2000,FALSE),IFERROR(AND(VALUE(MID(E22,6,2))&gt;=1,VALUE(MID(E22,6,2))&lt;=12),FALSE)),"","is not yyyy-mm-topic"))))))</f>
        <v/>
      </c>
      <c r="N22" s="23">
        <f>IF(F22="","",IF(LEN(F22)&gt;60,"is too long",IF(NOT(EXACT(F22,LOWER(F22))),"has upper case",IF(ISNUMBER(FIND(" ",F22)),"has spaces",IF(SUMPRODUCT(--ISERROR(FIND(MID(F22,Lists!$L$2:$L$61,1),Lists!$J$8)))&gt;0,"has odd characters","")))))</f>
        <v/>
      </c>
      <c r="O22" s="23">
        <f>IF(G22="","",IF(LEN(G22)&gt;60,"is too long",IF(NOT(EXACT(G22,LOWER(G22))),"has upper case",IF(ISNUMBER(FIND(" ",G22)),"has spaces",IF(SUMPRODUCT(--ISERROR(FIND(MID(G22,Lists!$L$2:$L$61,1),Lists!$J$8)))&gt;0,"has odd characters","")))))</f>
        <v/>
      </c>
    </row>
    <row r="23">
      <c r="A23" s="19" t="n"/>
      <c r="B23" s="19" t="n"/>
      <c r="C23" s="19" t="n"/>
      <c r="D23" s="19" t="n"/>
      <c r="E23" s="19" t="n"/>
      <c r="F23" s="19" t="n"/>
      <c r="G23" s="19" t="n"/>
      <c r="H23" s="20">
        <f>IF(OR(B23="",C23="",D23=""),"",B23&amp;IF(ISNUMBER(FIND("?",B23)),"&amp;","?")&amp;"utm_source="&amp;C23&amp;"&amp;utm_medium="&amp;D23&amp;IF(E23&lt;&gt;"","&amp;utm_campaign="&amp;E23,"")&amp;IF(F23&lt;&gt;"","&amp;utm_content="&amp;F23,"")&amp;IF(G23&lt;&gt;"","&amp;utm_term="&amp;G23,""))</f>
        <v/>
      </c>
      <c r="I23" s="10">
        <f>IF(COUNTA(B23:G23)=0,"",IF(J23&amp;K23&amp;L23&amp;M23&amp;N23&amp;O23="","OK","Fix: "&amp;TRIM(IF(J23&lt;&gt;"","URL "&amp;J23&amp;". ","")&amp;IF(K23&lt;&gt;"","source "&amp;K23&amp;". ","")&amp;IF(L23&lt;&gt;"","medium "&amp;L23&amp;". ","")&amp;IF(M23&lt;&gt;"","campaign "&amp;M23&amp;". ","")&amp;IF(N23&lt;&gt;"","content "&amp;N23&amp;". ","")&amp;IF(O23&lt;&gt;"","term "&amp;O23&amp;".",""))))</f>
        <v/>
      </c>
      <c r="J23" s="23">
        <f>IF(B23="",IF(COUNTA(B23:G23)&gt;0,"missing base URL",""),IF(ISNUMBER(FIND(" ",B23)),"has spaces",IF(LOWER(LEFT(B23,4))&lt;&gt;"http","should start with http",IF(ISNUMBER(FIND("utm_",B23)),"already has utm tags",IF(ISNUMBER(FIND("#",B23)),"has a # part, so tags must go before it","")))))</f>
        <v/>
      </c>
      <c r="K23" s="23">
        <f>IF(C23="",IF(COUNTA(B23:G23)&gt;0,"missing",""),IF(LEN(C23)&gt;60,"is too long",IF(NOT(EXACT(C23,LOWER(C23))),"has upper case",IF(ISNUMBER(FIND(" ",C23)),"has spaces",IF(SUMPRODUCT(--ISERROR(FIND(MID(C23,Lists!$L$2:$L$61,1),Lists!$J$8)))&gt;0,"has odd characters",IF(COUNTIF(Lists!$A$2:$A$21,C23)=0,"is not in your list",""))))))</f>
        <v/>
      </c>
      <c r="L23" s="23">
        <f>IF(D23="",IF(COUNTA(B23:G23)&gt;0,"missing",""),IF(LEN(D23)&gt;60,"is too long",IF(NOT(EXACT(D23,LOWER(D23))),"has upper case",IF(ISNUMBER(FIND(" ",D23)),"has spaces",IF(SUMPRODUCT(--ISERROR(FIND(MID(D23,Lists!$L$2:$L$61,1),Lists!$J$8)))&gt;0,"has odd characters",IF(COUNTIF(Lists!$D$2:$D$9,D23)=0,"is not in your list",""))))))</f>
        <v/>
      </c>
      <c r="M23" s="23">
        <f>IF(E23="",IF(COUNTA(B23:G23)&gt;0,"missing",""),IF(LEN(E23)&gt;60,"is too long",IF(NOT(EXACT(E23,LOWER(E23))),"has upper case",IF(ISNUMBER(FIND(" ",E23)),"has spaces",IF(SUMPRODUCT(--ISERROR(FIND(MID(E23,Lists!$L$2:$L$61,1),Lists!$J$8)))&gt;0,"has odd characters",IF(AND(MID(E23,5,1)="-",MID(E23,8,1)="-",LEN(E23)&gt;8,IFERROR(VALUE(LEFT(E23,4))&gt;=2000,FALSE),IFERROR(AND(VALUE(MID(E23,6,2))&gt;=1,VALUE(MID(E23,6,2))&lt;=12),FALSE)),"","is not yyyy-mm-topic"))))))</f>
        <v/>
      </c>
      <c r="N23" s="23">
        <f>IF(F23="","",IF(LEN(F23)&gt;60,"is too long",IF(NOT(EXACT(F23,LOWER(F23))),"has upper case",IF(ISNUMBER(FIND(" ",F23)),"has spaces",IF(SUMPRODUCT(--ISERROR(FIND(MID(F23,Lists!$L$2:$L$61,1),Lists!$J$8)))&gt;0,"has odd characters","")))))</f>
        <v/>
      </c>
      <c r="O23" s="23">
        <f>IF(G23="","",IF(LEN(G23)&gt;60,"is too long",IF(NOT(EXACT(G23,LOWER(G23))),"has upper case",IF(ISNUMBER(FIND(" ",G23)),"has spaces",IF(SUMPRODUCT(--ISERROR(FIND(MID(G23,Lists!$L$2:$L$61,1),Lists!$J$8)))&gt;0,"has odd characters","")))))</f>
        <v/>
      </c>
    </row>
    <row r="24">
      <c r="A24" s="19" t="n"/>
      <c r="B24" s="19" t="n"/>
      <c r="C24" s="19" t="n"/>
      <c r="D24" s="19" t="n"/>
      <c r="E24" s="19" t="n"/>
      <c r="F24" s="19" t="n"/>
      <c r="G24" s="19" t="n"/>
      <c r="H24" s="20">
        <f>IF(OR(B24="",C24="",D24=""),"",B24&amp;IF(ISNUMBER(FIND("?",B24)),"&amp;","?")&amp;"utm_source="&amp;C24&amp;"&amp;utm_medium="&amp;D24&amp;IF(E24&lt;&gt;"","&amp;utm_campaign="&amp;E24,"")&amp;IF(F24&lt;&gt;"","&amp;utm_content="&amp;F24,"")&amp;IF(G24&lt;&gt;"","&amp;utm_term="&amp;G24,""))</f>
        <v/>
      </c>
      <c r="I24" s="10">
        <f>IF(COUNTA(B24:G24)=0,"",IF(J24&amp;K24&amp;L24&amp;M24&amp;N24&amp;O24="","OK","Fix: "&amp;TRIM(IF(J24&lt;&gt;"","URL "&amp;J24&amp;". ","")&amp;IF(K24&lt;&gt;"","source "&amp;K24&amp;". ","")&amp;IF(L24&lt;&gt;"","medium "&amp;L24&amp;". ","")&amp;IF(M24&lt;&gt;"","campaign "&amp;M24&amp;". ","")&amp;IF(N24&lt;&gt;"","content "&amp;N24&amp;". ","")&amp;IF(O24&lt;&gt;"","term "&amp;O24&amp;".",""))))</f>
        <v/>
      </c>
      <c r="J24" s="23">
        <f>IF(B24="",IF(COUNTA(B24:G24)&gt;0,"missing base URL",""),IF(ISNUMBER(FIND(" ",B24)),"has spaces",IF(LOWER(LEFT(B24,4))&lt;&gt;"http","should start with http",IF(ISNUMBER(FIND("utm_",B24)),"already has utm tags",IF(ISNUMBER(FIND("#",B24)),"has a # part, so tags must go before it","")))))</f>
        <v/>
      </c>
      <c r="K24" s="23">
        <f>IF(C24="",IF(COUNTA(B24:G24)&gt;0,"missing",""),IF(LEN(C24)&gt;60,"is too long",IF(NOT(EXACT(C24,LOWER(C24))),"has upper case",IF(ISNUMBER(FIND(" ",C24)),"has spaces",IF(SUMPRODUCT(--ISERROR(FIND(MID(C24,Lists!$L$2:$L$61,1),Lists!$J$8)))&gt;0,"has odd characters",IF(COUNTIF(Lists!$A$2:$A$21,C24)=0,"is not in your list",""))))))</f>
        <v/>
      </c>
      <c r="L24" s="23">
        <f>IF(D24="",IF(COUNTA(B24:G24)&gt;0,"missing",""),IF(LEN(D24)&gt;60,"is too long",IF(NOT(EXACT(D24,LOWER(D24))),"has upper case",IF(ISNUMBER(FIND(" ",D24)),"has spaces",IF(SUMPRODUCT(--ISERROR(FIND(MID(D24,Lists!$L$2:$L$61,1),Lists!$J$8)))&gt;0,"has odd characters",IF(COUNTIF(Lists!$D$2:$D$9,D24)=0,"is not in your list",""))))))</f>
        <v/>
      </c>
      <c r="M24" s="23">
        <f>IF(E24="",IF(COUNTA(B24:G24)&gt;0,"missing",""),IF(LEN(E24)&gt;60,"is too long",IF(NOT(EXACT(E24,LOWER(E24))),"has upper case",IF(ISNUMBER(FIND(" ",E24)),"has spaces",IF(SUMPRODUCT(--ISERROR(FIND(MID(E24,Lists!$L$2:$L$61,1),Lists!$J$8)))&gt;0,"has odd characters",IF(AND(MID(E24,5,1)="-",MID(E24,8,1)="-",LEN(E24)&gt;8,IFERROR(VALUE(LEFT(E24,4))&gt;=2000,FALSE),IFERROR(AND(VALUE(MID(E24,6,2))&gt;=1,VALUE(MID(E24,6,2))&lt;=12),FALSE)),"","is not yyyy-mm-topic"))))))</f>
        <v/>
      </c>
      <c r="N24" s="23">
        <f>IF(F24="","",IF(LEN(F24)&gt;60,"is too long",IF(NOT(EXACT(F24,LOWER(F24))),"has upper case",IF(ISNUMBER(FIND(" ",F24)),"has spaces",IF(SUMPRODUCT(--ISERROR(FIND(MID(F24,Lists!$L$2:$L$61,1),Lists!$J$8)))&gt;0,"has odd characters","")))))</f>
        <v/>
      </c>
      <c r="O24" s="23">
        <f>IF(G24="","",IF(LEN(G24)&gt;60,"is too long",IF(NOT(EXACT(G24,LOWER(G24))),"has upper case",IF(ISNUMBER(FIND(" ",G24)),"has spaces",IF(SUMPRODUCT(--ISERROR(FIND(MID(G24,Lists!$L$2:$L$61,1),Lists!$J$8)))&gt;0,"has odd characters","")))))</f>
        <v/>
      </c>
    </row>
    <row r="25">
      <c r="A25" s="19" t="n"/>
      <c r="B25" s="19" t="n"/>
      <c r="C25" s="19" t="n"/>
      <c r="D25" s="19" t="n"/>
      <c r="E25" s="19" t="n"/>
      <c r="F25" s="19" t="n"/>
      <c r="G25" s="19" t="n"/>
      <c r="H25" s="20">
        <f>IF(OR(B25="",C25="",D25=""),"",B25&amp;IF(ISNUMBER(FIND("?",B25)),"&amp;","?")&amp;"utm_source="&amp;C25&amp;"&amp;utm_medium="&amp;D25&amp;IF(E25&lt;&gt;"","&amp;utm_campaign="&amp;E25,"")&amp;IF(F25&lt;&gt;"","&amp;utm_content="&amp;F25,"")&amp;IF(G25&lt;&gt;"","&amp;utm_term="&amp;G25,""))</f>
        <v/>
      </c>
      <c r="I25" s="10">
        <f>IF(COUNTA(B25:G25)=0,"",IF(J25&amp;K25&amp;L25&amp;M25&amp;N25&amp;O25="","OK","Fix: "&amp;TRIM(IF(J25&lt;&gt;"","URL "&amp;J25&amp;". ","")&amp;IF(K25&lt;&gt;"","source "&amp;K25&amp;". ","")&amp;IF(L25&lt;&gt;"","medium "&amp;L25&amp;". ","")&amp;IF(M25&lt;&gt;"","campaign "&amp;M25&amp;". ","")&amp;IF(N25&lt;&gt;"","content "&amp;N25&amp;". ","")&amp;IF(O25&lt;&gt;"","term "&amp;O25&amp;".",""))))</f>
        <v/>
      </c>
      <c r="J25" s="23">
        <f>IF(B25="",IF(COUNTA(B25:G25)&gt;0,"missing base URL",""),IF(ISNUMBER(FIND(" ",B25)),"has spaces",IF(LOWER(LEFT(B25,4))&lt;&gt;"http","should start with http",IF(ISNUMBER(FIND("utm_",B25)),"already has utm tags",IF(ISNUMBER(FIND("#",B25)),"has a # part, so tags must go before it","")))))</f>
        <v/>
      </c>
      <c r="K25" s="23">
        <f>IF(C25="",IF(COUNTA(B25:G25)&gt;0,"missing",""),IF(LEN(C25)&gt;60,"is too long",IF(NOT(EXACT(C25,LOWER(C25))),"has upper case",IF(ISNUMBER(FIND(" ",C25)),"has spaces",IF(SUMPRODUCT(--ISERROR(FIND(MID(C25,Lists!$L$2:$L$61,1),Lists!$J$8)))&gt;0,"has odd characters",IF(COUNTIF(Lists!$A$2:$A$21,C25)=0,"is not in your list",""))))))</f>
        <v/>
      </c>
      <c r="L25" s="23">
        <f>IF(D25="",IF(COUNTA(B25:G25)&gt;0,"missing",""),IF(LEN(D25)&gt;60,"is too long",IF(NOT(EXACT(D25,LOWER(D25))),"has upper case",IF(ISNUMBER(FIND(" ",D25)),"has spaces",IF(SUMPRODUCT(--ISERROR(FIND(MID(D25,Lists!$L$2:$L$61,1),Lists!$J$8)))&gt;0,"has odd characters",IF(COUNTIF(Lists!$D$2:$D$9,D25)=0,"is not in your list",""))))))</f>
        <v/>
      </c>
      <c r="M25" s="23">
        <f>IF(E25="",IF(COUNTA(B25:G25)&gt;0,"missing",""),IF(LEN(E25)&gt;60,"is too long",IF(NOT(EXACT(E25,LOWER(E25))),"has upper case",IF(ISNUMBER(FIND(" ",E25)),"has spaces",IF(SUMPRODUCT(--ISERROR(FIND(MID(E25,Lists!$L$2:$L$61,1),Lists!$J$8)))&gt;0,"has odd characters",IF(AND(MID(E25,5,1)="-",MID(E25,8,1)="-",LEN(E25)&gt;8,IFERROR(VALUE(LEFT(E25,4))&gt;=2000,FALSE),IFERROR(AND(VALUE(MID(E25,6,2))&gt;=1,VALUE(MID(E25,6,2))&lt;=12),FALSE)),"","is not yyyy-mm-topic"))))))</f>
        <v/>
      </c>
      <c r="N25" s="23">
        <f>IF(F25="","",IF(LEN(F25)&gt;60,"is too long",IF(NOT(EXACT(F25,LOWER(F25))),"has upper case",IF(ISNUMBER(FIND(" ",F25)),"has spaces",IF(SUMPRODUCT(--ISERROR(FIND(MID(F25,Lists!$L$2:$L$61,1),Lists!$J$8)))&gt;0,"has odd characters","")))))</f>
        <v/>
      </c>
      <c r="O25" s="23">
        <f>IF(G25="","",IF(LEN(G25)&gt;60,"is too long",IF(NOT(EXACT(G25,LOWER(G25))),"has upper case",IF(ISNUMBER(FIND(" ",G25)),"has spaces",IF(SUMPRODUCT(--ISERROR(FIND(MID(G25,Lists!$L$2:$L$61,1),Lists!$J$8)))&gt;0,"has odd characters","")))))</f>
        <v/>
      </c>
    </row>
    <row r="26">
      <c r="A26" s="19" t="n"/>
      <c r="B26" s="19" t="n"/>
      <c r="C26" s="19" t="n"/>
      <c r="D26" s="19" t="n"/>
      <c r="E26" s="19" t="n"/>
      <c r="F26" s="19" t="n"/>
      <c r="G26" s="19" t="n"/>
      <c r="H26" s="20">
        <f>IF(OR(B26="",C26="",D26=""),"",B26&amp;IF(ISNUMBER(FIND("?",B26)),"&amp;","?")&amp;"utm_source="&amp;C26&amp;"&amp;utm_medium="&amp;D26&amp;IF(E26&lt;&gt;"","&amp;utm_campaign="&amp;E26,"")&amp;IF(F26&lt;&gt;"","&amp;utm_content="&amp;F26,"")&amp;IF(G26&lt;&gt;"","&amp;utm_term="&amp;G26,""))</f>
        <v/>
      </c>
      <c r="I26" s="10">
        <f>IF(COUNTA(B26:G26)=0,"",IF(J26&amp;K26&amp;L26&amp;M26&amp;N26&amp;O26="","OK","Fix: "&amp;TRIM(IF(J26&lt;&gt;"","URL "&amp;J26&amp;". ","")&amp;IF(K26&lt;&gt;"","source "&amp;K26&amp;". ","")&amp;IF(L26&lt;&gt;"","medium "&amp;L26&amp;". ","")&amp;IF(M26&lt;&gt;"","campaign "&amp;M26&amp;". ","")&amp;IF(N26&lt;&gt;"","content "&amp;N26&amp;". ","")&amp;IF(O26&lt;&gt;"","term "&amp;O26&amp;".",""))))</f>
        <v/>
      </c>
      <c r="J26" s="23">
        <f>IF(B26="",IF(COUNTA(B26:G26)&gt;0,"missing base URL",""),IF(ISNUMBER(FIND(" ",B26)),"has spaces",IF(LOWER(LEFT(B26,4))&lt;&gt;"http","should start with http",IF(ISNUMBER(FIND("utm_",B26)),"already has utm tags",IF(ISNUMBER(FIND("#",B26)),"has a # part, so tags must go before it","")))))</f>
        <v/>
      </c>
      <c r="K26" s="23">
        <f>IF(C26="",IF(COUNTA(B26:G26)&gt;0,"missing",""),IF(LEN(C26)&gt;60,"is too long",IF(NOT(EXACT(C26,LOWER(C26))),"has upper case",IF(ISNUMBER(FIND(" ",C26)),"has spaces",IF(SUMPRODUCT(--ISERROR(FIND(MID(C26,Lists!$L$2:$L$61,1),Lists!$J$8)))&gt;0,"has odd characters",IF(COUNTIF(Lists!$A$2:$A$21,C26)=0,"is not in your list",""))))))</f>
        <v/>
      </c>
      <c r="L26" s="23">
        <f>IF(D26="",IF(COUNTA(B26:G26)&gt;0,"missing",""),IF(LEN(D26)&gt;60,"is too long",IF(NOT(EXACT(D26,LOWER(D26))),"has upper case",IF(ISNUMBER(FIND(" ",D26)),"has spaces",IF(SUMPRODUCT(--ISERROR(FIND(MID(D26,Lists!$L$2:$L$61,1),Lists!$J$8)))&gt;0,"has odd characters",IF(COUNTIF(Lists!$D$2:$D$9,D26)=0,"is not in your list",""))))))</f>
        <v/>
      </c>
      <c r="M26" s="23">
        <f>IF(E26="",IF(COUNTA(B26:G26)&gt;0,"missing",""),IF(LEN(E26)&gt;60,"is too long",IF(NOT(EXACT(E26,LOWER(E26))),"has upper case",IF(ISNUMBER(FIND(" ",E26)),"has spaces",IF(SUMPRODUCT(--ISERROR(FIND(MID(E26,Lists!$L$2:$L$61,1),Lists!$J$8)))&gt;0,"has odd characters",IF(AND(MID(E26,5,1)="-",MID(E26,8,1)="-",LEN(E26)&gt;8,IFERROR(VALUE(LEFT(E26,4))&gt;=2000,FALSE),IFERROR(AND(VALUE(MID(E26,6,2))&gt;=1,VALUE(MID(E26,6,2))&lt;=12),FALSE)),"","is not yyyy-mm-topic"))))))</f>
        <v/>
      </c>
      <c r="N26" s="23">
        <f>IF(F26="","",IF(LEN(F26)&gt;60,"is too long",IF(NOT(EXACT(F26,LOWER(F26))),"has upper case",IF(ISNUMBER(FIND(" ",F26)),"has spaces",IF(SUMPRODUCT(--ISERROR(FIND(MID(F26,Lists!$L$2:$L$61,1),Lists!$J$8)))&gt;0,"has odd characters","")))))</f>
        <v/>
      </c>
      <c r="O26" s="23">
        <f>IF(G26="","",IF(LEN(G26)&gt;60,"is too long",IF(NOT(EXACT(G26,LOWER(G26))),"has upper case",IF(ISNUMBER(FIND(" ",G26)),"has spaces",IF(SUMPRODUCT(--ISERROR(FIND(MID(G26,Lists!$L$2:$L$61,1),Lists!$J$8)))&gt;0,"has odd characters","")))))</f>
        <v/>
      </c>
    </row>
    <row r="27">
      <c r="A27" s="19" t="n"/>
      <c r="B27" s="19" t="n"/>
      <c r="C27" s="19" t="n"/>
      <c r="D27" s="19" t="n"/>
      <c r="E27" s="19" t="n"/>
      <c r="F27" s="19" t="n"/>
      <c r="G27" s="19" t="n"/>
      <c r="H27" s="20">
        <f>IF(OR(B27="",C27="",D27=""),"",B27&amp;IF(ISNUMBER(FIND("?",B27)),"&amp;","?")&amp;"utm_source="&amp;C27&amp;"&amp;utm_medium="&amp;D27&amp;IF(E27&lt;&gt;"","&amp;utm_campaign="&amp;E27,"")&amp;IF(F27&lt;&gt;"","&amp;utm_content="&amp;F27,"")&amp;IF(G27&lt;&gt;"","&amp;utm_term="&amp;G27,""))</f>
        <v/>
      </c>
      <c r="I27" s="10">
        <f>IF(COUNTA(B27:G27)=0,"",IF(J27&amp;K27&amp;L27&amp;M27&amp;N27&amp;O27="","OK","Fix: "&amp;TRIM(IF(J27&lt;&gt;"","URL "&amp;J27&amp;". ","")&amp;IF(K27&lt;&gt;"","source "&amp;K27&amp;". ","")&amp;IF(L27&lt;&gt;"","medium "&amp;L27&amp;". ","")&amp;IF(M27&lt;&gt;"","campaign "&amp;M27&amp;". ","")&amp;IF(N27&lt;&gt;"","content "&amp;N27&amp;". ","")&amp;IF(O27&lt;&gt;"","term "&amp;O27&amp;".",""))))</f>
        <v/>
      </c>
      <c r="J27" s="23">
        <f>IF(B27="",IF(COUNTA(B27:G27)&gt;0,"missing base URL",""),IF(ISNUMBER(FIND(" ",B27)),"has spaces",IF(LOWER(LEFT(B27,4))&lt;&gt;"http","should start with http",IF(ISNUMBER(FIND("utm_",B27)),"already has utm tags",IF(ISNUMBER(FIND("#",B27)),"has a # part, so tags must go before it","")))))</f>
        <v/>
      </c>
      <c r="K27" s="23">
        <f>IF(C27="",IF(COUNTA(B27:G27)&gt;0,"missing",""),IF(LEN(C27)&gt;60,"is too long",IF(NOT(EXACT(C27,LOWER(C27))),"has upper case",IF(ISNUMBER(FIND(" ",C27)),"has spaces",IF(SUMPRODUCT(--ISERROR(FIND(MID(C27,Lists!$L$2:$L$61,1),Lists!$J$8)))&gt;0,"has odd characters",IF(COUNTIF(Lists!$A$2:$A$21,C27)=0,"is not in your list",""))))))</f>
        <v/>
      </c>
      <c r="L27" s="23">
        <f>IF(D27="",IF(COUNTA(B27:G27)&gt;0,"missing",""),IF(LEN(D27)&gt;60,"is too long",IF(NOT(EXACT(D27,LOWER(D27))),"has upper case",IF(ISNUMBER(FIND(" ",D27)),"has spaces",IF(SUMPRODUCT(--ISERROR(FIND(MID(D27,Lists!$L$2:$L$61,1),Lists!$J$8)))&gt;0,"has odd characters",IF(COUNTIF(Lists!$D$2:$D$9,D27)=0,"is not in your list",""))))))</f>
        <v/>
      </c>
      <c r="M27" s="23">
        <f>IF(E27="",IF(COUNTA(B27:G27)&gt;0,"missing",""),IF(LEN(E27)&gt;60,"is too long",IF(NOT(EXACT(E27,LOWER(E27))),"has upper case",IF(ISNUMBER(FIND(" ",E27)),"has spaces",IF(SUMPRODUCT(--ISERROR(FIND(MID(E27,Lists!$L$2:$L$61,1),Lists!$J$8)))&gt;0,"has odd characters",IF(AND(MID(E27,5,1)="-",MID(E27,8,1)="-",LEN(E27)&gt;8,IFERROR(VALUE(LEFT(E27,4))&gt;=2000,FALSE),IFERROR(AND(VALUE(MID(E27,6,2))&gt;=1,VALUE(MID(E27,6,2))&lt;=12),FALSE)),"","is not yyyy-mm-topic"))))))</f>
        <v/>
      </c>
      <c r="N27" s="23">
        <f>IF(F27="","",IF(LEN(F27)&gt;60,"is too long",IF(NOT(EXACT(F27,LOWER(F27))),"has upper case",IF(ISNUMBER(FIND(" ",F27)),"has spaces",IF(SUMPRODUCT(--ISERROR(FIND(MID(F27,Lists!$L$2:$L$61,1),Lists!$J$8)))&gt;0,"has odd characters","")))))</f>
        <v/>
      </c>
      <c r="O27" s="23">
        <f>IF(G27="","",IF(LEN(G27)&gt;60,"is too long",IF(NOT(EXACT(G27,LOWER(G27))),"has upper case",IF(ISNUMBER(FIND(" ",G27)),"has spaces",IF(SUMPRODUCT(--ISERROR(FIND(MID(G27,Lists!$L$2:$L$61,1),Lists!$J$8)))&gt;0,"has odd characters","")))))</f>
        <v/>
      </c>
    </row>
    <row r="28">
      <c r="A28" s="19" t="n"/>
      <c r="B28" s="19" t="n"/>
      <c r="C28" s="19" t="n"/>
      <c r="D28" s="19" t="n"/>
      <c r="E28" s="19" t="n"/>
      <c r="F28" s="19" t="n"/>
      <c r="G28" s="19" t="n"/>
      <c r="H28" s="20">
        <f>IF(OR(B28="",C28="",D28=""),"",B28&amp;IF(ISNUMBER(FIND("?",B28)),"&amp;","?")&amp;"utm_source="&amp;C28&amp;"&amp;utm_medium="&amp;D28&amp;IF(E28&lt;&gt;"","&amp;utm_campaign="&amp;E28,"")&amp;IF(F28&lt;&gt;"","&amp;utm_content="&amp;F28,"")&amp;IF(G28&lt;&gt;"","&amp;utm_term="&amp;G28,""))</f>
        <v/>
      </c>
      <c r="I28" s="10">
        <f>IF(COUNTA(B28:G28)=0,"",IF(J28&amp;K28&amp;L28&amp;M28&amp;N28&amp;O28="","OK","Fix: "&amp;TRIM(IF(J28&lt;&gt;"","URL "&amp;J28&amp;". ","")&amp;IF(K28&lt;&gt;"","source "&amp;K28&amp;". ","")&amp;IF(L28&lt;&gt;"","medium "&amp;L28&amp;". ","")&amp;IF(M28&lt;&gt;"","campaign "&amp;M28&amp;". ","")&amp;IF(N28&lt;&gt;"","content "&amp;N28&amp;". ","")&amp;IF(O28&lt;&gt;"","term "&amp;O28&amp;".",""))))</f>
        <v/>
      </c>
      <c r="J28" s="23">
        <f>IF(B28="",IF(COUNTA(B28:G28)&gt;0,"missing base URL",""),IF(ISNUMBER(FIND(" ",B28)),"has spaces",IF(LOWER(LEFT(B28,4))&lt;&gt;"http","should start with http",IF(ISNUMBER(FIND("utm_",B28)),"already has utm tags",IF(ISNUMBER(FIND("#",B28)),"has a # part, so tags must go before it","")))))</f>
        <v/>
      </c>
      <c r="K28" s="23">
        <f>IF(C28="",IF(COUNTA(B28:G28)&gt;0,"missing",""),IF(LEN(C28)&gt;60,"is too long",IF(NOT(EXACT(C28,LOWER(C28))),"has upper case",IF(ISNUMBER(FIND(" ",C28)),"has spaces",IF(SUMPRODUCT(--ISERROR(FIND(MID(C28,Lists!$L$2:$L$61,1),Lists!$J$8)))&gt;0,"has odd characters",IF(COUNTIF(Lists!$A$2:$A$21,C28)=0,"is not in your list",""))))))</f>
        <v/>
      </c>
      <c r="L28" s="23">
        <f>IF(D28="",IF(COUNTA(B28:G28)&gt;0,"missing",""),IF(LEN(D28)&gt;60,"is too long",IF(NOT(EXACT(D28,LOWER(D28))),"has upper case",IF(ISNUMBER(FIND(" ",D28)),"has spaces",IF(SUMPRODUCT(--ISERROR(FIND(MID(D28,Lists!$L$2:$L$61,1),Lists!$J$8)))&gt;0,"has odd characters",IF(COUNTIF(Lists!$D$2:$D$9,D28)=0,"is not in your list",""))))))</f>
        <v/>
      </c>
      <c r="M28" s="23">
        <f>IF(E28="",IF(COUNTA(B28:G28)&gt;0,"missing",""),IF(LEN(E28)&gt;60,"is too long",IF(NOT(EXACT(E28,LOWER(E28))),"has upper case",IF(ISNUMBER(FIND(" ",E28)),"has spaces",IF(SUMPRODUCT(--ISERROR(FIND(MID(E28,Lists!$L$2:$L$61,1),Lists!$J$8)))&gt;0,"has odd characters",IF(AND(MID(E28,5,1)="-",MID(E28,8,1)="-",LEN(E28)&gt;8,IFERROR(VALUE(LEFT(E28,4))&gt;=2000,FALSE),IFERROR(AND(VALUE(MID(E28,6,2))&gt;=1,VALUE(MID(E28,6,2))&lt;=12),FALSE)),"","is not yyyy-mm-topic"))))))</f>
        <v/>
      </c>
      <c r="N28" s="23">
        <f>IF(F28="","",IF(LEN(F28)&gt;60,"is too long",IF(NOT(EXACT(F28,LOWER(F28))),"has upper case",IF(ISNUMBER(FIND(" ",F28)),"has spaces",IF(SUMPRODUCT(--ISERROR(FIND(MID(F28,Lists!$L$2:$L$61,1),Lists!$J$8)))&gt;0,"has odd characters","")))))</f>
        <v/>
      </c>
      <c r="O28" s="23">
        <f>IF(G28="","",IF(LEN(G28)&gt;60,"is too long",IF(NOT(EXACT(G28,LOWER(G28))),"has upper case",IF(ISNUMBER(FIND(" ",G28)),"has spaces",IF(SUMPRODUCT(--ISERROR(FIND(MID(G28,Lists!$L$2:$L$61,1),Lists!$J$8)))&gt;0,"has odd characters","")))))</f>
        <v/>
      </c>
    </row>
    <row r="29">
      <c r="A29" s="19" t="n"/>
      <c r="B29" s="19" t="n"/>
      <c r="C29" s="19" t="n"/>
      <c r="D29" s="19" t="n"/>
      <c r="E29" s="19" t="n"/>
      <c r="F29" s="19" t="n"/>
      <c r="G29" s="19" t="n"/>
      <c r="H29" s="20">
        <f>IF(OR(B29="",C29="",D29=""),"",B29&amp;IF(ISNUMBER(FIND("?",B29)),"&amp;","?")&amp;"utm_source="&amp;C29&amp;"&amp;utm_medium="&amp;D29&amp;IF(E29&lt;&gt;"","&amp;utm_campaign="&amp;E29,"")&amp;IF(F29&lt;&gt;"","&amp;utm_content="&amp;F29,"")&amp;IF(G29&lt;&gt;"","&amp;utm_term="&amp;G29,""))</f>
        <v/>
      </c>
      <c r="I29" s="10">
        <f>IF(COUNTA(B29:G29)=0,"",IF(J29&amp;K29&amp;L29&amp;M29&amp;N29&amp;O29="","OK","Fix: "&amp;TRIM(IF(J29&lt;&gt;"","URL "&amp;J29&amp;". ","")&amp;IF(K29&lt;&gt;"","source "&amp;K29&amp;". ","")&amp;IF(L29&lt;&gt;"","medium "&amp;L29&amp;". ","")&amp;IF(M29&lt;&gt;"","campaign "&amp;M29&amp;". ","")&amp;IF(N29&lt;&gt;"","content "&amp;N29&amp;". ","")&amp;IF(O29&lt;&gt;"","term "&amp;O29&amp;".",""))))</f>
        <v/>
      </c>
      <c r="J29" s="23">
        <f>IF(B29="",IF(COUNTA(B29:G29)&gt;0,"missing base URL",""),IF(ISNUMBER(FIND(" ",B29)),"has spaces",IF(LOWER(LEFT(B29,4))&lt;&gt;"http","should start with http",IF(ISNUMBER(FIND("utm_",B29)),"already has utm tags",IF(ISNUMBER(FIND("#",B29)),"has a # part, so tags must go before it","")))))</f>
        <v/>
      </c>
      <c r="K29" s="23">
        <f>IF(C29="",IF(COUNTA(B29:G29)&gt;0,"missing",""),IF(LEN(C29)&gt;60,"is too long",IF(NOT(EXACT(C29,LOWER(C29))),"has upper case",IF(ISNUMBER(FIND(" ",C29)),"has spaces",IF(SUMPRODUCT(--ISERROR(FIND(MID(C29,Lists!$L$2:$L$61,1),Lists!$J$8)))&gt;0,"has odd characters",IF(COUNTIF(Lists!$A$2:$A$21,C29)=0,"is not in your list",""))))))</f>
        <v/>
      </c>
      <c r="L29" s="23">
        <f>IF(D29="",IF(COUNTA(B29:G29)&gt;0,"missing",""),IF(LEN(D29)&gt;60,"is too long",IF(NOT(EXACT(D29,LOWER(D29))),"has upper case",IF(ISNUMBER(FIND(" ",D29)),"has spaces",IF(SUMPRODUCT(--ISERROR(FIND(MID(D29,Lists!$L$2:$L$61,1),Lists!$J$8)))&gt;0,"has odd characters",IF(COUNTIF(Lists!$D$2:$D$9,D29)=0,"is not in your list",""))))))</f>
        <v/>
      </c>
      <c r="M29" s="23">
        <f>IF(E29="",IF(COUNTA(B29:G29)&gt;0,"missing",""),IF(LEN(E29)&gt;60,"is too long",IF(NOT(EXACT(E29,LOWER(E29))),"has upper case",IF(ISNUMBER(FIND(" ",E29)),"has spaces",IF(SUMPRODUCT(--ISERROR(FIND(MID(E29,Lists!$L$2:$L$61,1),Lists!$J$8)))&gt;0,"has odd characters",IF(AND(MID(E29,5,1)="-",MID(E29,8,1)="-",LEN(E29)&gt;8,IFERROR(VALUE(LEFT(E29,4))&gt;=2000,FALSE),IFERROR(AND(VALUE(MID(E29,6,2))&gt;=1,VALUE(MID(E29,6,2))&lt;=12),FALSE)),"","is not yyyy-mm-topic"))))))</f>
        <v/>
      </c>
      <c r="N29" s="23">
        <f>IF(F29="","",IF(LEN(F29)&gt;60,"is too long",IF(NOT(EXACT(F29,LOWER(F29))),"has upper case",IF(ISNUMBER(FIND(" ",F29)),"has spaces",IF(SUMPRODUCT(--ISERROR(FIND(MID(F29,Lists!$L$2:$L$61,1),Lists!$J$8)))&gt;0,"has odd characters","")))))</f>
        <v/>
      </c>
      <c r="O29" s="23">
        <f>IF(G29="","",IF(LEN(G29)&gt;60,"is too long",IF(NOT(EXACT(G29,LOWER(G29))),"has upper case",IF(ISNUMBER(FIND(" ",G29)),"has spaces",IF(SUMPRODUCT(--ISERROR(FIND(MID(G29,Lists!$L$2:$L$61,1),Lists!$J$8)))&gt;0,"has odd characters","")))))</f>
        <v/>
      </c>
    </row>
    <row r="30">
      <c r="A30" s="19" t="n"/>
      <c r="B30" s="19" t="n"/>
      <c r="C30" s="19" t="n"/>
      <c r="D30" s="19" t="n"/>
      <c r="E30" s="19" t="n"/>
      <c r="F30" s="19" t="n"/>
      <c r="G30" s="19" t="n"/>
      <c r="H30" s="20">
        <f>IF(OR(B30="",C30="",D30=""),"",B30&amp;IF(ISNUMBER(FIND("?",B30)),"&amp;","?")&amp;"utm_source="&amp;C30&amp;"&amp;utm_medium="&amp;D30&amp;IF(E30&lt;&gt;"","&amp;utm_campaign="&amp;E30,"")&amp;IF(F30&lt;&gt;"","&amp;utm_content="&amp;F30,"")&amp;IF(G30&lt;&gt;"","&amp;utm_term="&amp;G30,""))</f>
        <v/>
      </c>
      <c r="I30" s="10">
        <f>IF(COUNTA(B30:G30)=0,"",IF(J30&amp;K30&amp;L30&amp;M30&amp;N30&amp;O30="","OK","Fix: "&amp;TRIM(IF(J30&lt;&gt;"","URL "&amp;J30&amp;". ","")&amp;IF(K30&lt;&gt;"","source "&amp;K30&amp;". ","")&amp;IF(L30&lt;&gt;"","medium "&amp;L30&amp;". ","")&amp;IF(M30&lt;&gt;"","campaign "&amp;M30&amp;". ","")&amp;IF(N30&lt;&gt;"","content "&amp;N30&amp;". ","")&amp;IF(O30&lt;&gt;"","term "&amp;O30&amp;".",""))))</f>
        <v/>
      </c>
      <c r="J30" s="23">
        <f>IF(B30="",IF(COUNTA(B30:G30)&gt;0,"missing base URL",""),IF(ISNUMBER(FIND(" ",B30)),"has spaces",IF(LOWER(LEFT(B30,4))&lt;&gt;"http","should start with http",IF(ISNUMBER(FIND("utm_",B30)),"already has utm tags",IF(ISNUMBER(FIND("#",B30)),"has a # part, so tags must go before it","")))))</f>
        <v/>
      </c>
      <c r="K30" s="23">
        <f>IF(C30="",IF(COUNTA(B30:G30)&gt;0,"missing",""),IF(LEN(C30)&gt;60,"is too long",IF(NOT(EXACT(C30,LOWER(C30))),"has upper case",IF(ISNUMBER(FIND(" ",C30)),"has spaces",IF(SUMPRODUCT(--ISERROR(FIND(MID(C30,Lists!$L$2:$L$61,1),Lists!$J$8)))&gt;0,"has odd characters",IF(COUNTIF(Lists!$A$2:$A$21,C30)=0,"is not in your list",""))))))</f>
        <v/>
      </c>
      <c r="L30" s="23">
        <f>IF(D30="",IF(COUNTA(B30:G30)&gt;0,"missing",""),IF(LEN(D30)&gt;60,"is too long",IF(NOT(EXACT(D30,LOWER(D30))),"has upper case",IF(ISNUMBER(FIND(" ",D30)),"has spaces",IF(SUMPRODUCT(--ISERROR(FIND(MID(D30,Lists!$L$2:$L$61,1),Lists!$J$8)))&gt;0,"has odd characters",IF(COUNTIF(Lists!$D$2:$D$9,D30)=0,"is not in your list",""))))))</f>
        <v/>
      </c>
      <c r="M30" s="23">
        <f>IF(E30="",IF(COUNTA(B30:G30)&gt;0,"missing",""),IF(LEN(E30)&gt;60,"is too long",IF(NOT(EXACT(E30,LOWER(E30))),"has upper case",IF(ISNUMBER(FIND(" ",E30)),"has spaces",IF(SUMPRODUCT(--ISERROR(FIND(MID(E30,Lists!$L$2:$L$61,1),Lists!$J$8)))&gt;0,"has odd characters",IF(AND(MID(E30,5,1)="-",MID(E30,8,1)="-",LEN(E30)&gt;8,IFERROR(VALUE(LEFT(E30,4))&gt;=2000,FALSE),IFERROR(AND(VALUE(MID(E30,6,2))&gt;=1,VALUE(MID(E30,6,2))&lt;=12),FALSE)),"","is not yyyy-mm-topic"))))))</f>
        <v/>
      </c>
      <c r="N30" s="23">
        <f>IF(F30="","",IF(LEN(F30)&gt;60,"is too long",IF(NOT(EXACT(F30,LOWER(F30))),"has upper case",IF(ISNUMBER(FIND(" ",F30)),"has spaces",IF(SUMPRODUCT(--ISERROR(FIND(MID(F30,Lists!$L$2:$L$61,1),Lists!$J$8)))&gt;0,"has odd characters","")))))</f>
        <v/>
      </c>
      <c r="O30" s="23">
        <f>IF(G30="","",IF(LEN(G30)&gt;60,"is too long",IF(NOT(EXACT(G30,LOWER(G30))),"has upper case",IF(ISNUMBER(FIND(" ",G30)),"has spaces",IF(SUMPRODUCT(--ISERROR(FIND(MID(G30,Lists!$L$2:$L$61,1),Lists!$J$8)))&gt;0,"has odd characters","")))))</f>
        <v/>
      </c>
    </row>
    <row r="31">
      <c r="A31" s="19" t="n"/>
      <c r="B31" s="19" t="n"/>
      <c r="C31" s="19" t="n"/>
      <c r="D31" s="19" t="n"/>
      <c r="E31" s="19" t="n"/>
      <c r="F31" s="19" t="n"/>
      <c r="G31" s="19" t="n"/>
      <c r="H31" s="20">
        <f>IF(OR(B31="",C31="",D31=""),"",B31&amp;IF(ISNUMBER(FIND("?",B31)),"&amp;","?")&amp;"utm_source="&amp;C31&amp;"&amp;utm_medium="&amp;D31&amp;IF(E31&lt;&gt;"","&amp;utm_campaign="&amp;E31,"")&amp;IF(F31&lt;&gt;"","&amp;utm_content="&amp;F31,"")&amp;IF(G31&lt;&gt;"","&amp;utm_term="&amp;G31,""))</f>
        <v/>
      </c>
      <c r="I31" s="10">
        <f>IF(COUNTA(B31:G31)=0,"",IF(J31&amp;K31&amp;L31&amp;M31&amp;N31&amp;O31="","OK","Fix: "&amp;TRIM(IF(J31&lt;&gt;"","URL "&amp;J31&amp;". ","")&amp;IF(K31&lt;&gt;"","source "&amp;K31&amp;". ","")&amp;IF(L31&lt;&gt;"","medium "&amp;L31&amp;". ","")&amp;IF(M31&lt;&gt;"","campaign "&amp;M31&amp;". ","")&amp;IF(N31&lt;&gt;"","content "&amp;N31&amp;". ","")&amp;IF(O31&lt;&gt;"","term "&amp;O31&amp;".",""))))</f>
        <v/>
      </c>
      <c r="J31" s="23">
        <f>IF(B31="",IF(COUNTA(B31:G31)&gt;0,"missing base URL",""),IF(ISNUMBER(FIND(" ",B31)),"has spaces",IF(LOWER(LEFT(B31,4))&lt;&gt;"http","should start with http",IF(ISNUMBER(FIND("utm_",B31)),"already has utm tags",IF(ISNUMBER(FIND("#",B31)),"has a # part, so tags must go before it","")))))</f>
        <v/>
      </c>
      <c r="K31" s="23">
        <f>IF(C31="",IF(COUNTA(B31:G31)&gt;0,"missing",""),IF(LEN(C31)&gt;60,"is too long",IF(NOT(EXACT(C31,LOWER(C31))),"has upper case",IF(ISNUMBER(FIND(" ",C31)),"has spaces",IF(SUMPRODUCT(--ISERROR(FIND(MID(C31,Lists!$L$2:$L$61,1),Lists!$J$8)))&gt;0,"has odd characters",IF(COUNTIF(Lists!$A$2:$A$21,C31)=0,"is not in your list",""))))))</f>
        <v/>
      </c>
      <c r="L31" s="23">
        <f>IF(D31="",IF(COUNTA(B31:G31)&gt;0,"missing",""),IF(LEN(D31)&gt;60,"is too long",IF(NOT(EXACT(D31,LOWER(D31))),"has upper case",IF(ISNUMBER(FIND(" ",D31)),"has spaces",IF(SUMPRODUCT(--ISERROR(FIND(MID(D31,Lists!$L$2:$L$61,1),Lists!$J$8)))&gt;0,"has odd characters",IF(COUNTIF(Lists!$D$2:$D$9,D31)=0,"is not in your list",""))))))</f>
        <v/>
      </c>
      <c r="M31" s="23">
        <f>IF(E31="",IF(COUNTA(B31:G31)&gt;0,"missing",""),IF(LEN(E31)&gt;60,"is too long",IF(NOT(EXACT(E31,LOWER(E31))),"has upper case",IF(ISNUMBER(FIND(" ",E31)),"has spaces",IF(SUMPRODUCT(--ISERROR(FIND(MID(E31,Lists!$L$2:$L$61,1),Lists!$J$8)))&gt;0,"has odd characters",IF(AND(MID(E31,5,1)="-",MID(E31,8,1)="-",LEN(E31)&gt;8,IFERROR(VALUE(LEFT(E31,4))&gt;=2000,FALSE),IFERROR(AND(VALUE(MID(E31,6,2))&gt;=1,VALUE(MID(E31,6,2))&lt;=12),FALSE)),"","is not yyyy-mm-topic"))))))</f>
        <v/>
      </c>
      <c r="N31" s="23">
        <f>IF(F31="","",IF(LEN(F31)&gt;60,"is too long",IF(NOT(EXACT(F31,LOWER(F31))),"has upper case",IF(ISNUMBER(FIND(" ",F31)),"has spaces",IF(SUMPRODUCT(--ISERROR(FIND(MID(F31,Lists!$L$2:$L$61,1),Lists!$J$8)))&gt;0,"has odd characters","")))))</f>
        <v/>
      </c>
      <c r="O31" s="23">
        <f>IF(G31="","",IF(LEN(G31)&gt;60,"is too long",IF(NOT(EXACT(G31,LOWER(G31))),"has upper case",IF(ISNUMBER(FIND(" ",G31)),"has spaces",IF(SUMPRODUCT(--ISERROR(FIND(MID(G31,Lists!$L$2:$L$61,1),Lists!$J$8)))&gt;0,"has odd characters","")))))</f>
        <v/>
      </c>
    </row>
    <row r="32">
      <c r="A32" s="19" t="n"/>
      <c r="B32" s="19" t="n"/>
      <c r="C32" s="19" t="n"/>
      <c r="D32" s="19" t="n"/>
      <c r="E32" s="19" t="n"/>
      <c r="F32" s="19" t="n"/>
      <c r="G32" s="19" t="n"/>
      <c r="H32" s="20">
        <f>IF(OR(B32="",C32="",D32=""),"",B32&amp;IF(ISNUMBER(FIND("?",B32)),"&amp;","?")&amp;"utm_source="&amp;C32&amp;"&amp;utm_medium="&amp;D32&amp;IF(E32&lt;&gt;"","&amp;utm_campaign="&amp;E32,"")&amp;IF(F32&lt;&gt;"","&amp;utm_content="&amp;F32,"")&amp;IF(G32&lt;&gt;"","&amp;utm_term="&amp;G32,""))</f>
        <v/>
      </c>
      <c r="I32" s="10">
        <f>IF(COUNTA(B32:G32)=0,"",IF(J32&amp;K32&amp;L32&amp;M32&amp;N32&amp;O32="","OK","Fix: "&amp;TRIM(IF(J32&lt;&gt;"","URL "&amp;J32&amp;". ","")&amp;IF(K32&lt;&gt;"","source "&amp;K32&amp;". ","")&amp;IF(L32&lt;&gt;"","medium "&amp;L32&amp;". ","")&amp;IF(M32&lt;&gt;"","campaign "&amp;M32&amp;". ","")&amp;IF(N32&lt;&gt;"","content "&amp;N32&amp;". ","")&amp;IF(O32&lt;&gt;"","term "&amp;O32&amp;".",""))))</f>
        <v/>
      </c>
      <c r="J32" s="23">
        <f>IF(B32="",IF(COUNTA(B32:G32)&gt;0,"missing base URL",""),IF(ISNUMBER(FIND(" ",B32)),"has spaces",IF(LOWER(LEFT(B32,4))&lt;&gt;"http","should start with http",IF(ISNUMBER(FIND("utm_",B32)),"already has utm tags",IF(ISNUMBER(FIND("#",B32)),"has a # part, so tags must go before it","")))))</f>
        <v/>
      </c>
      <c r="K32" s="23">
        <f>IF(C32="",IF(COUNTA(B32:G32)&gt;0,"missing",""),IF(LEN(C32)&gt;60,"is too long",IF(NOT(EXACT(C32,LOWER(C32))),"has upper case",IF(ISNUMBER(FIND(" ",C32)),"has spaces",IF(SUMPRODUCT(--ISERROR(FIND(MID(C32,Lists!$L$2:$L$61,1),Lists!$J$8)))&gt;0,"has odd characters",IF(COUNTIF(Lists!$A$2:$A$21,C32)=0,"is not in your list",""))))))</f>
        <v/>
      </c>
      <c r="L32" s="23">
        <f>IF(D32="",IF(COUNTA(B32:G32)&gt;0,"missing",""),IF(LEN(D32)&gt;60,"is too long",IF(NOT(EXACT(D32,LOWER(D32))),"has upper case",IF(ISNUMBER(FIND(" ",D32)),"has spaces",IF(SUMPRODUCT(--ISERROR(FIND(MID(D32,Lists!$L$2:$L$61,1),Lists!$J$8)))&gt;0,"has odd characters",IF(COUNTIF(Lists!$D$2:$D$9,D32)=0,"is not in your list",""))))))</f>
        <v/>
      </c>
      <c r="M32" s="23">
        <f>IF(E32="",IF(COUNTA(B32:G32)&gt;0,"missing",""),IF(LEN(E32)&gt;60,"is too long",IF(NOT(EXACT(E32,LOWER(E32))),"has upper case",IF(ISNUMBER(FIND(" ",E32)),"has spaces",IF(SUMPRODUCT(--ISERROR(FIND(MID(E32,Lists!$L$2:$L$61,1),Lists!$J$8)))&gt;0,"has odd characters",IF(AND(MID(E32,5,1)="-",MID(E32,8,1)="-",LEN(E32)&gt;8,IFERROR(VALUE(LEFT(E32,4))&gt;=2000,FALSE),IFERROR(AND(VALUE(MID(E32,6,2))&gt;=1,VALUE(MID(E32,6,2))&lt;=12),FALSE)),"","is not yyyy-mm-topic"))))))</f>
        <v/>
      </c>
      <c r="N32" s="23">
        <f>IF(F32="","",IF(LEN(F32)&gt;60,"is too long",IF(NOT(EXACT(F32,LOWER(F32))),"has upper case",IF(ISNUMBER(FIND(" ",F32)),"has spaces",IF(SUMPRODUCT(--ISERROR(FIND(MID(F32,Lists!$L$2:$L$61,1),Lists!$J$8)))&gt;0,"has odd characters","")))))</f>
        <v/>
      </c>
      <c r="O32" s="23">
        <f>IF(G32="","",IF(LEN(G32)&gt;60,"is too long",IF(NOT(EXACT(G32,LOWER(G32))),"has upper case",IF(ISNUMBER(FIND(" ",G32)),"has spaces",IF(SUMPRODUCT(--ISERROR(FIND(MID(G32,Lists!$L$2:$L$61,1),Lists!$J$8)))&gt;0,"has odd characters","")))))</f>
        <v/>
      </c>
    </row>
    <row r="33">
      <c r="A33" s="19" t="n"/>
      <c r="B33" s="19" t="n"/>
      <c r="C33" s="19" t="n"/>
      <c r="D33" s="19" t="n"/>
      <c r="E33" s="19" t="n"/>
      <c r="F33" s="19" t="n"/>
      <c r="G33" s="19" t="n"/>
      <c r="H33" s="20">
        <f>IF(OR(B33="",C33="",D33=""),"",B33&amp;IF(ISNUMBER(FIND("?",B33)),"&amp;","?")&amp;"utm_source="&amp;C33&amp;"&amp;utm_medium="&amp;D33&amp;IF(E33&lt;&gt;"","&amp;utm_campaign="&amp;E33,"")&amp;IF(F33&lt;&gt;"","&amp;utm_content="&amp;F33,"")&amp;IF(G33&lt;&gt;"","&amp;utm_term="&amp;G33,""))</f>
        <v/>
      </c>
      <c r="I33" s="10">
        <f>IF(COUNTA(B33:G33)=0,"",IF(J33&amp;K33&amp;L33&amp;M33&amp;N33&amp;O33="","OK","Fix: "&amp;TRIM(IF(J33&lt;&gt;"","URL "&amp;J33&amp;". ","")&amp;IF(K33&lt;&gt;"","source "&amp;K33&amp;". ","")&amp;IF(L33&lt;&gt;"","medium "&amp;L33&amp;". ","")&amp;IF(M33&lt;&gt;"","campaign "&amp;M33&amp;". ","")&amp;IF(N33&lt;&gt;"","content "&amp;N33&amp;". ","")&amp;IF(O33&lt;&gt;"","term "&amp;O33&amp;".",""))))</f>
        <v/>
      </c>
      <c r="J33" s="23">
        <f>IF(B33="",IF(COUNTA(B33:G33)&gt;0,"missing base URL",""),IF(ISNUMBER(FIND(" ",B33)),"has spaces",IF(LOWER(LEFT(B33,4))&lt;&gt;"http","should start with http",IF(ISNUMBER(FIND("utm_",B33)),"already has utm tags",IF(ISNUMBER(FIND("#",B33)),"has a # part, so tags must go before it","")))))</f>
        <v/>
      </c>
      <c r="K33" s="23">
        <f>IF(C33="",IF(COUNTA(B33:G33)&gt;0,"missing",""),IF(LEN(C33)&gt;60,"is too long",IF(NOT(EXACT(C33,LOWER(C33))),"has upper case",IF(ISNUMBER(FIND(" ",C33)),"has spaces",IF(SUMPRODUCT(--ISERROR(FIND(MID(C33,Lists!$L$2:$L$61,1),Lists!$J$8)))&gt;0,"has odd characters",IF(COUNTIF(Lists!$A$2:$A$21,C33)=0,"is not in your list",""))))))</f>
        <v/>
      </c>
      <c r="L33" s="23">
        <f>IF(D33="",IF(COUNTA(B33:G33)&gt;0,"missing",""),IF(LEN(D33)&gt;60,"is too long",IF(NOT(EXACT(D33,LOWER(D33))),"has upper case",IF(ISNUMBER(FIND(" ",D33)),"has spaces",IF(SUMPRODUCT(--ISERROR(FIND(MID(D33,Lists!$L$2:$L$61,1),Lists!$J$8)))&gt;0,"has odd characters",IF(COUNTIF(Lists!$D$2:$D$9,D33)=0,"is not in your list",""))))))</f>
        <v/>
      </c>
      <c r="M33" s="23">
        <f>IF(E33="",IF(COUNTA(B33:G33)&gt;0,"missing",""),IF(LEN(E33)&gt;60,"is too long",IF(NOT(EXACT(E33,LOWER(E33))),"has upper case",IF(ISNUMBER(FIND(" ",E33)),"has spaces",IF(SUMPRODUCT(--ISERROR(FIND(MID(E33,Lists!$L$2:$L$61,1),Lists!$J$8)))&gt;0,"has odd characters",IF(AND(MID(E33,5,1)="-",MID(E33,8,1)="-",LEN(E33)&gt;8,IFERROR(VALUE(LEFT(E33,4))&gt;=2000,FALSE),IFERROR(AND(VALUE(MID(E33,6,2))&gt;=1,VALUE(MID(E33,6,2))&lt;=12),FALSE)),"","is not yyyy-mm-topic"))))))</f>
        <v/>
      </c>
      <c r="N33" s="23">
        <f>IF(F33="","",IF(LEN(F33)&gt;60,"is too long",IF(NOT(EXACT(F33,LOWER(F33))),"has upper case",IF(ISNUMBER(FIND(" ",F33)),"has spaces",IF(SUMPRODUCT(--ISERROR(FIND(MID(F33,Lists!$L$2:$L$61,1),Lists!$J$8)))&gt;0,"has odd characters","")))))</f>
        <v/>
      </c>
      <c r="O33" s="23">
        <f>IF(G33="","",IF(LEN(G33)&gt;60,"is too long",IF(NOT(EXACT(G33,LOWER(G33))),"has upper case",IF(ISNUMBER(FIND(" ",G33)),"has spaces",IF(SUMPRODUCT(--ISERROR(FIND(MID(G33,Lists!$L$2:$L$61,1),Lists!$J$8)))&gt;0,"has odd characters","")))))</f>
        <v/>
      </c>
    </row>
    <row r="34">
      <c r="A34" s="19" t="n"/>
      <c r="B34" s="19" t="n"/>
      <c r="C34" s="19" t="n"/>
      <c r="D34" s="19" t="n"/>
      <c r="E34" s="19" t="n"/>
      <c r="F34" s="19" t="n"/>
      <c r="G34" s="19" t="n"/>
      <c r="H34" s="20">
        <f>IF(OR(B34="",C34="",D34=""),"",B34&amp;IF(ISNUMBER(FIND("?",B34)),"&amp;","?")&amp;"utm_source="&amp;C34&amp;"&amp;utm_medium="&amp;D34&amp;IF(E34&lt;&gt;"","&amp;utm_campaign="&amp;E34,"")&amp;IF(F34&lt;&gt;"","&amp;utm_content="&amp;F34,"")&amp;IF(G34&lt;&gt;"","&amp;utm_term="&amp;G34,""))</f>
        <v/>
      </c>
      <c r="I34" s="10">
        <f>IF(COUNTA(B34:G34)=0,"",IF(J34&amp;K34&amp;L34&amp;M34&amp;N34&amp;O34="","OK","Fix: "&amp;TRIM(IF(J34&lt;&gt;"","URL "&amp;J34&amp;". ","")&amp;IF(K34&lt;&gt;"","source "&amp;K34&amp;". ","")&amp;IF(L34&lt;&gt;"","medium "&amp;L34&amp;". ","")&amp;IF(M34&lt;&gt;"","campaign "&amp;M34&amp;". ","")&amp;IF(N34&lt;&gt;"","content "&amp;N34&amp;". ","")&amp;IF(O34&lt;&gt;"","term "&amp;O34&amp;".",""))))</f>
        <v/>
      </c>
      <c r="J34" s="23">
        <f>IF(B34="",IF(COUNTA(B34:G34)&gt;0,"missing base URL",""),IF(ISNUMBER(FIND(" ",B34)),"has spaces",IF(LOWER(LEFT(B34,4))&lt;&gt;"http","should start with http",IF(ISNUMBER(FIND("utm_",B34)),"already has utm tags",IF(ISNUMBER(FIND("#",B34)),"has a # part, so tags must go before it","")))))</f>
        <v/>
      </c>
      <c r="K34" s="23">
        <f>IF(C34="",IF(COUNTA(B34:G34)&gt;0,"missing",""),IF(LEN(C34)&gt;60,"is too long",IF(NOT(EXACT(C34,LOWER(C34))),"has upper case",IF(ISNUMBER(FIND(" ",C34)),"has spaces",IF(SUMPRODUCT(--ISERROR(FIND(MID(C34,Lists!$L$2:$L$61,1),Lists!$J$8)))&gt;0,"has odd characters",IF(COUNTIF(Lists!$A$2:$A$21,C34)=0,"is not in your list",""))))))</f>
        <v/>
      </c>
      <c r="L34" s="23">
        <f>IF(D34="",IF(COUNTA(B34:G34)&gt;0,"missing",""),IF(LEN(D34)&gt;60,"is too long",IF(NOT(EXACT(D34,LOWER(D34))),"has upper case",IF(ISNUMBER(FIND(" ",D34)),"has spaces",IF(SUMPRODUCT(--ISERROR(FIND(MID(D34,Lists!$L$2:$L$61,1),Lists!$J$8)))&gt;0,"has odd characters",IF(COUNTIF(Lists!$D$2:$D$9,D34)=0,"is not in your list",""))))))</f>
        <v/>
      </c>
      <c r="M34" s="23">
        <f>IF(E34="",IF(COUNTA(B34:G34)&gt;0,"missing",""),IF(LEN(E34)&gt;60,"is too long",IF(NOT(EXACT(E34,LOWER(E34))),"has upper case",IF(ISNUMBER(FIND(" ",E34)),"has spaces",IF(SUMPRODUCT(--ISERROR(FIND(MID(E34,Lists!$L$2:$L$61,1),Lists!$J$8)))&gt;0,"has odd characters",IF(AND(MID(E34,5,1)="-",MID(E34,8,1)="-",LEN(E34)&gt;8,IFERROR(VALUE(LEFT(E34,4))&gt;=2000,FALSE),IFERROR(AND(VALUE(MID(E34,6,2))&gt;=1,VALUE(MID(E34,6,2))&lt;=12),FALSE)),"","is not yyyy-mm-topic"))))))</f>
        <v/>
      </c>
      <c r="N34" s="23">
        <f>IF(F34="","",IF(LEN(F34)&gt;60,"is too long",IF(NOT(EXACT(F34,LOWER(F34))),"has upper case",IF(ISNUMBER(FIND(" ",F34)),"has spaces",IF(SUMPRODUCT(--ISERROR(FIND(MID(F34,Lists!$L$2:$L$61,1),Lists!$J$8)))&gt;0,"has odd characters","")))))</f>
        <v/>
      </c>
      <c r="O34" s="23">
        <f>IF(G34="","",IF(LEN(G34)&gt;60,"is too long",IF(NOT(EXACT(G34,LOWER(G34))),"has upper case",IF(ISNUMBER(FIND(" ",G34)),"has spaces",IF(SUMPRODUCT(--ISERROR(FIND(MID(G34,Lists!$L$2:$L$61,1),Lists!$J$8)))&gt;0,"has odd characters","")))))</f>
        <v/>
      </c>
    </row>
    <row r="35">
      <c r="A35" s="19" t="n"/>
      <c r="B35" s="19" t="n"/>
      <c r="C35" s="19" t="n"/>
      <c r="D35" s="19" t="n"/>
      <c r="E35" s="19" t="n"/>
      <c r="F35" s="19" t="n"/>
      <c r="G35" s="19" t="n"/>
      <c r="H35" s="20">
        <f>IF(OR(B35="",C35="",D35=""),"",B35&amp;IF(ISNUMBER(FIND("?",B35)),"&amp;","?")&amp;"utm_source="&amp;C35&amp;"&amp;utm_medium="&amp;D35&amp;IF(E35&lt;&gt;"","&amp;utm_campaign="&amp;E35,"")&amp;IF(F35&lt;&gt;"","&amp;utm_content="&amp;F35,"")&amp;IF(G35&lt;&gt;"","&amp;utm_term="&amp;G35,""))</f>
        <v/>
      </c>
      <c r="I35" s="10">
        <f>IF(COUNTA(B35:G35)=0,"",IF(J35&amp;K35&amp;L35&amp;M35&amp;N35&amp;O35="","OK","Fix: "&amp;TRIM(IF(J35&lt;&gt;"","URL "&amp;J35&amp;". ","")&amp;IF(K35&lt;&gt;"","source "&amp;K35&amp;". ","")&amp;IF(L35&lt;&gt;"","medium "&amp;L35&amp;". ","")&amp;IF(M35&lt;&gt;"","campaign "&amp;M35&amp;". ","")&amp;IF(N35&lt;&gt;"","content "&amp;N35&amp;". ","")&amp;IF(O35&lt;&gt;"","term "&amp;O35&amp;".",""))))</f>
        <v/>
      </c>
      <c r="J35" s="23">
        <f>IF(B35="",IF(COUNTA(B35:G35)&gt;0,"missing base URL",""),IF(ISNUMBER(FIND(" ",B35)),"has spaces",IF(LOWER(LEFT(B35,4))&lt;&gt;"http","should start with http",IF(ISNUMBER(FIND("utm_",B35)),"already has utm tags",IF(ISNUMBER(FIND("#",B35)),"has a # part, so tags must go before it","")))))</f>
        <v/>
      </c>
      <c r="K35" s="23">
        <f>IF(C35="",IF(COUNTA(B35:G35)&gt;0,"missing",""),IF(LEN(C35)&gt;60,"is too long",IF(NOT(EXACT(C35,LOWER(C35))),"has upper case",IF(ISNUMBER(FIND(" ",C35)),"has spaces",IF(SUMPRODUCT(--ISERROR(FIND(MID(C35,Lists!$L$2:$L$61,1),Lists!$J$8)))&gt;0,"has odd characters",IF(COUNTIF(Lists!$A$2:$A$21,C35)=0,"is not in your list",""))))))</f>
        <v/>
      </c>
      <c r="L35" s="23">
        <f>IF(D35="",IF(COUNTA(B35:G35)&gt;0,"missing",""),IF(LEN(D35)&gt;60,"is too long",IF(NOT(EXACT(D35,LOWER(D35))),"has upper case",IF(ISNUMBER(FIND(" ",D35)),"has spaces",IF(SUMPRODUCT(--ISERROR(FIND(MID(D35,Lists!$L$2:$L$61,1),Lists!$J$8)))&gt;0,"has odd characters",IF(COUNTIF(Lists!$D$2:$D$9,D35)=0,"is not in your list",""))))))</f>
        <v/>
      </c>
      <c r="M35" s="23">
        <f>IF(E35="",IF(COUNTA(B35:G35)&gt;0,"missing",""),IF(LEN(E35)&gt;60,"is too long",IF(NOT(EXACT(E35,LOWER(E35))),"has upper case",IF(ISNUMBER(FIND(" ",E35)),"has spaces",IF(SUMPRODUCT(--ISERROR(FIND(MID(E35,Lists!$L$2:$L$61,1),Lists!$J$8)))&gt;0,"has odd characters",IF(AND(MID(E35,5,1)="-",MID(E35,8,1)="-",LEN(E35)&gt;8,IFERROR(VALUE(LEFT(E35,4))&gt;=2000,FALSE),IFERROR(AND(VALUE(MID(E35,6,2))&gt;=1,VALUE(MID(E35,6,2))&lt;=12),FALSE)),"","is not yyyy-mm-topic"))))))</f>
        <v/>
      </c>
      <c r="N35" s="23">
        <f>IF(F35="","",IF(LEN(F35)&gt;60,"is too long",IF(NOT(EXACT(F35,LOWER(F35))),"has upper case",IF(ISNUMBER(FIND(" ",F35)),"has spaces",IF(SUMPRODUCT(--ISERROR(FIND(MID(F35,Lists!$L$2:$L$61,1),Lists!$J$8)))&gt;0,"has odd characters","")))))</f>
        <v/>
      </c>
      <c r="O35" s="23">
        <f>IF(G35="","",IF(LEN(G35)&gt;60,"is too long",IF(NOT(EXACT(G35,LOWER(G35))),"has upper case",IF(ISNUMBER(FIND(" ",G35)),"has spaces",IF(SUMPRODUCT(--ISERROR(FIND(MID(G35,Lists!$L$2:$L$61,1),Lists!$J$8)))&gt;0,"has odd characters","")))))</f>
        <v/>
      </c>
    </row>
    <row r="36">
      <c r="A36" s="19" t="n"/>
      <c r="B36" s="19" t="n"/>
      <c r="C36" s="19" t="n"/>
      <c r="D36" s="19" t="n"/>
      <c r="E36" s="19" t="n"/>
      <c r="F36" s="19" t="n"/>
      <c r="G36" s="19" t="n"/>
      <c r="H36" s="20">
        <f>IF(OR(B36="",C36="",D36=""),"",B36&amp;IF(ISNUMBER(FIND("?",B36)),"&amp;","?")&amp;"utm_source="&amp;C36&amp;"&amp;utm_medium="&amp;D36&amp;IF(E36&lt;&gt;"","&amp;utm_campaign="&amp;E36,"")&amp;IF(F36&lt;&gt;"","&amp;utm_content="&amp;F36,"")&amp;IF(G36&lt;&gt;"","&amp;utm_term="&amp;G36,""))</f>
        <v/>
      </c>
      <c r="I36" s="10">
        <f>IF(COUNTA(B36:G36)=0,"",IF(J36&amp;K36&amp;L36&amp;M36&amp;N36&amp;O36="","OK","Fix: "&amp;TRIM(IF(J36&lt;&gt;"","URL "&amp;J36&amp;". ","")&amp;IF(K36&lt;&gt;"","source "&amp;K36&amp;". ","")&amp;IF(L36&lt;&gt;"","medium "&amp;L36&amp;". ","")&amp;IF(M36&lt;&gt;"","campaign "&amp;M36&amp;". ","")&amp;IF(N36&lt;&gt;"","content "&amp;N36&amp;". ","")&amp;IF(O36&lt;&gt;"","term "&amp;O36&amp;".",""))))</f>
        <v/>
      </c>
      <c r="J36" s="23">
        <f>IF(B36="",IF(COUNTA(B36:G36)&gt;0,"missing base URL",""),IF(ISNUMBER(FIND(" ",B36)),"has spaces",IF(LOWER(LEFT(B36,4))&lt;&gt;"http","should start with http",IF(ISNUMBER(FIND("utm_",B36)),"already has utm tags",IF(ISNUMBER(FIND("#",B36)),"has a # part, so tags must go before it","")))))</f>
        <v/>
      </c>
      <c r="K36" s="23">
        <f>IF(C36="",IF(COUNTA(B36:G36)&gt;0,"missing",""),IF(LEN(C36)&gt;60,"is too long",IF(NOT(EXACT(C36,LOWER(C36))),"has upper case",IF(ISNUMBER(FIND(" ",C36)),"has spaces",IF(SUMPRODUCT(--ISERROR(FIND(MID(C36,Lists!$L$2:$L$61,1),Lists!$J$8)))&gt;0,"has odd characters",IF(COUNTIF(Lists!$A$2:$A$21,C36)=0,"is not in your list",""))))))</f>
        <v/>
      </c>
      <c r="L36" s="23">
        <f>IF(D36="",IF(COUNTA(B36:G36)&gt;0,"missing",""),IF(LEN(D36)&gt;60,"is too long",IF(NOT(EXACT(D36,LOWER(D36))),"has upper case",IF(ISNUMBER(FIND(" ",D36)),"has spaces",IF(SUMPRODUCT(--ISERROR(FIND(MID(D36,Lists!$L$2:$L$61,1),Lists!$J$8)))&gt;0,"has odd characters",IF(COUNTIF(Lists!$D$2:$D$9,D36)=0,"is not in your list",""))))))</f>
        <v/>
      </c>
      <c r="M36" s="23">
        <f>IF(E36="",IF(COUNTA(B36:G36)&gt;0,"missing",""),IF(LEN(E36)&gt;60,"is too long",IF(NOT(EXACT(E36,LOWER(E36))),"has upper case",IF(ISNUMBER(FIND(" ",E36)),"has spaces",IF(SUMPRODUCT(--ISERROR(FIND(MID(E36,Lists!$L$2:$L$61,1),Lists!$J$8)))&gt;0,"has odd characters",IF(AND(MID(E36,5,1)="-",MID(E36,8,1)="-",LEN(E36)&gt;8,IFERROR(VALUE(LEFT(E36,4))&gt;=2000,FALSE),IFERROR(AND(VALUE(MID(E36,6,2))&gt;=1,VALUE(MID(E36,6,2))&lt;=12),FALSE)),"","is not yyyy-mm-topic"))))))</f>
        <v/>
      </c>
      <c r="N36" s="23">
        <f>IF(F36="","",IF(LEN(F36)&gt;60,"is too long",IF(NOT(EXACT(F36,LOWER(F36))),"has upper case",IF(ISNUMBER(FIND(" ",F36)),"has spaces",IF(SUMPRODUCT(--ISERROR(FIND(MID(F36,Lists!$L$2:$L$61,1),Lists!$J$8)))&gt;0,"has odd characters","")))))</f>
        <v/>
      </c>
      <c r="O36" s="23">
        <f>IF(G36="","",IF(LEN(G36)&gt;60,"is too long",IF(NOT(EXACT(G36,LOWER(G36))),"has upper case",IF(ISNUMBER(FIND(" ",G36)),"has spaces",IF(SUMPRODUCT(--ISERROR(FIND(MID(G36,Lists!$L$2:$L$61,1),Lists!$J$8)))&gt;0,"has odd characters","")))))</f>
        <v/>
      </c>
    </row>
    <row r="37">
      <c r="A37" s="19" t="n"/>
      <c r="B37" s="19" t="n"/>
      <c r="C37" s="19" t="n"/>
      <c r="D37" s="19" t="n"/>
      <c r="E37" s="19" t="n"/>
      <c r="F37" s="19" t="n"/>
      <c r="G37" s="19" t="n"/>
      <c r="H37" s="20">
        <f>IF(OR(B37="",C37="",D37=""),"",B37&amp;IF(ISNUMBER(FIND("?",B37)),"&amp;","?")&amp;"utm_source="&amp;C37&amp;"&amp;utm_medium="&amp;D37&amp;IF(E37&lt;&gt;"","&amp;utm_campaign="&amp;E37,"")&amp;IF(F37&lt;&gt;"","&amp;utm_content="&amp;F37,"")&amp;IF(G37&lt;&gt;"","&amp;utm_term="&amp;G37,""))</f>
        <v/>
      </c>
      <c r="I37" s="10">
        <f>IF(COUNTA(B37:G37)=0,"",IF(J37&amp;K37&amp;L37&amp;M37&amp;N37&amp;O37="","OK","Fix: "&amp;TRIM(IF(J37&lt;&gt;"","URL "&amp;J37&amp;". ","")&amp;IF(K37&lt;&gt;"","source "&amp;K37&amp;". ","")&amp;IF(L37&lt;&gt;"","medium "&amp;L37&amp;". ","")&amp;IF(M37&lt;&gt;"","campaign "&amp;M37&amp;". ","")&amp;IF(N37&lt;&gt;"","content "&amp;N37&amp;". ","")&amp;IF(O37&lt;&gt;"","term "&amp;O37&amp;".",""))))</f>
        <v/>
      </c>
      <c r="J37" s="23">
        <f>IF(B37="",IF(COUNTA(B37:G37)&gt;0,"missing base URL",""),IF(ISNUMBER(FIND(" ",B37)),"has spaces",IF(LOWER(LEFT(B37,4))&lt;&gt;"http","should start with http",IF(ISNUMBER(FIND("utm_",B37)),"already has utm tags",IF(ISNUMBER(FIND("#",B37)),"has a # part, so tags must go before it","")))))</f>
        <v/>
      </c>
      <c r="K37" s="23">
        <f>IF(C37="",IF(COUNTA(B37:G37)&gt;0,"missing",""),IF(LEN(C37)&gt;60,"is too long",IF(NOT(EXACT(C37,LOWER(C37))),"has upper case",IF(ISNUMBER(FIND(" ",C37)),"has spaces",IF(SUMPRODUCT(--ISERROR(FIND(MID(C37,Lists!$L$2:$L$61,1),Lists!$J$8)))&gt;0,"has odd characters",IF(COUNTIF(Lists!$A$2:$A$21,C37)=0,"is not in your list",""))))))</f>
        <v/>
      </c>
      <c r="L37" s="23">
        <f>IF(D37="",IF(COUNTA(B37:G37)&gt;0,"missing",""),IF(LEN(D37)&gt;60,"is too long",IF(NOT(EXACT(D37,LOWER(D37))),"has upper case",IF(ISNUMBER(FIND(" ",D37)),"has spaces",IF(SUMPRODUCT(--ISERROR(FIND(MID(D37,Lists!$L$2:$L$61,1),Lists!$J$8)))&gt;0,"has odd characters",IF(COUNTIF(Lists!$D$2:$D$9,D37)=0,"is not in your list",""))))))</f>
        <v/>
      </c>
      <c r="M37" s="23">
        <f>IF(E37="",IF(COUNTA(B37:G37)&gt;0,"missing",""),IF(LEN(E37)&gt;60,"is too long",IF(NOT(EXACT(E37,LOWER(E37))),"has upper case",IF(ISNUMBER(FIND(" ",E37)),"has spaces",IF(SUMPRODUCT(--ISERROR(FIND(MID(E37,Lists!$L$2:$L$61,1),Lists!$J$8)))&gt;0,"has odd characters",IF(AND(MID(E37,5,1)="-",MID(E37,8,1)="-",LEN(E37)&gt;8,IFERROR(VALUE(LEFT(E37,4))&gt;=2000,FALSE),IFERROR(AND(VALUE(MID(E37,6,2))&gt;=1,VALUE(MID(E37,6,2))&lt;=12),FALSE)),"","is not yyyy-mm-topic"))))))</f>
        <v/>
      </c>
      <c r="N37" s="23">
        <f>IF(F37="","",IF(LEN(F37)&gt;60,"is too long",IF(NOT(EXACT(F37,LOWER(F37))),"has upper case",IF(ISNUMBER(FIND(" ",F37)),"has spaces",IF(SUMPRODUCT(--ISERROR(FIND(MID(F37,Lists!$L$2:$L$61,1),Lists!$J$8)))&gt;0,"has odd characters","")))))</f>
        <v/>
      </c>
      <c r="O37" s="23">
        <f>IF(G37="","",IF(LEN(G37)&gt;60,"is too long",IF(NOT(EXACT(G37,LOWER(G37))),"has upper case",IF(ISNUMBER(FIND(" ",G37)),"has spaces",IF(SUMPRODUCT(--ISERROR(FIND(MID(G37,Lists!$L$2:$L$61,1),Lists!$J$8)))&gt;0,"has odd characters","")))))</f>
        <v/>
      </c>
    </row>
    <row r="38">
      <c r="A38" s="19" t="n"/>
      <c r="B38" s="19" t="n"/>
      <c r="C38" s="19" t="n"/>
      <c r="D38" s="19" t="n"/>
      <c r="E38" s="19" t="n"/>
      <c r="F38" s="19" t="n"/>
      <c r="G38" s="19" t="n"/>
      <c r="H38" s="20">
        <f>IF(OR(B38="",C38="",D38=""),"",B38&amp;IF(ISNUMBER(FIND("?",B38)),"&amp;","?")&amp;"utm_source="&amp;C38&amp;"&amp;utm_medium="&amp;D38&amp;IF(E38&lt;&gt;"","&amp;utm_campaign="&amp;E38,"")&amp;IF(F38&lt;&gt;"","&amp;utm_content="&amp;F38,"")&amp;IF(G38&lt;&gt;"","&amp;utm_term="&amp;G38,""))</f>
        <v/>
      </c>
      <c r="I38" s="10">
        <f>IF(COUNTA(B38:G38)=0,"",IF(J38&amp;K38&amp;L38&amp;M38&amp;N38&amp;O38="","OK","Fix: "&amp;TRIM(IF(J38&lt;&gt;"","URL "&amp;J38&amp;". ","")&amp;IF(K38&lt;&gt;"","source "&amp;K38&amp;". ","")&amp;IF(L38&lt;&gt;"","medium "&amp;L38&amp;". ","")&amp;IF(M38&lt;&gt;"","campaign "&amp;M38&amp;". ","")&amp;IF(N38&lt;&gt;"","content "&amp;N38&amp;". ","")&amp;IF(O38&lt;&gt;"","term "&amp;O38&amp;".",""))))</f>
        <v/>
      </c>
      <c r="J38" s="23">
        <f>IF(B38="",IF(COUNTA(B38:G38)&gt;0,"missing base URL",""),IF(ISNUMBER(FIND(" ",B38)),"has spaces",IF(LOWER(LEFT(B38,4))&lt;&gt;"http","should start with http",IF(ISNUMBER(FIND("utm_",B38)),"already has utm tags",IF(ISNUMBER(FIND("#",B38)),"has a # part, so tags must go before it","")))))</f>
        <v/>
      </c>
      <c r="K38" s="23">
        <f>IF(C38="",IF(COUNTA(B38:G38)&gt;0,"missing",""),IF(LEN(C38)&gt;60,"is too long",IF(NOT(EXACT(C38,LOWER(C38))),"has upper case",IF(ISNUMBER(FIND(" ",C38)),"has spaces",IF(SUMPRODUCT(--ISERROR(FIND(MID(C38,Lists!$L$2:$L$61,1),Lists!$J$8)))&gt;0,"has odd characters",IF(COUNTIF(Lists!$A$2:$A$21,C38)=0,"is not in your list",""))))))</f>
        <v/>
      </c>
      <c r="L38" s="23">
        <f>IF(D38="",IF(COUNTA(B38:G38)&gt;0,"missing",""),IF(LEN(D38)&gt;60,"is too long",IF(NOT(EXACT(D38,LOWER(D38))),"has upper case",IF(ISNUMBER(FIND(" ",D38)),"has spaces",IF(SUMPRODUCT(--ISERROR(FIND(MID(D38,Lists!$L$2:$L$61,1),Lists!$J$8)))&gt;0,"has odd characters",IF(COUNTIF(Lists!$D$2:$D$9,D38)=0,"is not in your list",""))))))</f>
        <v/>
      </c>
      <c r="M38" s="23">
        <f>IF(E38="",IF(COUNTA(B38:G38)&gt;0,"missing",""),IF(LEN(E38)&gt;60,"is too long",IF(NOT(EXACT(E38,LOWER(E38))),"has upper case",IF(ISNUMBER(FIND(" ",E38)),"has spaces",IF(SUMPRODUCT(--ISERROR(FIND(MID(E38,Lists!$L$2:$L$61,1),Lists!$J$8)))&gt;0,"has odd characters",IF(AND(MID(E38,5,1)="-",MID(E38,8,1)="-",LEN(E38)&gt;8,IFERROR(VALUE(LEFT(E38,4))&gt;=2000,FALSE),IFERROR(AND(VALUE(MID(E38,6,2))&gt;=1,VALUE(MID(E38,6,2))&lt;=12),FALSE)),"","is not yyyy-mm-topic"))))))</f>
        <v/>
      </c>
      <c r="N38" s="23">
        <f>IF(F38="","",IF(LEN(F38)&gt;60,"is too long",IF(NOT(EXACT(F38,LOWER(F38))),"has upper case",IF(ISNUMBER(FIND(" ",F38)),"has spaces",IF(SUMPRODUCT(--ISERROR(FIND(MID(F38,Lists!$L$2:$L$61,1),Lists!$J$8)))&gt;0,"has odd characters","")))))</f>
        <v/>
      </c>
      <c r="O38" s="23">
        <f>IF(G38="","",IF(LEN(G38)&gt;60,"is too long",IF(NOT(EXACT(G38,LOWER(G38))),"has upper case",IF(ISNUMBER(FIND(" ",G38)),"has spaces",IF(SUMPRODUCT(--ISERROR(FIND(MID(G38,Lists!$L$2:$L$61,1),Lists!$J$8)))&gt;0,"has odd characters","")))))</f>
        <v/>
      </c>
    </row>
    <row r="39">
      <c r="A39" s="19" t="n"/>
      <c r="B39" s="19" t="n"/>
      <c r="C39" s="19" t="n"/>
      <c r="D39" s="19" t="n"/>
      <c r="E39" s="19" t="n"/>
      <c r="F39" s="19" t="n"/>
      <c r="G39" s="19" t="n"/>
      <c r="H39" s="20">
        <f>IF(OR(B39="",C39="",D39=""),"",B39&amp;IF(ISNUMBER(FIND("?",B39)),"&amp;","?")&amp;"utm_source="&amp;C39&amp;"&amp;utm_medium="&amp;D39&amp;IF(E39&lt;&gt;"","&amp;utm_campaign="&amp;E39,"")&amp;IF(F39&lt;&gt;"","&amp;utm_content="&amp;F39,"")&amp;IF(G39&lt;&gt;"","&amp;utm_term="&amp;G39,""))</f>
        <v/>
      </c>
      <c r="I39" s="10">
        <f>IF(COUNTA(B39:G39)=0,"",IF(J39&amp;K39&amp;L39&amp;M39&amp;N39&amp;O39="","OK","Fix: "&amp;TRIM(IF(J39&lt;&gt;"","URL "&amp;J39&amp;". ","")&amp;IF(K39&lt;&gt;"","source "&amp;K39&amp;". ","")&amp;IF(L39&lt;&gt;"","medium "&amp;L39&amp;". ","")&amp;IF(M39&lt;&gt;"","campaign "&amp;M39&amp;". ","")&amp;IF(N39&lt;&gt;"","content "&amp;N39&amp;". ","")&amp;IF(O39&lt;&gt;"","term "&amp;O39&amp;".",""))))</f>
        <v/>
      </c>
      <c r="J39" s="23">
        <f>IF(B39="",IF(COUNTA(B39:G39)&gt;0,"missing base URL",""),IF(ISNUMBER(FIND(" ",B39)),"has spaces",IF(LOWER(LEFT(B39,4))&lt;&gt;"http","should start with http",IF(ISNUMBER(FIND("utm_",B39)),"already has utm tags",IF(ISNUMBER(FIND("#",B39)),"has a # part, so tags must go before it","")))))</f>
        <v/>
      </c>
      <c r="K39" s="23">
        <f>IF(C39="",IF(COUNTA(B39:G39)&gt;0,"missing",""),IF(LEN(C39)&gt;60,"is too long",IF(NOT(EXACT(C39,LOWER(C39))),"has upper case",IF(ISNUMBER(FIND(" ",C39)),"has spaces",IF(SUMPRODUCT(--ISERROR(FIND(MID(C39,Lists!$L$2:$L$61,1),Lists!$J$8)))&gt;0,"has odd characters",IF(COUNTIF(Lists!$A$2:$A$21,C39)=0,"is not in your list",""))))))</f>
        <v/>
      </c>
      <c r="L39" s="23">
        <f>IF(D39="",IF(COUNTA(B39:G39)&gt;0,"missing",""),IF(LEN(D39)&gt;60,"is too long",IF(NOT(EXACT(D39,LOWER(D39))),"has upper case",IF(ISNUMBER(FIND(" ",D39)),"has spaces",IF(SUMPRODUCT(--ISERROR(FIND(MID(D39,Lists!$L$2:$L$61,1),Lists!$J$8)))&gt;0,"has odd characters",IF(COUNTIF(Lists!$D$2:$D$9,D39)=0,"is not in your list",""))))))</f>
        <v/>
      </c>
      <c r="M39" s="23">
        <f>IF(E39="",IF(COUNTA(B39:G39)&gt;0,"missing",""),IF(LEN(E39)&gt;60,"is too long",IF(NOT(EXACT(E39,LOWER(E39))),"has upper case",IF(ISNUMBER(FIND(" ",E39)),"has spaces",IF(SUMPRODUCT(--ISERROR(FIND(MID(E39,Lists!$L$2:$L$61,1),Lists!$J$8)))&gt;0,"has odd characters",IF(AND(MID(E39,5,1)="-",MID(E39,8,1)="-",LEN(E39)&gt;8,IFERROR(VALUE(LEFT(E39,4))&gt;=2000,FALSE),IFERROR(AND(VALUE(MID(E39,6,2))&gt;=1,VALUE(MID(E39,6,2))&lt;=12),FALSE)),"","is not yyyy-mm-topic"))))))</f>
        <v/>
      </c>
      <c r="N39" s="23">
        <f>IF(F39="","",IF(LEN(F39)&gt;60,"is too long",IF(NOT(EXACT(F39,LOWER(F39))),"has upper case",IF(ISNUMBER(FIND(" ",F39)),"has spaces",IF(SUMPRODUCT(--ISERROR(FIND(MID(F39,Lists!$L$2:$L$61,1),Lists!$J$8)))&gt;0,"has odd characters","")))))</f>
        <v/>
      </c>
      <c r="O39" s="23">
        <f>IF(G39="","",IF(LEN(G39)&gt;60,"is too long",IF(NOT(EXACT(G39,LOWER(G39))),"has upper case",IF(ISNUMBER(FIND(" ",G39)),"has spaces",IF(SUMPRODUCT(--ISERROR(FIND(MID(G39,Lists!$L$2:$L$61,1),Lists!$J$8)))&gt;0,"has odd characters","")))))</f>
        <v/>
      </c>
    </row>
    <row r="40">
      <c r="A40" s="19" t="n"/>
      <c r="B40" s="19" t="n"/>
      <c r="C40" s="19" t="n"/>
      <c r="D40" s="19" t="n"/>
      <c r="E40" s="19" t="n"/>
      <c r="F40" s="19" t="n"/>
      <c r="G40" s="19" t="n"/>
      <c r="H40" s="20">
        <f>IF(OR(B40="",C40="",D40=""),"",B40&amp;IF(ISNUMBER(FIND("?",B40)),"&amp;","?")&amp;"utm_source="&amp;C40&amp;"&amp;utm_medium="&amp;D40&amp;IF(E40&lt;&gt;"","&amp;utm_campaign="&amp;E40,"")&amp;IF(F40&lt;&gt;"","&amp;utm_content="&amp;F40,"")&amp;IF(G40&lt;&gt;"","&amp;utm_term="&amp;G40,""))</f>
        <v/>
      </c>
      <c r="I40" s="10">
        <f>IF(COUNTA(B40:G40)=0,"",IF(J40&amp;K40&amp;L40&amp;M40&amp;N40&amp;O40="","OK","Fix: "&amp;TRIM(IF(J40&lt;&gt;"","URL "&amp;J40&amp;". ","")&amp;IF(K40&lt;&gt;"","source "&amp;K40&amp;". ","")&amp;IF(L40&lt;&gt;"","medium "&amp;L40&amp;". ","")&amp;IF(M40&lt;&gt;"","campaign "&amp;M40&amp;". ","")&amp;IF(N40&lt;&gt;"","content "&amp;N40&amp;". ","")&amp;IF(O40&lt;&gt;"","term "&amp;O40&amp;".",""))))</f>
        <v/>
      </c>
      <c r="J40" s="23">
        <f>IF(B40="",IF(COUNTA(B40:G40)&gt;0,"missing base URL",""),IF(ISNUMBER(FIND(" ",B40)),"has spaces",IF(LOWER(LEFT(B40,4))&lt;&gt;"http","should start with http",IF(ISNUMBER(FIND("utm_",B40)),"already has utm tags",IF(ISNUMBER(FIND("#",B40)),"has a # part, so tags must go before it","")))))</f>
        <v/>
      </c>
      <c r="K40" s="23">
        <f>IF(C40="",IF(COUNTA(B40:G40)&gt;0,"missing",""),IF(LEN(C40)&gt;60,"is too long",IF(NOT(EXACT(C40,LOWER(C40))),"has upper case",IF(ISNUMBER(FIND(" ",C40)),"has spaces",IF(SUMPRODUCT(--ISERROR(FIND(MID(C40,Lists!$L$2:$L$61,1),Lists!$J$8)))&gt;0,"has odd characters",IF(COUNTIF(Lists!$A$2:$A$21,C40)=0,"is not in your list",""))))))</f>
        <v/>
      </c>
      <c r="L40" s="23">
        <f>IF(D40="",IF(COUNTA(B40:G40)&gt;0,"missing",""),IF(LEN(D40)&gt;60,"is too long",IF(NOT(EXACT(D40,LOWER(D40))),"has upper case",IF(ISNUMBER(FIND(" ",D40)),"has spaces",IF(SUMPRODUCT(--ISERROR(FIND(MID(D40,Lists!$L$2:$L$61,1),Lists!$J$8)))&gt;0,"has odd characters",IF(COUNTIF(Lists!$D$2:$D$9,D40)=0,"is not in your list",""))))))</f>
        <v/>
      </c>
      <c r="M40" s="23">
        <f>IF(E40="",IF(COUNTA(B40:G40)&gt;0,"missing",""),IF(LEN(E40)&gt;60,"is too long",IF(NOT(EXACT(E40,LOWER(E40))),"has upper case",IF(ISNUMBER(FIND(" ",E40)),"has spaces",IF(SUMPRODUCT(--ISERROR(FIND(MID(E40,Lists!$L$2:$L$61,1),Lists!$J$8)))&gt;0,"has odd characters",IF(AND(MID(E40,5,1)="-",MID(E40,8,1)="-",LEN(E40)&gt;8,IFERROR(VALUE(LEFT(E40,4))&gt;=2000,FALSE),IFERROR(AND(VALUE(MID(E40,6,2))&gt;=1,VALUE(MID(E40,6,2))&lt;=12),FALSE)),"","is not yyyy-mm-topic"))))))</f>
        <v/>
      </c>
      <c r="N40" s="23">
        <f>IF(F40="","",IF(LEN(F40)&gt;60,"is too long",IF(NOT(EXACT(F40,LOWER(F40))),"has upper case",IF(ISNUMBER(FIND(" ",F40)),"has spaces",IF(SUMPRODUCT(--ISERROR(FIND(MID(F40,Lists!$L$2:$L$61,1),Lists!$J$8)))&gt;0,"has odd characters","")))))</f>
        <v/>
      </c>
      <c r="O40" s="23">
        <f>IF(G40="","",IF(LEN(G40)&gt;60,"is too long",IF(NOT(EXACT(G40,LOWER(G40))),"has upper case",IF(ISNUMBER(FIND(" ",G40)),"has spaces",IF(SUMPRODUCT(--ISERROR(FIND(MID(G40,Lists!$L$2:$L$61,1),Lists!$J$8)))&gt;0,"has odd characters","")))))</f>
        <v/>
      </c>
    </row>
    <row r="41">
      <c r="A41" s="19" t="n"/>
      <c r="B41" s="19" t="n"/>
      <c r="C41" s="19" t="n"/>
      <c r="D41" s="19" t="n"/>
      <c r="E41" s="19" t="n"/>
      <c r="F41" s="19" t="n"/>
      <c r="G41" s="19" t="n"/>
      <c r="H41" s="20">
        <f>IF(OR(B41="",C41="",D41=""),"",B41&amp;IF(ISNUMBER(FIND("?",B41)),"&amp;","?")&amp;"utm_source="&amp;C41&amp;"&amp;utm_medium="&amp;D41&amp;IF(E41&lt;&gt;"","&amp;utm_campaign="&amp;E41,"")&amp;IF(F41&lt;&gt;"","&amp;utm_content="&amp;F41,"")&amp;IF(G41&lt;&gt;"","&amp;utm_term="&amp;G41,""))</f>
        <v/>
      </c>
      <c r="I41" s="10">
        <f>IF(COUNTA(B41:G41)=0,"",IF(J41&amp;K41&amp;L41&amp;M41&amp;N41&amp;O41="","OK","Fix: "&amp;TRIM(IF(J41&lt;&gt;"","URL "&amp;J41&amp;". ","")&amp;IF(K41&lt;&gt;"","source "&amp;K41&amp;". ","")&amp;IF(L41&lt;&gt;"","medium "&amp;L41&amp;". ","")&amp;IF(M41&lt;&gt;"","campaign "&amp;M41&amp;". ","")&amp;IF(N41&lt;&gt;"","content "&amp;N41&amp;". ","")&amp;IF(O41&lt;&gt;"","term "&amp;O41&amp;".",""))))</f>
        <v/>
      </c>
      <c r="J41" s="23">
        <f>IF(B41="",IF(COUNTA(B41:G41)&gt;0,"missing base URL",""),IF(ISNUMBER(FIND(" ",B41)),"has spaces",IF(LOWER(LEFT(B41,4))&lt;&gt;"http","should start with http",IF(ISNUMBER(FIND("utm_",B41)),"already has utm tags",IF(ISNUMBER(FIND("#",B41)),"has a # part, so tags must go before it","")))))</f>
        <v/>
      </c>
      <c r="K41" s="23">
        <f>IF(C41="",IF(COUNTA(B41:G41)&gt;0,"missing",""),IF(LEN(C41)&gt;60,"is too long",IF(NOT(EXACT(C41,LOWER(C41))),"has upper case",IF(ISNUMBER(FIND(" ",C41)),"has spaces",IF(SUMPRODUCT(--ISERROR(FIND(MID(C41,Lists!$L$2:$L$61,1),Lists!$J$8)))&gt;0,"has odd characters",IF(COUNTIF(Lists!$A$2:$A$21,C41)=0,"is not in your list",""))))))</f>
        <v/>
      </c>
      <c r="L41" s="23">
        <f>IF(D41="",IF(COUNTA(B41:G41)&gt;0,"missing",""),IF(LEN(D41)&gt;60,"is too long",IF(NOT(EXACT(D41,LOWER(D41))),"has upper case",IF(ISNUMBER(FIND(" ",D41)),"has spaces",IF(SUMPRODUCT(--ISERROR(FIND(MID(D41,Lists!$L$2:$L$61,1),Lists!$J$8)))&gt;0,"has odd characters",IF(COUNTIF(Lists!$D$2:$D$9,D41)=0,"is not in your list",""))))))</f>
        <v/>
      </c>
      <c r="M41" s="23">
        <f>IF(E41="",IF(COUNTA(B41:G41)&gt;0,"missing",""),IF(LEN(E41)&gt;60,"is too long",IF(NOT(EXACT(E41,LOWER(E41))),"has upper case",IF(ISNUMBER(FIND(" ",E41)),"has spaces",IF(SUMPRODUCT(--ISERROR(FIND(MID(E41,Lists!$L$2:$L$61,1),Lists!$J$8)))&gt;0,"has odd characters",IF(AND(MID(E41,5,1)="-",MID(E41,8,1)="-",LEN(E41)&gt;8,IFERROR(VALUE(LEFT(E41,4))&gt;=2000,FALSE),IFERROR(AND(VALUE(MID(E41,6,2))&gt;=1,VALUE(MID(E41,6,2))&lt;=12),FALSE)),"","is not yyyy-mm-topic"))))))</f>
        <v/>
      </c>
      <c r="N41" s="23">
        <f>IF(F41="","",IF(LEN(F41)&gt;60,"is too long",IF(NOT(EXACT(F41,LOWER(F41))),"has upper case",IF(ISNUMBER(FIND(" ",F41)),"has spaces",IF(SUMPRODUCT(--ISERROR(FIND(MID(F41,Lists!$L$2:$L$61,1),Lists!$J$8)))&gt;0,"has odd characters","")))))</f>
        <v/>
      </c>
      <c r="O41" s="23">
        <f>IF(G41="","",IF(LEN(G41)&gt;60,"is too long",IF(NOT(EXACT(G41,LOWER(G41))),"has upper case",IF(ISNUMBER(FIND(" ",G41)),"has spaces",IF(SUMPRODUCT(--ISERROR(FIND(MID(G41,Lists!$L$2:$L$61,1),Lists!$J$8)))&gt;0,"has odd characters","")))))</f>
        <v/>
      </c>
    </row>
    <row r="42">
      <c r="A42" s="19" t="n"/>
      <c r="B42" s="19" t="n"/>
      <c r="C42" s="19" t="n"/>
      <c r="D42" s="19" t="n"/>
      <c r="E42" s="19" t="n"/>
      <c r="F42" s="19" t="n"/>
      <c r="G42" s="19" t="n"/>
      <c r="H42" s="20">
        <f>IF(OR(B42="",C42="",D42=""),"",B42&amp;IF(ISNUMBER(FIND("?",B42)),"&amp;","?")&amp;"utm_source="&amp;C42&amp;"&amp;utm_medium="&amp;D42&amp;IF(E42&lt;&gt;"","&amp;utm_campaign="&amp;E42,"")&amp;IF(F42&lt;&gt;"","&amp;utm_content="&amp;F42,"")&amp;IF(G42&lt;&gt;"","&amp;utm_term="&amp;G42,""))</f>
        <v/>
      </c>
      <c r="I42" s="10">
        <f>IF(COUNTA(B42:G42)=0,"",IF(J42&amp;K42&amp;L42&amp;M42&amp;N42&amp;O42="","OK","Fix: "&amp;TRIM(IF(J42&lt;&gt;"","URL "&amp;J42&amp;". ","")&amp;IF(K42&lt;&gt;"","source "&amp;K42&amp;". ","")&amp;IF(L42&lt;&gt;"","medium "&amp;L42&amp;". ","")&amp;IF(M42&lt;&gt;"","campaign "&amp;M42&amp;". ","")&amp;IF(N42&lt;&gt;"","content "&amp;N42&amp;". ","")&amp;IF(O42&lt;&gt;"","term "&amp;O42&amp;".",""))))</f>
        <v/>
      </c>
      <c r="J42" s="23">
        <f>IF(B42="",IF(COUNTA(B42:G42)&gt;0,"missing base URL",""),IF(ISNUMBER(FIND(" ",B42)),"has spaces",IF(LOWER(LEFT(B42,4))&lt;&gt;"http","should start with http",IF(ISNUMBER(FIND("utm_",B42)),"already has utm tags",IF(ISNUMBER(FIND("#",B42)),"has a # part, so tags must go before it","")))))</f>
        <v/>
      </c>
      <c r="K42" s="23">
        <f>IF(C42="",IF(COUNTA(B42:G42)&gt;0,"missing",""),IF(LEN(C42)&gt;60,"is too long",IF(NOT(EXACT(C42,LOWER(C42))),"has upper case",IF(ISNUMBER(FIND(" ",C42)),"has spaces",IF(SUMPRODUCT(--ISERROR(FIND(MID(C42,Lists!$L$2:$L$61,1),Lists!$J$8)))&gt;0,"has odd characters",IF(COUNTIF(Lists!$A$2:$A$21,C42)=0,"is not in your list",""))))))</f>
        <v/>
      </c>
      <c r="L42" s="23">
        <f>IF(D42="",IF(COUNTA(B42:G42)&gt;0,"missing",""),IF(LEN(D42)&gt;60,"is too long",IF(NOT(EXACT(D42,LOWER(D42))),"has upper case",IF(ISNUMBER(FIND(" ",D42)),"has spaces",IF(SUMPRODUCT(--ISERROR(FIND(MID(D42,Lists!$L$2:$L$61,1),Lists!$J$8)))&gt;0,"has odd characters",IF(COUNTIF(Lists!$D$2:$D$9,D42)=0,"is not in your list",""))))))</f>
        <v/>
      </c>
      <c r="M42" s="23">
        <f>IF(E42="",IF(COUNTA(B42:G42)&gt;0,"missing",""),IF(LEN(E42)&gt;60,"is too long",IF(NOT(EXACT(E42,LOWER(E42))),"has upper case",IF(ISNUMBER(FIND(" ",E42)),"has spaces",IF(SUMPRODUCT(--ISERROR(FIND(MID(E42,Lists!$L$2:$L$61,1),Lists!$J$8)))&gt;0,"has odd characters",IF(AND(MID(E42,5,1)="-",MID(E42,8,1)="-",LEN(E42)&gt;8,IFERROR(VALUE(LEFT(E42,4))&gt;=2000,FALSE),IFERROR(AND(VALUE(MID(E42,6,2))&gt;=1,VALUE(MID(E42,6,2))&lt;=12),FALSE)),"","is not yyyy-mm-topic"))))))</f>
        <v/>
      </c>
      <c r="N42" s="23">
        <f>IF(F42="","",IF(LEN(F42)&gt;60,"is too long",IF(NOT(EXACT(F42,LOWER(F42))),"has upper case",IF(ISNUMBER(FIND(" ",F42)),"has spaces",IF(SUMPRODUCT(--ISERROR(FIND(MID(F42,Lists!$L$2:$L$61,1),Lists!$J$8)))&gt;0,"has odd characters","")))))</f>
        <v/>
      </c>
      <c r="O42" s="23">
        <f>IF(G42="","",IF(LEN(G42)&gt;60,"is too long",IF(NOT(EXACT(G42,LOWER(G42))),"has upper case",IF(ISNUMBER(FIND(" ",G42)),"has spaces",IF(SUMPRODUCT(--ISERROR(FIND(MID(G42,Lists!$L$2:$L$61,1),Lists!$J$8)))&gt;0,"has odd characters","")))))</f>
        <v/>
      </c>
    </row>
    <row r="43">
      <c r="A43" s="19" t="n"/>
      <c r="B43" s="19" t="n"/>
      <c r="C43" s="19" t="n"/>
      <c r="D43" s="19" t="n"/>
      <c r="E43" s="19" t="n"/>
      <c r="F43" s="19" t="n"/>
      <c r="G43" s="19" t="n"/>
      <c r="H43" s="20">
        <f>IF(OR(B43="",C43="",D43=""),"",B43&amp;IF(ISNUMBER(FIND("?",B43)),"&amp;","?")&amp;"utm_source="&amp;C43&amp;"&amp;utm_medium="&amp;D43&amp;IF(E43&lt;&gt;"","&amp;utm_campaign="&amp;E43,"")&amp;IF(F43&lt;&gt;"","&amp;utm_content="&amp;F43,"")&amp;IF(G43&lt;&gt;"","&amp;utm_term="&amp;G43,""))</f>
        <v/>
      </c>
      <c r="I43" s="10">
        <f>IF(COUNTA(B43:G43)=0,"",IF(J43&amp;K43&amp;L43&amp;M43&amp;N43&amp;O43="","OK","Fix: "&amp;TRIM(IF(J43&lt;&gt;"","URL "&amp;J43&amp;". ","")&amp;IF(K43&lt;&gt;"","source "&amp;K43&amp;". ","")&amp;IF(L43&lt;&gt;"","medium "&amp;L43&amp;". ","")&amp;IF(M43&lt;&gt;"","campaign "&amp;M43&amp;". ","")&amp;IF(N43&lt;&gt;"","content "&amp;N43&amp;". ","")&amp;IF(O43&lt;&gt;"","term "&amp;O43&amp;".",""))))</f>
        <v/>
      </c>
      <c r="J43" s="23">
        <f>IF(B43="",IF(COUNTA(B43:G43)&gt;0,"missing base URL",""),IF(ISNUMBER(FIND(" ",B43)),"has spaces",IF(LOWER(LEFT(B43,4))&lt;&gt;"http","should start with http",IF(ISNUMBER(FIND("utm_",B43)),"already has utm tags",IF(ISNUMBER(FIND("#",B43)),"has a # part, so tags must go before it","")))))</f>
        <v/>
      </c>
      <c r="K43" s="23">
        <f>IF(C43="",IF(COUNTA(B43:G43)&gt;0,"missing",""),IF(LEN(C43)&gt;60,"is too long",IF(NOT(EXACT(C43,LOWER(C43))),"has upper case",IF(ISNUMBER(FIND(" ",C43)),"has spaces",IF(SUMPRODUCT(--ISERROR(FIND(MID(C43,Lists!$L$2:$L$61,1),Lists!$J$8)))&gt;0,"has odd characters",IF(COUNTIF(Lists!$A$2:$A$21,C43)=0,"is not in your list",""))))))</f>
        <v/>
      </c>
      <c r="L43" s="23">
        <f>IF(D43="",IF(COUNTA(B43:G43)&gt;0,"missing",""),IF(LEN(D43)&gt;60,"is too long",IF(NOT(EXACT(D43,LOWER(D43))),"has upper case",IF(ISNUMBER(FIND(" ",D43)),"has spaces",IF(SUMPRODUCT(--ISERROR(FIND(MID(D43,Lists!$L$2:$L$61,1),Lists!$J$8)))&gt;0,"has odd characters",IF(COUNTIF(Lists!$D$2:$D$9,D43)=0,"is not in your list",""))))))</f>
        <v/>
      </c>
      <c r="M43" s="23">
        <f>IF(E43="",IF(COUNTA(B43:G43)&gt;0,"missing",""),IF(LEN(E43)&gt;60,"is too long",IF(NOT(EXACT(E43,LOWER(E43))),"has upper case",IF(ISNUMBER(FIND(" ",E43)),"has spaces",IF(SUMPRODUCT(--ISERROR(FIND(MID(E43,Lists!$L$2:$L$61,1),Lists!$J$8)))&gt;0,"has odd characters",IF(AND(MID(E43,5,1)="-",MID(E43,8,1)="-",LEN(E43)&gt;8,IFERROR(VALUE(LEFT(E43,4))&gt;=2000,FALSE),IFERROR(AND(VALUE(MID(E43,6,2))&gt;=1,VALUE(MID(E43,6,2))&lt;=12),FALSE)),"","is not yyyy-mm-topic"))))))</f>
        <v/>
      </c>
      <c r="N43" s="23">
        <f>IF(F43="","",IF(LEN(F43)&gt;60,"is too long",IF(NOT(EXACT(F43,LOWER(F43))),"has upper case",IF(ISNUMBER(FIND(" ",F43)),"has spaces",IF(SUMPRODUCT(--ISERROR(FIND(MID(F43,Lists!$L$2:$L$61,1),Lists!$J$8)))&gt;0,"has odd characters","")))))</f>
        <v/>
      </c>
      <c r="O43" s="23">
        <f>IF(G43="","",IF(LEN(G43)&gt;60,"is too long",IF(NOT(EXACT(G43,LOWER(G43))),"has upper case",IF(ISNUMBER(FIND(" ",G43)),"has spaces",IF(SUMPRODUCT(--ISERROR(FIND(MID(G43,Lists!$L$2:$L$61,1),Lists!$J$8)))&gt;0,"has odd characters","")))))</f>
        <v/>
      </c>
    </row>
    <row r="44">
      <c r="A44" s="19" t="n"/>
      <c r="B44" s="19" t="n"/>
      <c r="C44" s="19" t="n"/>
      <c r="D44" s="19" t="n"/>
      <c r="E44" s="19" t="n"/>
      <c r="F44" s="19" t="n"/>
      <c r="G44" s="19" t="n"/>
      <c r="H44" s="20">
        <f>IF(OR(B44="",C44="",D44=""),"",B44&amp;IF(ISNUMBER(FIND("?",B44)),"&amp;","?")&amp;"utm_source="&amp;C44&amp;"&amp;utm_medium="&amp;D44&amp;IF(E44&lt;&gt;"","&amp;utm_campaign="&amp;E44,"")&amp;IF(F44&lt;&gt;"","&amp;utm_content="&amp;F44,"")&amp;IF(G44&lt;&gt;"","&amp;utm_term="&amp;G44,""))</f>
        <v/>
      </c>
      <c r="I44" s="10">
        <f>IF(COUNTA(B44:G44)=0,"",IF(J44&amp;K44&amp;L44&amp;M44&amp;N44&amp;O44="","OK","Fix: "&amp;TRIM(IF(J44&lt;&gt;"","URL "&amp;J44&amp;". ","")&amp;IF(K44&lt;&gt;"","source "&amp;K44&amp;". ","")&amp;IF(L44&lt;&gt;"","medium "&amp;L44&amp;". ","")&amp;IF(M44&lt;&gt;"","campaign "&amp;M44&amp;". ","")&amp;IF(N44&lt;&gt;"","content "&amp;N44&amp;". ","")&amp;IF(O44&lt;&gt;"","term "&amp;O44&amp;".",""))))</f>
        <v/>
      </c>
      <c r="J44" s="23">
        <f>IF(B44="",IF(COUNTA(B44:G44)&gt;0,"missing base URL",""),IF(ISNUMBER(FIND(" ",B44)),"has spaces",IF(LOWER(LEFT(B44,4))&lt;&gt;"http","should start with http",IF(ISNUMBER(FIND("utm_",B44)),"already has utm tags",IF(ISNUMBER(FIND("#",B44)),"has a # part, so tags must go before it","")))))</f>
        <v/>
      </c>
      <c r="K44" s="23">
        <f>IF(C44="",IF(COUNTA(B44:G44)&gt;0,"missing",""),IF(LEN(C44)&gt;60,"is too long",IF(NOT(EXACT(C44,LOWER(C44))),"has upper case",IF(ISNUMBER(FIND(" ",C44)),"has spaces",IF(SUMPRODUCT(--ISERROR(FIND(MID(C44,Lists!$L$2:$L$61,1),Lists!$J$8)))&gt;0,"has odd characters",IF(COUNTIF(Lists!$A$2:$A$21,C44)=0,"is not in your list",""))))))</f>
        <v/>
      </c>
      <c r="L44" s="23">
        <f>IF(D44="",IF(COUNTA(B44:G44)&gt;0,"missing",""),IF(LEN(D44)&gt;60,"is too long",IF(NOT(EXACT(D44,LOWER(D44))),"has upper case",IF(ISNUMBER(FIND(" ",D44)),"has spaces",IF(SUMPRODUCT(--ISERROR(FIND(MID(D44,Lists!$L$2:$L$61,1),Lists!$J$8)))&gt;0,"has odd characters",IF(COUNTIF(Lists!$D$2:$D$9,D44)=0,"is not in your list",""))))))</f>
        <v/>
      </c>
      <c r="M44" s="23">
        <f>IF(E44="",IF(COUNTA(B44:G44)&gt;0,"missing",""),IF(LEN(E44)&gt;60,"is too long",IF(NOT(EXACT(E44,LOWER(E44))),"has upper case",IF(ISNUMBER(FIND(" ",E44)),"has spaces",IF(SUMPRODUCT(--ISERROR(FIND(MID(E44,Lists!$L$2:$L$61,1),Lists!$J$8)))&gt;0,"has odd characters",IF(AND(MID(E44,5,1)="-",MID(E44,8,1)="-",LEN(E44)&gt;8,IFERROR(VALUE(LEFT(E44,4))&gt;=2000,FALSE),IFERROR(AND(VALUE(MID(E44,6,2))&gt;=1,VALUE(MID(E44,6,2))&lt;=12),FALSE)),"","is not yyyy-mm-topic"))))))</f>
        <v/>
      </c>
      <c r="N44" s="23">
        <f>IF(F44="","",IF(LEN(F44)&gt;60,"is too long",IF(NOT(EXACT(F44,LOWER(F44))),"has upper case",IF(ISNUMBER(FIND(" ",F44)),"has spaces",IF(SUMPRODUCT(--ISERROR(FIND(MID(F44,Lists!$L$2:$L$61,1),Lists!$J$8)))&gt;0,"has odd characters","")))))</f>
        <v/>
      </c>
      <c r="O44" s="23">
        <f>IF(G44="","",IF(LEN(G44)&gt;60,"is too long",IF(NOT(EXACT(G44,LOWER(G44))),"has upper case",IF(ISNUMBER(FIND(" ",G44)),"has spaces",IF(SUMPRODUCT(--ISERROR(FIND(MID(G44,Lists!$L$2:$L$61,1),Lists!$J$8)))&gt;0,"has odd characters","")))))</f>
        <v/>
      </c>
    </row>
    <row r="45">
      <c r="A45" s="19" t="n"/>
      <c r="B45" s="19" t="n"/>
      <c r="C45" s="19" t="n"/>
      <c r="D45" s="19" t="n"/>
      <c r="E45" s="19" t="n"/>
      <c r="F45" s="19" t="n"/>
      <c r="G45" s="19" t="n"/>
      <c r="H45" s="20">
        <f>IF(OR(B45="",C45="",D45=""),"",B45&amp;IF(ISNUMBER(FIND("?",B45)),"&amp;","?")&amp;"utm_source="&amp;C45&amp;"&amp;utm_medium="&amp;D45&amp;IF(E45&lt;&gt;"","&amp;utm_campaign="&amp;E45,"")&amp;IF(F45&lt;&gt;"","&amp;utm_content="&amp;F45,"")&amp;IF(G45&lt;&gt;"","&amp;utm_term="&amp;G45,""))</f>
        <v/>
      </c>
      <c r="I45" s="10">
        <f>IF(COUNTA(B45:G45)=0,"",IF(J45&amp;K45&amp;L45&amp;M45&amp;N45&amp;O45="","OK","Fix: "&amp;TRIM(IF(J45&lt;&gt;"","URL "&amp;J45&amp;". ","")&amp;IF(K45&lt;&gt;"","source "&amp;K45&amp;". ","")&amp;IF(L45&lt;&gt;"","medium "&amp;L45&amp;". ","")&amp;IF(M45&lt;&gt;"","campaign "&amp;M45&amp;". ","")&amp;IF(N45&lt;&gt;"","content "&amp;N45&amp;". ","")&amp;IF(O45&lt;&gt;"","term "&amp;O45&amp;".",""))))</f>
        <v/>
      </c>
      <c r="J45" s="23">
        <f>IF(B45="",IF(COUNTA(B45:G45)&gt;0,"missing base URL",""),IF(ISNUMBER(FIND(" ",B45)),"has spaces",IF(LOWER(LEFT(B45,4))&lt;&gt;"http","should start with http",IF(ISNUMBER(FIND("utm_",B45)),"already has utm tags",IF(ISNUMBER(FIND("#",B45)),"has a # part, so tags must go before it","")))))</f>
        <v/>
      </c>
      <c r="K45" s="23">
        <f>IF(C45="",IF(COUNTA(B45:G45)&gt;0,"missing",""),IF(LEN(C45)&gt;60,"is too long",IF(NOT(EXACT(C45,LOWER(C45))),"has upper case",IF(ISNUMBER(FIND(" ",C45)),"has spaces",IF(SUMPRODUCT(--ISERROR(FIND(MID(C45,Lists!$L$2:$L$61,1),Lists!$J$8)))&gt;0,"has odd characters",IF(COUNTIF(Lists!$A$2:$A$21,C45)=0,"is not in your list",""))))))</f>
        <v/>
      </c>
      <c r="L45" s="23">
        <f>IF(D45="",IF(COUNTA(B45:G45)&gt;0,"missing",""),IF(LEN(D45)&gt;60,"is too long",IF(NOT(EXACT(D45,LOWER(D45))),"has upper case",IF(ISNUMBER(FIND(" ",D45)),"has spaces",IF(SUMPRODUCT(--ISERROR(FIND(MID(D45,Lists!$L$2:$L$61,1),Lists!$J$8)))&gt;0,"has odd characters",IF(COUNTIF(Lists!$D$2:$D$9,D45)=0,"is not in your list",""))))))</f>
        <v/>
      </c>
      <c r="M45" s="23">
        <f>IF(E45="",IF(COUNTA(B45:G45)&gt;0,"missing",""),IF(LEN(E45)&gt;60,"is too long",IF(NOT(EXACT(E45,LOWER(E45))),"has upper case",IF(ISNUMBER(FIND(" ",E45)),"has spaces",IF(SUMPRODUCT(--ISERROR(FIND(MID(E45,Lists!$L$2:$L$61,1),Lists!$J$8)))&gt;0,"has odd characters",IF(AND(MID(E45,5,1)="-",MID(E45,8,1)="-",LEN(E45)&gt;8,IFERROR(VALUE(LEFT(E45,4))&gt;=2000,FALSE),IFERROR(AND(VALUE(MID(E45,6,2))&gt;=1,VALUE(MID(E45,6,2))&lt;=12),FALSE)),"","is not yyyy-mm-topic"))))))</f>
        <v/>
      </c>
      <c r="N45" s="23">
        <f>IF(F45="","",IF(LEN(F45)&gt;60,"is too long",IF(NOT(EXACT(F45,LOWER(F45))),"has upper case",IF(ISNUMBER(FIND(" ",F45)),"has spaces",IF(SUMPRODUCT(--ISERROR(FIND(MID(F45,Lists!$L$2:$L$61,1),Lists!$J$8)))&gt;0,"has odd characters","")))))</f>
        <v/>
      </c>
      <c r="O45" s="23">
        <f>IF(G45="","",IF(LEN(G45)&gt;60,"is too long",IF(NOT(EXACT(G45,LOWER(G45))),"has upper case",IF(ISNUMBER(FIND(" ",G45)),"has spaces",IF(SUMPRODUCT(--ISERROR(FIND(MID(G45,Lists!$L$2:$L$61,1),Lists!$J$8)))&gt;0,"has odd characters","")))))</f>
        <v/>
      </c>
    </row>
    <row r="46">
      <c r="A46" s="19" t="n"/>
      <c r="B46" s="19" t="n"/>
      <c r="C46" s="19" t="n"/>
      <c r="D46" s="19" t="n"/>
      <c r="E46" s="19" t="n"/>
      <c r="F46" s="19" t="n"/>
      <c r="G46" s="19" t="n"/>
      <c r="H46" s="20">
        <f>IF(OR(B46="",C46="",D46=""),"",B46&amp;IF(ISNUMBER(FIND("?",B46)),"&amp;","?")&amp;"utm_source="&amp;C46&amp;"&amp;utm_medium="&amp;D46&amp;IF(E46&lt;&gt;"","&amp;utm_campaign="&amp;E46,"")&amp;IF(F46&lt;&gt;"","&amp;utm_content="&amp;F46,"")&amp;IF(G46&lt;&gt;"","&amp;utm_term="&amp;G46,""))</f>
        <v/>
      </c>
      <c r="I46" s="10">
        <f>IF(COUNTA(B46:G46)=0,"",IF(J46&amp;K46&amp;L46&amp;M46&amp;N46&amp;O46="","OK","Fix: "&amp;TRIM(IF(J46&lt;&gt;"","URL "&amp;J46&amp;". ","")&amp;IF(K46&lt;&gt;"","source "&amp;K46&amp;". ","")&amp;IF(L46&lt;&gt;"","medium "&amp;L46&amp;". ","")&amp;IF(M46&lt;&gt;"","campaign "&amp;M46&amp;". ","")&amp;IF(N46&lt;&gt;"","content "&amp;N46&amp;". ","")&amp;IF(O46&lt;&gt;"","term "&amp;O46&amp;".",""))))</f>
        <v/>
      </c>
      <c r="J46" s="23">
        <f>IF(B46="",IF(COUNTA(B46:G46)&gt;0,"missing base URL",""),IF(ISNUMBER(FIND(" ",B46)),"has spaces",IF(LOWER(LEFT(B46,4))&lt;&gt;"http","should start with http",IF(ISNUMBER(FIND("utm_",B46)),"already has utm tags",IF(ISNUMBER(FIND("#",B46)),"has a # part, so tags must go before it","")))))</f>
        <v/>
      </c>
      <c r="K46" s="23">
        <f>IF(C46="",IF(COUNTA(B46:G46)&gt;0,"missing",""),IF(LEN(C46)&gt;60,"is too long",IF(NOT(EXACT(C46,LOWER(C46))),"has upper case",IF(ISNUMBER(FIND(" ",C46)),"has spaces",IF(SUMPRODUCT(--ISERROR(FIND(MID(C46,Lists!$L$2:$L$61,1),Lists!$J$8)))&gt;0,"has odd characters",IF(COUNTIF(Lists!$A$2:$A$21,C46)=0,"is not in your list",""))))))</f>
        <v/>
      </c>
      <c r="L46" s="23">
        <f>IF(D46="",IF(COUNTA(B46:G46)&gt;0,"missing",""),IF(LEN(D46)&gt;60,"is too long",IF(NOT(EXACT(D46,LOWER(D46))),"has upper case",IF(ISNUMBER(FIND(" ",D46)),"has spaces",IF(SUMPRODUCT(--ISERROR(FIND(MID(D46,Lists!$L$2:$L$61,1),Lists!$J$8)))&gt;0,"has odd characters",IF(COUNTIF(Lists!$D$2:$D$9,D46)=0,"is not in your list",""))))))</f>
        <v/>
      </c>
      <c r="M46" s="23">
        <f>IF(E46="",IF(COUNTA(B46:G46)&gt;0,"missing",""),IF(LEN(E46)&gt;60,"is too long",IF(NOT(EXACT(E46,LOWER(E46))),"has upper case",IF(ISNUMBER(FIND(" ",E46)),"has spaces",IF(SUMPRODUCT(--ISERROR(FIND(MID(E46,Lists!$L$2:$L$61,1),Lists!$J$8)))&gt;0,"has odd characters",IF(AND(MID(E46,5,1)="-",MID(E46,8,1)="-",LEN(E46)&gt;8,IFERROR(VALUE(LEFT(E46,4))&gt;=2000,FALSE),IFERROR(AND(VALUE(MID(E46,6,2))&gt;=1,VALUE(MID(E46,6,2))&lt;=12),FALSE)),"","is not yyyy-mm-topic"))))))</f>
        <v/>
      </c>
      <c r="N46" s="23">
        <f>IF(F46="","",IF(LEN(F46)&gt;60,"is too long",IF(NOT(EXACT(F46,LOWER(F46))),"has upper case",IF(ISNUMBER(FIND(" ",F46)),"has spaces",IF(SUMPRODUCT(--ISERROR(FIND(MID(F46,Lists!$L$2:$L$61,1),Lists!$J$8)))&gt;0,"has odd characters","")))))</f>
        <v/>
      </c>
      <c r="O46" s="23">
        <f>IF(G46="","",IF(LEN(G46)&gt;60,"is too long",IF(NOT(EXACT(G46,LOWER(G46))),"has upper case",IF(ISNUMBER(FIND(" ",G46)),"has spaces",IF(SUMPRODUCT(--ISERROR(FIND(MID(G46,Lists!$L$2:$L$61,1),Lists!$J$8)))&gt;0,"has odd characters","")))))</f>
        <v/>
      </c>
    </row>
    <row r="47">
      <c r="A47" s="19" t="n"/>
      <c r="B47" s="19" t="n"/>
      <c r="C47" s="19" t="n"/>
      <c r="D47" s="19" t="n"/>
      <c r="E47" s="19" t="n"/>
      <c r="F47" s="19" t="n"/>
      <c r="G47" s="19" t="n"/>
      <c r="H47" s="20">
        <f>IF(OR(B47="",C47="",D47=""),"",B47&amp;IF(ISNUMBER(FIND("?",B47)),"&amp;","?")&amp;"utm_source="&amp;C47&amp;"&amp;utm_medium="&amp;D47&amp;IF(E47&lt;&gt;"","&amp;utm_campaign="&amp;E47,"")&amp;IF(F47&lt;&gt;"","&amp;utm_content="&amp;F47,"")&amp;IF(G47&lt;&gt;"","&amp;utm_term="&amp;G47,""))</f>
        <v/>
      </c>
      <c r="I47" s="10">
        <f>IF(COUNTA(B47:G47)=0,"",IF(J47&amp;K47&amp;L47&amp;M47&amp;N47&amp;O47="","OK","Fix: "&amp;TRIM(IF(J47&lt;&gt;"","URL "&amp;J47&amp;". ","")&amp;IF(K47&lt;&gt;"","source "&amp;K47&amp;". ","")&amp;IF(L47&lt;&gt;"","medium "&amp;L47&amp;". ","")&amp;IF(M47&lt;&gt;"","campaign "&amp;M47&amp;". ","")&amp;IF(N47&lt;&gt;"","content "&amp;N47&amp;". ","")&amp;IF(O47&lt;&gt;"","term "&amp;O47&amp;".",""))))</f>
        <v/>
      </c>
      <c r="J47" s="23">
        <f>IF(B47="",IF(COUNTA(B47:G47)&gt;0,"missing base URL",""),IF(ISNUMBER(FIND(" ",B47)),"has spaces",IF(LOWER(LEFT(B47,4))&lt;&gt;"http","should start with http",IF(ISNUMBER(FIND("utm_",B47)),"already has utm tags",IF(ISNUMBER(FIND("#",B47)),"has a # part, so tags must go before it","")))))</f>
        <v/>
      </c>
      <c r="K47" s="23">
        <f>IF(C47="",IF(COUNTA(B47:G47)&gt;0,"missing",""),IF(LEN(C47)&gt;60,"is too long",IF(NOT(EXACT(C47,LOWER(C47))),"has upper case",IF(ISNUMBER(FIND(" ",C47)),"has spaces",IF(SUMPRODUCT(--ISERROR(FIND(MID(C47,Lists!$L$2:$L$61,1),Lists!$J$8)))&gt;0,"has odd characters",IF(COUNTIF(Lists!$A$2:$A$21,C47)=0,"is not in your list",""))))))</f>
        <v/>
      </c>
      <c r="L47" s="23">
        <f>IF(D47="",IF(COUNTA(B47:G47)&gt;0,"missing",""),IF(LEN(D47)&gt;60,"is too long",IF(NOT(EXACT(D47,LOWER(D47))),"has upper case",IF(ISNUMBER(FIND(" ",D47)),"has spaces",IF(SUMPRODUCT(--ISERROR(FIND(MID(D47,Lists!$L$2:$L$61,1),Lists!$J$8)))&gt;0,"has odd characters",IF(COUNTIF(Lists!$D$2:$D$9,D47)=0,"is not in your list",""))))))</f>
        <v/>
      </c>
      <c r="M47" s="23">
        <f>IF(E47="",IF(COUNTA(B47:G47)&gt;0,"missing",""),IF(LEN(E47)&gt;60,"is too long",IF(NOT(EXACT(E47,LOWER(E47))),"has upper case",IF(ISNUMBER(FIND(" ",E47)),"has spaces",IF(SUMPRODUCT(--ISERROR(FIND(MID(E47,Lists!$L$2:$L$61,1),Lists!$J$8)))&gt;0,"has odd characters",IF(AND(MID(E47,5,1)="-",MID(E47,8,1)="-",LEN(E47)&gt;8,IFERROR(VALUE(LEFT(E47,4))&gt;=2000,FALSE),IFERROR(AND(VALUE(MID(E47,6,2))&gt;=1,VALUE(MID(E47,6,2))&lt;=12),FALSE)),"","is not yyyy-mm-topic"))))))</f>
        <v/>
      </c>
      <c r="N47" s="23">
        <f>IF(F47="","",IF(LEN(F47)&gt;60,"is too long",IF(NOT(EXACT(F47,LOWER(F47))),"has upper case",IF(ISNUMBER(FIND(" ",F47)),"has spaces",IF(SUMPRODUCT(--ISERROR(FIND(MID(F47,Lists!$L$2:$L$61,1),Lists!$J$8)))&gt;0,"has odd characters","")))))</f>
        <v/>
      </c>
      <c r="O47" s="23">
        <f>IF(G47="","",IF(LEN(G47)&gt;60,"is too long",IF(NOT(EXACT(G47,LOWER(G47))),"has upper case",IF(ISNUMBER(FIND(" ",G47)),"has spaces",IF(SUMPRODUCT(--ISERROR(FIND(MID(G47,Lists!$L$2:$L$61,1),Lists!$J$8)))&gt;0,"has odd characters","")))))</f>
        <v/>
      </c>
    </row>
    <row r="48">
      <c r="A48" s="19" t="n"/>
      <c r="B48" s="19" t="n"/>
      <c r="C48" s="19" t="n"/>
      <c r="D48" s="19" t="n"/>
      <c r="E48" s="19" t="n"/>
      <c r="F48" s="19" t="n"/>
      <c r="G48" s="19" t="n"/>
      <c r="H48" s="20">
        <f>IF(OR(B48="",C48="",D48=""),"",B48&amp;IF(ISNUMBER(FIND("?",B48)),"&amp;","?")&amp;"utm_source="&amp;C48&amp;"&amp;utm_medium="&amp;D48&amp;IF(E48&lt;&gt;"","&amp;utm_campaign="&amp;E48,"")&amp;IF(F48&lt;&gt;"","&amp;utm_content="&amp;F48,"")&amp;IF(G48&lt;&gt;"","&amp;utm_term="&amp;G48,""))</f>
        <v/>
      </c>
      <c r="I48" s="10">
        <f>IF(COUNTA(B48:G48)=0,"",IF(J48&amp;K48&amp;L48&amp;M48&amp;N48&amp;O48="","OK","Fix: "&amp;TRIM(IF(J48&lt;&gt;"","URL "&amp;J48&amp;". ","")&amp;IF(K48&lt;&gt;"","source "&amp;K48&amp;". ","")&amp;IF(L48&lt;&gt;"","medium "&amp;L48&amp;". ","")&amp;IF(M48&lt;&gt;"","campaign "&amp;M48&amp;". ","")&amp;IF(N48&lt;&gt;"","content "&amp;N48&amp;". ","")&amp;IF(O48&lt;&gt;"","term "&amp;O48&amp;".",""))))</f>
        <v/>
      </c>
      <c r="J48" s="23">
        <f>IF(B48="",IF(COUNTA(B48:G48)&gt;0,"missing base URL",""),IF(ISNUMBER(FIND(" ",B48)),"has spaces",IF(LOWER(LEFT(B48,4))&lt;&gt;"http","should start with http",IF(ISNUMBER(FIND("utm_",B48)),"already has utm tags",IF(ISNUMBER(FIND("#",B48)),"has a # part, so tags must go before it","")))))</f>
        <v/>
      </c>
      <c r="K48" s="23">
        <f>IF(C48="",IF(COUNTA(B48:G48)&gt;0,"missing",""),IF(LEN(C48)&gt;60,"is too long",IF(NOT(EXACT(C48,LOWER(C48))),"has upper case",IF(ISNUMBER(FIND(" ",C48)),"has spaces",IF(SUMPRODUCT(--ISERROR(FIND(MID(C48,Lists!$L$2:$L$61,1),Lists!$J$8)))&gt;0,"has odd characters",IF(COUNTIF(Lists!$A$2:$A$21,C48)=0,"is not in your list",""))))))</f>
        <v/>
      </c>
      <c r="L48" s="23">
        <f>IF(D48="",IF(COUNTA(B48:G48)&gt;0,"missing",""),IF(LEN(D48)&gt;60,"is too long",IF(NOT(EXACT(D48,LOWER(D48))),"has upper case",IF(ISNUMBER(FIND(" ",D48)),"has spaces",IF(SUMPRODUCT(--ISERROR(FIND(MID(D48,Lists!$L$2:$L$61,1),Lists!$J$8)))&gt;0,"has odd characters",IF(COUNTIF(Lists!$D$2:$D$9,D48)=0,"is not in your list",""))))))</f>
        <v/>
      </c>
      <c r="M48" s="23">
        <f>IF(E48="",IF(COUNTA(B48:G48)&gt;0,"missing",""),IF(LEN(E48)&gt;60,"is too long",IF(NOT(EXACT(E48,LOWER(E48))),"has upper case",IF(ISNUMBER(FIND(" ",E48)),"has spaces",IF(SUMPRODUCT(--ISERROR(FIND(MID(E48,Lists!$L$2:$L$61,1),Lists!$J$8)))&gt;0,"has odd characters",IF(AND(MID(E48,5,1)="-",MID(E48,8,1)="-",LEN(E48)&gt;8,IFERROR(VALUE(LEFT(E48,4))&gt;=2000,FALSE),IFERROR(AND(VALUE(MID(E48,6,2))&gt;=1,VALUE(MID(E48,6,2))&lt;=12),FALSE)),"","is not yyyy-mm-topic"))))))</f>
        <v/>
      </c>
      <c r="N48" s="23">
        <f>IF(F48="","",IF(LEN(F48)&gt;60,"is too long",IF(NOT(EXACT(F48,LOWER(F48))),"has upper case",IF(ISNUMBER(FIND(" ",F48)),"has spaces",IF(SUMPRODUCT(--ISERROR(FIND(MID(F48,Lists!$L$2:$L$61,1),Lists!$J$8)))&gt;0,"has odd characters","")))))</f>
        <v/>
      </c>
      <c r="O48" s="23">
        <f>IF(G48="","",IF(LEN(G48)&gt;60,"is too long",IF(NOT(EXACT(G48,LOWER(G48))),"has upper case",IF(ISNUMBER(FIND(" ",G48)),"has spaces",IF(SUMPRODUCT(--ISERROR(FIND(MID(G48,Lists!$L$2:$L$61,1),Lists!$J$8)))&gt;0,"has odd characters","")))))</f>
        <v/>
      </c>
    </row>
    <row r="49">
      <c r="A49" s="19" t="n"/>
      <c r="B49" s="19" t="n"/>
      <c r="C49" s="19" t="n"/>
      <c r="D49" s="19" t="n"/>
      <c r="E49" s="19" t="n"/>
      <c r="F49" s="19" t="n"/>
      <c r="G49" s="19" t="n"/>
      <c r="H49" s="20">
        <f>IF(OR(B49="",C49="",D49=""),"",B49&amp;IF(ISNUMBER(FIND("?",B49)),"&amp;","?")&amp;"utm_source="&amp;C49&amp;"&amp;utm_medium="&amp;D49&amp;IF(E49&lt;&gt;"","&amp;utm_campaign="&amp;E49,"")&amp;IF(F49&lt;&gt;"","&amp;utm_content="&amp;F49,"")&amp;IF(G49&lt;&gt;"","&amp;utm_term="&amp;G49,""))</f>
        <v/>
      </c>
      <c r="I49" s="10">
        <f>IF(COUNTA(B49:G49)=0,"",IF(J49&amp;K49&amp;L49&amp;M49&amp;N49&amp;O49="","OK","Fix: "&amp;TRIM(IF(J49&lt;&gt;"","URL "&amp;J49&amp;". ","")&amp;IF(K49&lt;&gt;"","source "&amp;K49&amp;". ","")&amp;IF(L49&lt;&gt;"","medium "&amp;L49&amp;". ","")&amp;IF(M49&lt;&gt;"","campaign "&amp;M49&amp;". ","")&amp;IF(N49&lt;&gt;"","content "&amp;N49&amp;". ","")&amp;IF(O49&lt;&gt;"","term "&amp;O49&amp;".",""))))</f>
        <v/>
      </c>
      <c r="J49" s="23">
        <f>IF(B49="",IF(COUNTA(B49:G49)&gt;0,"missing base URL",""),IF(ISNUMBER(FIND(" ",B49)),"has spaces",IF(LOWER(LEFT(B49,4))&lt;&gt;"http","should start with http",IF(ISNUMBER(FIND("utm_",B49)),"already has utm tags",IF(ISNUMBER(FIND("#",B49)),"has a # part, so tags must go before it","")))))</f>
        <v/>
      </c>
      <c r="K49" s="23">
        <f>IF(C49="",IF(COUNTA(B49:G49)&gt;0,"missing",""),IF(LEN(C49)&gt;60,"is too long",IF(NOT(EXACT(C49,LOWER(C49))),"has upper case",IF(ISNUMBER(FIND(" ",C49)),"has spaces",IF(SUMPRODUCT(--ISERROR(FIND(MID(C49,Lists!$L$2:$L$61,1),Lists!$J$8)))&gt;0,"has odd characters",IF(COUNTIF(Lists!$A$2:$A$21,C49)=0,"is not in your list",""))))))</f>
        <v/>
      </c>
      <c r="L49" s="23">
        <f>IF(D49="",IF(COUNTA(B49:G49)&gt;0,"missing",""),IF(LEN(D49)&gt;60,"is too long",IF(NOT(EXACT(D49,LOWER(D49))),"has upper case",IF(ISNUMBER(FIND(" ",D49)),"has spaces",IF(SUMPRODUCT(--ISERROR(FIND(MID(D49,Lists!$L$2:$L$61,1),Lists!$J$8)))&gt;0,"has odd characters",IF(COUNTIF(Lists!$D$2:$D$9,D49)=0,"is not in your list",""))))))</f>
        <v/>
      </c>
      <c r="M49" s="23">
        <f>IF(E49="",IF(COUNTA(B49:G49)&gt;0,"missing",""),IF(LEN(E49)&gt;60,"is too long",IF(NOT(EXACT(E49,LOWER(E49))),"has upper case",IF(ISNUMBER(FIND(" ",E49)),"has spaces",IF(SUMPRODUCT(--ISERROR(FIND(MID(E49,Lists!$L$2:$L$61,1),Lists!$J$8)))&gt;0,"has odd characters",IF(AND(MID(E49,5,1)="-",MID(E49,8,1)="-",LEN(E49)&gt;8,IFERROR(VALUE(LEFT(E49,4))&gt;=2000,FALSE),IFERROR(AND(VALUE(MID(E49,6,2))&gt;=1,VALUE(MID(E49,6,2))&lt;=12),FALSE)),"","is not yyyy-mm-topic"))))))</f>
        <v/>
      </c>
      <c r="N49" s="23">
        <f>IF(F49="","",IF(LEN(F49)&gt;60,"is too long",IF(NOT(EXACT(F49,LOWER(F49))),"has upper case",IF(ISNUMBER(FIND(" ",F49)),"has spaces",IF(SUMPRODUCT(--ISERROR(FIND(MID(F49,Lists!$L$2:$L$61,1),Lists!$J$8)))&gt;0,"has odd characters","")))))</f>
        <v/>
      </c>
      <c r="O49" s="23">
        <f>IF(G49="","",IF(LEN(G49)&gt;60,"is too long",IF(NOT(EXACT(G49,LOWER(G49))),"has upper case",IF(ISNUMBER(FIND(" ",G49)),"has spaces",IF(SUMPRODUCT(--ISERROR(FIND(MID(G49,Lists!$L$2:$L$61,1),Lists!$J$8)))&gt;0,"has odd characters","")))))</f>
        <v/>
      </c>
    </row>
    <row r="50">
      <c r="A50" s="19" t="n"/>
      <c r="B50" s="19" t="n"/>
      <c r="C50" s="19" t="n"/>
      <c r="D50" s="19" t="n"/>
      <c r="E50" s="19" t="n"/>
      <c r="F50" s="19" t="n"/>
      <c r="G50" s="19" t="n"/>
      <c r="H50" s="20">
        <f>IF(OR(B50="",C50="",D50=""),"",B50&amp;IF(ISNUMBER(FIND("?",B50)),"&amp;","?")&amp;"utm_source="&amp;C50&amp;"&amp;utm_medium="&amp;D50&amp;IF(E50&lt;&gt;"","&amp;utm_campaign="&amp;E50,"")&amp;IF(F50&lt;&gt;"","&amp;utm_content="&amp;F50,"")&amp;IF(G50&lt;&gt;"","&amp;utm_term="&amp;G50,""))</f>
        <v/>
      </c>
      <c r="I50" s="10">
        <f>IF(COUNTA(B50:G50)=0,"",IF(J50&amp;K50&amp;L50&amp;M50&amp;N50&amp;O50="","OK","Fix: "&amp;TRIM(IF(J50&lt;&gt;"","URL "&amp;J50&amp;". ","")&amp;IF(K50&lt;&gt;"","source "&amp;K50&amp;". ","")&amp;IF(L50&lt;&gt;"","medium "&amp;L50&amp;". ","")&amp;IF(M50&lt;&gt;"","campaign "&amp;M50&amp;". ","")&amp;IF(N50&lt;&gt;"","content "&amp;N50&amp;". ","")&amp;IF(O50&lt;&gt;"","term "&amp;O50&amp;".",""))))</f>
        <v/>
      </c>
      <c r="J50" s="23">
        <f>IF(B50="",IF(COUNTA(B50:G50)&gt;0,"missing base URL",""),IF(ISNUMBER(FIND(" ",B50)),"has spaces",IF(LOWER(LEFT(B50,4))&lt;&gt;"http","should start with http",IF(ISNUMBER(FIND("utm_",B50)),"already has utm tags",IF(ISNUMBER(FIND("#",B50)),"has a # part, so tags must go before it","")))))</f>
        <v/>
      </c>
      <c r="K50" s="23">
        <f>IF(C50="",IF(COUNTA(B50:G50)&gt;0,"missing",""),IF(LEN(C50)&gt;60,"is too long",IF(NOT(EXACT(C50,LOWER(C50))),"has upper case",IF(ISNUMBER(FIND(" ",C50)),"has spaces",IF(SUMPRODUCT(--ISERROR(FIND(MID(C50,Lists!$L$2:$L$61,1),Lists!$J$8)))&gt;0,"has odd characters",IF(COUNTIF(Lists!$A$2:$A$21,C50)=0,"is not in your list",""))))))</f>
        <v/>
      </c>
      <c r="L50" s="23">
        <f>IF(D50="",IF(COUNTA(B50:G50)&gt;0,"missing",""),IF(LEN(D50)&gt;60,"is too long",IF(NOT(EXACT(D50,LOWER(D50))),"has upper case",IF(ISNUMBER(FIND(" ",D50)),"has spaces",IF(SUMPRODUCT(--ISERROR(FIND(MID(D50,Lists!$L$2:$L$61,1),Lists!$J$8)))&gt;0,"has odd characters",IF(COUNTIF(Lists!$D$2:$D$9,D50)=0,"is not in your list",""))))))</f>
        <v/>
      </c>
      <c r="M50" s="23">
        <f>IF(E50="",IF(COUNTA(B50:G50)&gt;0,"missing",""),IF(LEN(E50)&gt;60,"is too long",IF(NOT(EXACT(E50,LOWER(E50))),"has upper case",IF(ISNUMBER(FIND(" ",E50)),"has spaces",IF(SUMPRODUCT(--ISERROR(FIND(MID(E50,Lists!$L$2:$L$61,1),Lists!$J$8)))&gt;0,"has odd characters",IF(AND(MID(E50,5,1)="-",MID(E50,8,1)="-",LEN(E50)&gt;8,IFERROR(VALUE(LEFT(E50,4))&gt;=2000,FALSE),IFERROR(AND(VALUE(MID(E50,6,2))&gt;=1,VALUE(MID(E50,6,2))&lt;=12),FALSE)),"","is not yyyy-mm-topic"))))))</f>
        <v/>
      </c>
      <c r="N50" s="23">
        <f>IF(F50="","",IF(LEN(F50)&gt;60,"is too long",IF(NOT(EXACT(F50,LOWER(F50))),"has upper case",IF(ISNUMBER(FIND(" ",F50)),"has spaces",IF(SUMPRODUCT(--ISERROR(FIND(MID(F50,Lists!$L$2:$L$61,1),Lists!$J$8)))&gt;0,"has odd characters","")))))</f>
        <v/>
      </c>
      <c r="O50" s="23">
        <f>IF(G50="","",IF(LEN(G50)&gt;60,"is too long",IF(NOT(EXACT(G50,LOWER(G50))),"has upper case",IF(ISNUMBER(FIND(" ",G50)),"has spaces",IF(SUMPRODUCT(--ISERROR(FIND(MID(G50,Lists!$L$2:$L$61,1),Lists!$J$8)))&gt;0,"has odd characters","")))))</f>
        <v/>
      </c>
    </row>
    <row r="51">
      <c r="A51" s="19" t="n"/>
      <c r="B51" s="19" t="n"/>
      <c r="C51" s="19" t="n"/>
      <c r="D51" s="19" t="n"/>
      <c r="E51" s="19" t="n"/>
      <c r="F51" s="19" t="n"/>
      <c r="G51" s="19" t="n"/>
      <c r="H51" s="20">
        <f>IF(OR(B51="",C51="",D51=""),"",B51&amp;IF(ISNUMBER(FIND("?",B51)),"&amp;","?")&amp;"utm_source="&amp;C51&amp;"&amp;utm_medium="&amp;D51&amp;IF(E51&lt;&gt;"","&amp;utm_campaign="&amp;E51,"")&amp;IF(F51&lt;&gt;"","&amp;utm_content="&amp;F51,"")&amp;IF(G51&lt;&gt;"","&amp;utm_term="&amp;G51,""))</f>
        <v/>
      </c>
      <c r="I51" s="10">
        <f>IF(COUNTA(B51:G51)=0,"",IF(J51&amp;K51&amp;L51&amp;M51&amp;N51&amp;O51="","OK","Fix: "&amp;TRIM(IF(J51&lt;&gt;"","URL "&amp;J51&amp;". ","")&amp;IF(K51&lt;&gt;"","source "&amp;K51&amp;". ","")&amp;IF(L51&lt;&gt;"","medium "&amp;L51&amp;". ","")&amp;IF(M51&lt;&gt;"","campaign "&amp;M51&amp;". ","")&amp;IF(N51&lt;&gt;"","content "&amp;N51&amp;". ","")&amp;IF(O51&lt;&gt;"","term "&amp;O51&amp;".",""))))</f>
        <v/>
      </c>
      <c r="J51" s="23">
        <f>IF(B51="",IF(COUNTA(B51:G51)&gt;0,"missing base URL",""),IF(ISNUMBER(FIND(" ",B51)),"has spaces",IF(LOWER(LEFT(B51,4))&lt;&gt;"http","should start with http",IF(ISNUMBER(FIND("utm_",B51)),"already has utm tags",IF(ISNUMBER(FIND("#",B51)),"has a # part, so tags must go before it","")))))</f>
        <v/>
      </c>
      <c r="K51" s="23">
        <f>IF(C51="",IF(COUNTA(B51:G51)&gt;0,"missing",""),IF(LEN(C51)&gt;60,"is too long",IF(NOT(EXACT(C51,LOWER(C51))),"has upper case",IF(ISNUMBER(FIND(" ",C51)),"has spaces",IF(SUMPRODUCT(--ISERROR(FIND(MID(C51,Lists!$L$2:$L$61,1),Lists!$J$8)))&gt;0,"has odd characters",IF(COUNTIF(Lists!$A$2:$A$21,C51)=0,"is not in your list",""))))))</f>
        <v/>
      </c>
      <c r="L51" s="23">
        <f>IF(D51="",IF(COUNTA(B51:G51)&gt;0,"missing",""),IF(LEN(D51)&gt;60,"is too long",IF(NOT(EXACT(D51,LOWER(D51))),"has upper case",IF(ISNUMBER(FIND(" ",D51)),"has spaces",IF(SUMPRODUCT(--ISERROR(FIND(MID(D51,Lists!$L$2:$L$61,1),Lists!$J$8)))&gt;0,"has odd characters",IF(COUNTIF(Lists!$D$2:$D$9,D51)=0,"is not in your list",""))))))</f>
        <v/>
      </c>
      <c r="M51" s="23">
        <f>IF(E51="",IF(COUNTA(B51:G51)&gt;0,"missing",""),IF(LEN(E51)&gt;60,"is too long",IF(NOT(EXACT(E51,LOWER(E51))),"has upper case",IF(ISNUMBER(FIND(" ",E51)),"has spaces",IF(SUMPRODUCT(--ISERROR(FIND(MID(E51,Lists!$L$2:$L$61,1),Lists!$J$8)))&gt;0,"has odd characters",IF(AND(MID(E51,5,1)="-",MID(E51,8,1)="-",LEN(E51)&gt;8,IFERROR(VALUE(LEFT(E51,4))&gt;=2000,FALSE),IFERROR(AND(VALUE(MID(E51,6,2))&gt;=1,VALUE(MID(E51,6,2))&lt;=12),FALSE)),"","is not yyyy-mm-topic"))))))</f>
        <v/>
      </c>
      <c r="N51" s="23">
        <f>IF(F51="","",IF(LEN(F51)&gt;60,"is too long",IF(NOT(EXACT(F51,LOWER(F51))),"has upper case",IF(ISNUMBER(FIND(" ",F51)),"has spaces",IF(SUMPRODUCT(--ISERROR(FIND(MID(F51,Lists!$L$2:$L$61,1),Lists!$J$8)))&gt;0,"has odd characters","")))))</f>
        <v/>
      </c>
      <c r="O51" s="23">
        <f>IF(G51="","",IF(LEN(G51)&gt;60,"is too long",IF(NOT(EXACT(G51,LOWER(G51))),"has upper case",IF(ISNUMBER(FIND(" ",G51)),"has spaces",IF(SUMPRODUCT(--ISERROR(FIND(MID(G51,Lists!$L$2:$L$61,1),Lists!$J$8)))&gt;0,"has odd characters","")))))</f>
        <v/>
      </c>
    </row>
    <row r="52">
      <c r="A52" s="19" t="n"/>
      <c r="B52" s="19" t="n"/>
      <c r="C52" s="19" t="n"/>
      <c r="D52" s="19" t="n"/>
      <c r="E52" s="19" t="n"/>
      <c r="F52" s="19" t="n"/>
      <c r="G52" s="19" t="n"/>
      <c r="H52" s="20">
        <f>IF(OR(B52="",C52="",D52=""),"",B52&amp;IF(ISNUMBER(FIND("?",B52)),"&amp;","?")&amp;"utm_source="&amp;C52&amp;"&amp;utm_medium="&amp;D52&amp;IF(E52&lt;&gt;"","&amp;utm_campaign="&amp;E52,"")&amp;IF(F52&lt;&gt;"","&amp;utm_content="&amp;F52,"")&amp;IF(G52&lt;&gt;"","&amp;utm_term="&amp;G52,""))</f>
        <v/>
      </c>
      <c r="I52" s="10">
        <f>IF(COUNTA(B52:G52)=0,"",IF(J52&amp;K52&amp;L52&amp;M52&amp;N52&amp;O52="","OK","Fix: "&amp;TRIM(IF(J52&lt;&gt;"","URL "&amp;J52&amp;". ","")&amp;IF(K52&lt;&gt;"","source "&amp;K52&amp;". ","")&amp;IF(L52&lt;&gt;"","medium "&amp;L52&amp;". ","")&amp;IF(M52&lt;&gt;"","campaign "&amp;M52&amp;". ","")&amp;IF(N52&lt;&gt;"","content "&amp;N52&amp;". ","")&amp;IF(O52&lt;&gt;"","term "&amp;O52&amp;".",""))))</f>
        <v/>
      </c>
      <c r="J52" s="23">
        <f>IF(B52="",IF(COUNTA(B52:G52)&gt;0,"missing base URL",""),IF(ISNUMBER(FIND(" ",B52)),"has spaces",IF(LOWER(LEFT(B52,4))&lt;&gt;"http","should start with http",IF(ISNUMBER(FIND("utm_",B52)),"already has utm tags",IF(ISNUMBER(FIND("#",B52)),"has a # part, so tags must go before it","")))))</f>
        <v/>
      </c>
      <c r="K52" s="23">
        <f>IF(C52="",IF(COUNTA(B52:G52)&gt;0,"missing",""),IF(LEN(C52)&gt;60,"is too long",IF(NOT(EXACT(C52,LOWER(C52))),"has upper case",IF(ISNUMBER(FIND(" ",C52)),"has spaces",IF(SUMPRODUCT(--ISERROR(FIND(MID(C52,Lists!$L$2:$L$61,1),Lists!$J$8)))&gt;0,"has odd characters",IF(COUNTIF(Lists!$A$2:$A$21,C52)=0,"is not in your list",""))))))</f>
        <v/>
      </c>
      <c r="L52" s="23">
        <f>IF(D52="",IF(COUNTA(B52:G52)&gt;0,"missing",""),IF(LEN(D52)&gt;60,"is too long",IF(NOT(EXACT(D52,LOWER(D52))),"has upper case",IF(ISNUMBER(FIND(" ",D52)),"has spaces",IF(SUMPRODUCT(--ISERROR(FIND(MID(D52,Lists!$L$2:$L$61,1),Lists!$J$8)))&gt;0,"has odd characters",IF(COUNTIF(Lists!$D$2:$D$9,D52)=0,"is not in your list",""))))))</f>
        <v/>
      </c>
      <c r="M52" s="23">
        <f>IF(E52="",IF(COUNTA(B52:G52)&gt;0,"missing",""),IF(LEN(E52)&gt;60,"is too long",IF(NOT(EXACT(E52,LOWER(E52))),"has upper case",IF(ISNUMBER(FIND(" ",E52)),"has spaces",IF(SUMPRODUCT(--ISERROR(FIND(MID(E52,Lists!$L$2:$L$61,1),Lists!$J$8)))&gt;0,"has odd characters",IF(AND(MID(E52,5,1)="-",MID(E52,8,1)="-",LEN(E52)&gt;8,IFERROR(VALUE(LEFT(E52,4))&gt;=2000,FALSE),IFERROR(AND(VALUE(MID(E52,6,2))&gt;=1,VALUE(MID(E52,6,2))&lt;=12),FALSE)),"","is not yyyy-mm-topic"))))))</f>
        <v/>
      </c>
      <c r="N52" s="23">
        <f>IF(F52="","",IF(LEN(F52)&gt;60,"is too long",IF(NOT(EXACT(F52,LOWER(F52))),"has upper case",IF(ISNUMBER(FIND(" ",F52)),"has spaces",IF(SUMPRODUCT(--ISERROR(FIND(MID(F52,Lists!$L$2:$L$61,1),Lists!$J$8)))&gt;0,"has odd characters","")))))</f>
        <v/>
      </c>
      <c r="O52" s="23">
        <f>IF(G52="","",IF(LEN(G52)&gt;60,"is too long",IF(NOT(EXACT(G52,LOWER(G52))),"has upper case",IF(ISNUMBER(FIND(" ",G52)),"has spaces",IF(SUMPRODUCT(--ISERROR(FIND(MID(G52,Lists!$L$2:$L$61,1),Lists!$J$8)))&gt;0,"has odd characters","")))))</f>
        <v/>
      </c>
    </row>
    <row r="53">
      <c r="A53" s="19" t="n"/>
      <c r="B53" s="19" t="n"/>
      <c r="C53" s="19" t="n"/>
      <c r="D53" s="19" t="n"/>
      <c r="E53" s="19" t="n"/>
      <c r="F53" s="19" t="n"/>
      <c r="G53" s="19" t="n"/>
      <c r="H53" s="20">
        <f>IF(OR(B53="",C53="",D53=""),"",B53&amp;IF(ISNUMBER(FIND("?",B53)),"&amp;","?")&amp;"utm_source="&amp;C53&amp;"&amp;utm_medium="&amp;D53&amp;IF(E53&lt;&gt;"","&amp;utm_campaign="&amp;E53,"")&amp;IF(F53&lt;&gt;"","&amp;utm_content="&amp;F53,"")&amp;IF(G53&lt;&gt;"","&amp;utm_term="&amp;G53,""))</f>
        <v/>
      </c>
      <c r="I53" s="10">
        <f>IF(COUNTA(B53:G53)=0,"",IF(J53&amp;K53&amp;L53&amp;M53&amp;N53&amp;O53="","OK","Fix: "&amp;TRIM(IF(J53&lt;&gt;"","URL "&amp;J53&amp;". ","")&amp;IF(K53&lt;&gt;"","source "&amp;K53&amp;". ","")&amp;IF(L53&lt;&gt;"","medium "&amp;L53&amp;". ","")&amp;IF(M53&lt;&gt;"","campaign "&amp;M53&amp;". ","")&amp;IF(N53&lt;&gt;"","content "&amp;N53&amp;". ","")&amp;IF(O53&lt;&gt;"","term "&amp;O53&amp;".",""))))</f>
        <v/>
      </c>
      <c r="J53" s="23">
        <f>IF(B53="",IF(COUNTA(B53:G53)&gt;0,"missing base URL",""),IF(ISNUMBER(FIND(" ",B53)),"has spaces",IF(LOWER(LEFT(B53,4))&lt;&gt;"http","should start with http",IF(ISNUMBER(FIND("utm_",B53)),"already has utm tags",IF(ISNUMBER(FIND("#",B53)),"has a # part, so tags must go before it","")))))</f>
        <v/>
      </c>
      <c r="K53" s="23">
        <f>IF(C53="",IF(COUNTA(B53:G53)&gt;0,"missing",""),IF(LEN(C53)&gt;60,"is too long",IF(NOT(EXACT(C53,LOWER(C53))),"has upper case",IF(ISNUMBER(FIND(" ",C53)),"has spaces",IF(SUMPRODUCT(--ISERROR(FIND(MID(C53,Lists!$L$2:$L$61,1),Lists!$J$8)))&gt;0,"has odd characters",IF(COUNTIF(Lists!$A$2:$A$21,C53)=0,"is not in your list",""))))))</f>
        <v/>
      </c>
      <c r="L53" s="23">
        <f>IF(D53="",IF(COUNTA(B53:G53)&gt;0,"missing",""),IF(LEN(D53)&gt;60,"is too long",IF(NOT(EXACT(D53,LOWER(D53))),"has upper case",IF(ISNUMBER(FIND(" ",D53)),"has spaces",IF(SUMPRODUCT(--ISERROR(FIND(MID(D53,Lists!$L$2:$L$61,1),Lists!$J$8)))&gt;0,"has odd characters",IF(COUNTIF(Lists!$D$2:$D$9,D53)=0,"is not in your list",""))))))</f>
        <v/>
      </c>
      <c r="M53" s="23">
        <f>IF(E53="",IF(COUNTA(B53:G53)&gt;0,"missing",""),IF(LEN(E53)&gt;60,"is too long",IF(NOT(EXACT(E53,LOWER(E53))),"has upper case",IF(ISNUMBER(FIND(" ",E53)),"has spaces",IF(SUMPRODUCT(--ISERROR(FIND(MID(E53,Lists!$L$2:$L$61,1),Lists!$J$8)))&gt;0,"has odd characters",IF(AND(MID(E53,5,1)="-",MID(E53,8,1)="-",LEN(E53)&gt;8,IFERROR(VALUE(LEFT(E53,4))&gt;=2000,FALSE),IFERROR(AND(VALUE(MID(E53,6,2))&gt;=1,VALUE(MID(E53,6,2))&lt;=12),FALSE)),"","is not yyyy-mm-topic"))))))</f>
        <v/>
      </c>
      <c r="N53" s="23">
        <f>IF(F53="","",IF(LEN(F53)&gt;60,"is too long",IF(NOT(EXACT(F53,LOWER(F53))),"has upper case",IF(ISNUMBER(FIND(" ",F53)),"has spaces",IF(SUMPRODUCT(--ISERROR(FIND(MID(F53,Lists!$L$2:$L$61,1),Lists!$J$8)))&gt;0,"has odd characters","")))))</f>
        <v/>
      </c>
      <c r="O53" s="23">
        <f>IF(G53="","",IF(LEN(G53)&gt;60,"is too long",IF(NOT(EXACT(G53,LOWER(G53))),"has upper case",IF(ISNUMBER(FIND(" ",G53)),"has spaces",IF(SUMPRODUCT(--ISERROR(FIND(MID(G53,Lists!$L$2:$L$61,1),Lists!$J$8)))&gt;0,"has odd characters","")))))</f>
        <v/>
      </c>
    </row>
    <row r="54">
      <c r="A54" s="19" t="n"/>
      <c r="B54" s="19" t="n"/>
      <c r="C54" s="19" t="n"/>
      <c r="D54" s="19" t="n"/>
      <c r="E54" s="19" t="n"/>
      <c r="F54" s="19" t="n"/>
      <c r="G54" s="19" t="n"/>
      <c r="H54" s="20">
        <f>IF(OR(B54="",C54="",D54=""),"",B54&amp;IF(ISNUMBER(FIND("?",B54)),"&amp;","?")&amp;"utm_source="&amp;C54&amp;"&amp;utm_medium="&amp;D54&amp;IF(E54&lt;&gt;"","&amp;utm_campaign="&amp;E54,"")&amp;IF(F54&lt;&gt;"","&amp;utm_content="&amp;F54,"")&amp;IF(G54&lt;&gt;"","&amp;utm_term="&amp;G54,""))</f>
        <v/>
      </c>
      <c r="I54" s="10">
        <f>IF(COUNTA(B54:G54)=0,"",IF(J54&amp;K54&amp;L54&amp;M54&amp;N54&amp;O54="","OK","Fix: "&amp;TRIM(IF(J54&lt;&gt;"","URL "&amp;J54&amp;". ","")&amp;IF(K54&lt;&gt;"","source "&amp;K54&amp;". ","")&amp;IF(L54&lt;&gt;"","medium "&amp;L54&amp;". ","")&amp;IF(M54&lt;&gt;"","campaign "&amp;M54&amp;". ","")&amp;IF(N54&lt;&gt;"","content "&amp;N54&amp;". ","")&amp;IF(O54&lt;&gt;"","term "&amp;O54&amp;".",""))))</f>
        <v/>
      </c>
      <c r="J54" s="23">
        <f>IF(B54="",IF(COUNTA(B54:G54)&gt;0,"missing base URL",""),IF(ISNUMBER(FIND(" ",B54)),"has spaces",IF(LOWER(LEFT(B54,4))&lt;&gt;"http","should start with http",IF(ISNUMBER(FIND("utm_",B54)),"already has utm tags",IF(ISNUMBER(FIND("#",B54)),"has a # part, so tags must go before it","")))))</f>
        <v/>
      </c>
      <c r="K54" s="23">
        <f>IF(C54="",IF(COUNTA(B54:G54)&gt;0,"missing",""),IF(LEN(C54)&gt;60,"is too long",IF(NOT(EXACT(C54,LOWER(C54))),"has upper case",IF(ISNUMBER(FIND(" ",C54)),"has spaces",IF(SUMPRODUCT(--ISERROR(FIND(MID(C54,Lists!$L$2:$L$61,1),Lists!$J$8)))&gt;0,"has odd characters",IF(COUNTIF(Lists!$A$2:$A$21,C54)=0,"is not in your list",""))))))</f>
        <v/>
      </c>
      <c r="L54" s="23">
        <f>IF(D54="",IF(COUNTA(B54:G54)&gt;0,"missing",""),IF(LEN(D54)&gt;60,"is too long",IF(NOT(EXACT(D54,LOWER(D54))),"has upper case",IF(ISNUMBER(FIND(" ",D54)),"has spaces",IF(SUMPRODUCT(--ISERROR(FIND(MID(D54,Lists!$L$2:$L$61,1),Lists!$J$8)))&gt;0,"has odd characters",IF(COUNTIF(Lists!$D$2:$D$9,D54)=0,"is not in your list",""))))))</f>
        <v/>
      </c>
      <c r="M54" s="23">
        <f>IF(E54="",IF(COUNTA(B54:G54)&gt;0,"missing",""),IF(LEN(E54)&gt;60,"is too long",IF(NOT(EXACT(E54,LOWER(E54))),"has upper case",IF(ISNUMBER(FIND(" ",E54)),"has spaces",IF(SUMPRODUCT(--ISERROR(FIND(MID(E54,Lists!$L$2:$L$61,1),Lists!$J$8)))&gt;0,"has odd characters",IF(AND(MID(E54,5,1)="-",MID(E54,8,1)="-",LEN(E54)&gt;8,IFERROR(VALUE(LEFT(E54,4))&gt;=2000,FALSE),IFERROR(AND(VALUE(MID(E54,6,2))&gt;=1,VALUE(MID(E54,6,2))&lt;=12),FALSE)),"","is not yyyy-mm-topic"))))))</f>
        <v/>
      </c>
      <c r="N54" s="23">
        <f>IF(F54="","",IF(LEN(F54)&gt;60,"is too long",IF(NOT(EXACT(F54,LOWER(F54))),"has upper case",IF(ISNUMBER(FIND(" ",F54)),"has spaces",IF(SUMPRODUCT(--ISERROR(FIND(MID(F54,Lists!$L$2:$L$61,1),Lists!$J$8)))&gt;0,"has odd characters","")))))</f>
        <v/>
      </c>
      <c r="O54" s="23">
        <f>IF(G54="","",IF(LEN(G54)&gt;60,"is too long",IF(NOT(EXACT(G54,LOWER(G54))),"has upper case",IF(ISNUMBER(FIND(" ",G54)),"has spaces",IF(SUMPRODUCT(--ISERROR(FIND(MID(G54,Lists!$L$2:$L$61,1),Lists!$J$8)))&gt;0,"has odd characters","")))))</f>
        <v/>
      </c>
    </row>
    <row r="55">
      <c r="A55" s="19" t="n"/>
      <c r="B55" s="19" t="n"/>
      <c r="C55" s="19" t="n"/>
      <c r="D55" s="19" t="n"/>
      <c r="E55" s="19" t="n"/>
      <c r="F55" s="19" t="n"/>
      <c r="G55" s="19" t="n"/>
      <c r="H55" s="20">
        <f>IF(OR(B55="",C55="",D55=""),"",B55&amp;IF(ISNUMBER(FIND("?",B55)),"&amp;","?")&amp;"utm_source="&amp;C55&amp;"&amp;utm_medium="&amp;D55&amp;IF(E55&lt;&gt;"","&amp;utm_campaign="&amp;E55,"")&amp;IF(F55&lt;&gt;"","&amp;utm_content="&amp;F55,"")&amp;IF(G55&lt;&gt;"","&amp;utm_term="&amp;G55,""))</f>
        <v/>
      </c>
      <c r="I55" s="10">
        <f>IF(COUNTA(B55:G55)=0,"",IF(J55&amp;K55&amp;L55&amp;M55&amp;N55&amp;O55="","OK","Fix: "&amp;TRIM(IF(J55&lt;&gt;"","URL "&amp;J55&amp;". ","")&amp;IF(K55&lt;&gt;"","source "&amp;K55&amp;". ","")&amp;IF(L55&lt;&gt;"","medium "&amp;L55&amp;". ","")&amp;IF(M55&lt;&gt;"","campaign "&amp;M55&amp;". ","")&amp;IF(N55&lt;&gt;"","content "&amp;N55&amp;". ","")&amp;IF(O55&lt;&gt;"","term "&amp;O55&amp;".",""))))</f>
        <v/>
      </c>
      <c r="J55" s="23">
        <f>IF(B55="",IF(COUNTA(B55:G55)&gt;0,"missing base URL",""),IF(ISNUMBER(FIND(" ",B55)),"has spaces",IF(LOWER(LEFT(B55,4))&lt;&gt;"http","should start with http",IF(ISNUMBER(FIND("utm_",B55)),"already has utm tags",IF(ISNUMBER(FIND("#",B55)),"has a # part, so tags must go before it","")))))</f>
        <v/>
      </c>
      <c r="K55" s="23">
        <f>IF(C55="",IF(COUNTA(B55:G55)&gt;0,"missing",""),IF(LEN(C55)&gt;60,"is too long",IF(NOT(EXACT(C55,LOWER(C55))),"has upper case",IF(ISNUMBER(FIND(" ",C55)),"has spaces",IF(SUMPRODUCT(--ISERROR(FIND(MID(C55,Lists!$L$2:$L$61,1),Lists!$J$8)))&gt;0,"has odd characters",IF(COUNTIF(Lists!$A$2:$A$21,C55)=0,"is not in your list",""))))))</f>
        <v/>
      </c>
      <c r="L55" s="23">
        <f>IF(D55="",IF(COUNTA(B55:G55)&gt;0,"missing",""),IF(LEN(D55)&gt;60,"is too long",IF(NOT(EXACT(D55,LOWER(D55))),"has upper case",IF(ISNUMBER(FIND(" ",D55)),"has spaces",IF(SUMPRODUCT(--ISERROR(FIND(MID(D55,Lists!$L$2:$L$61,1),Lists!$J$8)))&gt;0,"has odd characters",IF(COUNTIF(Lists!$D$2:$D$9,D55)=0,"is not in your list",""))))))</f>
        <v/>
      </c>
      <c r="M55" s="23">
        <f>IF(E55="",IF(COUNTA(B55:G55)&gt;0,"missing",""),IF(LEN(E55)&gt;60,"is too long",IF(NOT(EXACT(E55,LOWER(E55))),"has upper case",IF(ISNUMBER(FIND(" ",E55)),"has spaces",IF(SUMPRODUCT(--ISERROR(FIND(MID(E55,Lists!$L$2:$L$61,1),Lists!$J$8)))&gt;0,"has odd characters",IF(AND(MID(E55,5,1)="-",MID(E55,8,1)="-",LEN(E55)&gt;8,IFERROR(VALUE(LEFT(E55,4))&gt;=2000,FALSE),IFERROR(AND(VALUE(MID(E55,6,2))&gt;=1,VALUE(MID(E55,6,2))&lt;=12),FALSE)),"","is not yyyy-mm-topic"))))))</f>
        <v/>
      </c>
      <c r="N55" s="23">
        <f>IF(F55="","",IF(LEN(F55)&gt;60,"is too long",IF(NOT(EXACT(F55,LOWER(F55))),"has upper case",IF(ISNUMBER(FIND(" ",F55)),"has spaces",IF(SUMPRODUCT(--ISERROR(FIND(MID(F55,Lists!$L$2:$L$61,1),Lists!$J$8)))&gt;0,"has odd characters","")))))</f>
        <v/>
      </c>
      <c r="O55" s="23">
        <f>IF(G55="","",IF(LEN(G55)&gt;60,"is too long",IF(NOT(EXACT(G55,LOWER(G55))),"has upper case",IF(ISNUMBER(FIND(" ",G55)),"has spaces",IF(SUMPRODUCT(--ISERROR(FIND(MID(G55,Lists!$L$2:$L$61,1),Lists!$J$8)))&gt;0,"has odd characters","")))))</f>
        <v/>
      </c>
    </row>
    <row r="56">
      <c r="A56" s="19" t="n"/>
      <c r="B56" s="19" t="n"/>
      <c r="C56" s="19" t="n"/>
      <c r="D56" s="19" t="n"/>
      <c r="E56" s="19" t="n"/>
      <c r="F56" s="19" t="n"/>
      <c r="G56" s="19" t="n"/>
      <c r="H56" s="20">
        <f>IF(OR(B56="",C56="",D56=""),"",B56&amp;IF(ISNUMBER(FIND("?",B56)),"&amp;","?")&amp;"utm_source="&amp;C56&amp;"&amp;utm_medium="&amp;D56&amp;IF(E56&lt;&gt;"","&amp;utm_campaign="&amp;E56,"")&amp;IF(F56&lt;&gt;"","&amp;utm_content="&amp;F56,"")&amp;IF(G56&lt;&gt;"","&amp;utm_term="&amp;G56,""))</f>
        <v/>
      </c>
      <c r="I56" s="10">
        <f>IF(COUNTA(B56:G56)=0,"",IF(J56&amp;K56&amp;L56&amp;M56&amp;N56&amp;O56="","OK","Fix: "&amp;TRIM(IF(J56&lt;&gt;"","URL "&amp;J56&amp;". ","")&amp;IF(K56&lt;&gt;"","source "&amp;K56&amp;". ","")&amp;IF(L56&lt;&gt;"","medium "&amp;L56&amp;". ","")&amp;IF(M56&lt;&gt;"","campaign "&amp;M56&amp;". ","")&amp;IF(N56&lt;&gt;"","content "&amp;N56&amp;". ","")&amp;IF(O56&lt;&gt;"","term "&amp;O56&amp;".",""))))</f>
        <v/>
      </c>
      <c r="J56" s="23">
        <f>IF(B56="",IF(COUNTA(B56:G56)&gt;0,"missing base URL",""),IF(ISNUMBER(FIND(" ",B56)),"has spaces",IF(LOWER(LEFT(B56,4))&lt;&gt;"http","should start with http",IF(ISNUMBER(FIND("utm_",B56)),"already has utm tags",IF(ISNUMBER(FIND("#",B56)),"has a # part, so tags must go before it","")))))</f>
        <v/>
      </c>
      <c r="K56" s="23">
        <f>IF(C56="",IF(COUNTA(B56:G56)&gt;0,"missing",""),IF(LEN(C56)&gt;60,"is too long",IF(NOT(EXACT(C56,LOWER(C56))),"has upper case",IF(ISNUMBER(FIND(" ",C56)),"has spaces",IF(SUMPRODUCT(--ISERROR(FIND(MID(C56,Lists!$L$2:$L$61,1),Lists!$J$8)))&gt;0,"has odd characters",IF(COUNTIF(Lists!$A$2:$A$21,C56)=0,"is not in your list",""))))))</f>
        <v/>
      </c>
      <c r="L56" s="23">
        <f>IF(D56="",IF(COUNTA(B56:G56)&gt;0,"missing",""),IF(LEN(D56)&gt;60,"is too long",IF(NOT(EXACT(D56,LOWER(D56))),"has upper case",IF(ISNUMBER(FIND(" ",D56)),"has spaces",IF(SUMPRODUCT(--ISERROR(FIND(MID(D56,Lists!$L$2:$L$61,1),Lists!$J$8)))&gt;0,"has odd characters",IF(COUNTIF(Lists!$D$2:$D$9,D56)=0,"is not in your list",""))))))</f>
        <v/>
      </c>
      <c r="M56" s="23">
        <f>IF(E56="",IF(COUNTA(B56:G56)&gt;0,"missing",""),IF(LEN(E56)&gt;60,"is too long",IF(NOT(EXACT(E56,LOWER(E56))),"has upper case",IF(ISNUMBER(FIND(" ",E56)),"has spaces",IF(SUMPRODUCT(--ISERROR(FIND(MID(E56,Lists!$L$2:$L$61,1),Lists!$J$8)))&gt;0,"has odd characters",IF(AND(MID(E56,5,1)="-",MID(E56,8,1)="-",LEN(E56)&gt;8,IFERROR(VALUE(LEFT(E56,4))&gt;=2000,FALSE),IFERROR(AND(VALUE(MID(E56,6,2))&gt;=1,VALUE(MID(E56,6,2))&lt;=12),FALSE)),"","is not yyyy-mm-topic"))))))</f>
        <v/>
      </c>
      <c r="N56" s="23">
        <f>IF(F56="","",IF(LEN(F56)&gt;60,"is too long",IF(NOT(EXACT(F56,LOWER(F56))),"has upper case",IF(ISNUMBER(FIND(" ",F56)),"has spaces",IF(SUMPRODUCT(--ISERROR(FIND(MID(F56,Lists!$L$2:$L$61,1),Lists!$J$8)))&gt;0,"has odd characters","")))))</f>
        <v/>
      </c>
      <c r="O56" s="23">
        <f>IF(G56="","",IF(LEN(G56)&gt;60,"is too long",IF(NOT(EXACT(G56,LOWER(G56))),"has upper case",IF(ISNUMBER(FIND(" ",G56)),"has spaces",IF(SUMPRODUCT(--ISERROR(FIND(MID(G56,Lists!$L$2:$L$61,1),Lists!$J$8)))&gt;0,"has odd characters","")))))</f>
        <v/>
      </c>
    </row>
    <row r="57">
      <c r="A57" s="19" t="n"/>
      <c r="B57" s="19" t="n"/>
      <c r="C57" s="19" t="n"/>
      <c r="D57" s="19" t="n"/>
      <c r="E57" s="19" t="n"/>
      <c r="F57" s="19" t="n"/>
      <c r="G57" s="19" t="n"/>
      <c r="H57" s="20">
        <f>IF(OR(B57="",C57="",D57=""),"",B57&amp;IF(ISNUMBER(FIND("?",B57)),"&amp;","?")&amp;"utm_source="&amp;C57&amp;"&amp;utm_medium="&amp;D57&amp;IF(E57&lt;&gt;"","&amp;utm_campaign="&amp;E57,"")&amp;IF(F57&lt;&gt;"","&amp;utm_content="&amp;F57,"")&amp;IF(G57&lt;&gt;"","&amp;utm_term="&amp;G57,""))</f>
        <v/>
      </c>
      <c r="I57" s="10">
        <f>IF(COUNTA(B57:G57)=0,"",IF(J57&amp;K57&amp;L57&amp;M57&amp;N57&amp;O57="","OK","Fix: "&amp;TRIM(IF(J57&lt;&gt;"","URL "&amp;J57&amp;". ","")&amp;IF(K57&lt;&gt;"","source "&amp;K57&amp;". ","")&amp;IF(L57&lt;&gt;"","medium "&amp;L57&amp;". ","")&amp;IF(M57&lt;&gt;"","campaign "&amp;M57&amp;". ","")&amp;IF(N57&lt;&gt;"","content "&amp;N57&amp;". ","")&amp;IF(O57&lt;&gt;"","term "&amp;O57&amp;".",""))))</f>
        <v/>
      </c>
      <c r="J57" s="23">
        <f>IF(B57="",IF(COUNTA(B57:G57)&gt;0,"missing base URL",""),IF(ISNUMBER(FIND(" ",B57)),"has spaces",IF(LOWER(LEFT(B57,4))&lt;&gt;"http","should start with http",IF(ISNUMBER(FIND("utm_",B57)),"already has utm tags",IF(ISNUMBER(FIND("#",B57)),"has a # part, so tags must go before it","")))))</f>
        <v/>
      </c>
      <c r="K57" s="23">
        <f>IF(C57="",IF(COUNTA(B57:G57)&gt;0,"missing",""),IF(LEN(C57)&gt;60,"is too long",IF(NOT(EXACT(C57,LOWER(C57))),"has upper case",IF(ISNUMBER(FIND(" ",C57)),"has spaces",IF(SUMPRODUCT(--ISERROR(FIND(MID(C57,Lists!$L$2:$L$61,1),Lists!$J$8)))&gt;0,"has odd characters",IF(COUNTIF(Lists!$A$2:$A$21,C57)=0,"is not in your list",""))))))</f>
        <v/>
      </c>
      <c r="L57" s="23">
        <f>IF(D57="",IF(COUNTA(B57:G57)&gt;0,"missing",""),IF(LEN(D57)&gt;60,"is too long",IF(NOT(EXACT(D57,LOWER(D57))),"has upper case",IF(ISNUMBER(FIND(" ",D57)),"has spaces",IF(SUMPRODUCT(--ISERROR(FIND(MID(D57,Lists!$L$2:$L$61,1),Lists!$J$8)))&gt;0,"has odd characters",IF(COUNTIF(Lists!$D$2:$D$9,D57)=0,"is not in your list",""))))))</f>
        <v/>
      </c>
      <c r="M57" s="23">
        <f>IF(E57="",IF(COUNTA(B57:G57)&gt;0,"missing",""),IF(LEN(E57)&gt;60,"is too long",IF(NOT(EXACT(E57,LOWER(E57))),"has upper case",IF(ISNUMBER(FIND(" ",E57)),"has spaces",IF(SUMPRODUCT(--ISERROR(FIND(MID(E57,Lists!$L$2:$L$61,1),Lists!$J$8)))&gt;0,"has odd characters",IF(AND(MID(E57,5,1)="-",MID(E57,8,1)="-",LEN(E57)&gt;8,IFERROR(VALUE(LEFT(E57,4))&gt;=2000,FALSE),IFERROR(AND(VALUE(MID(E57,6,2))&gt;=1,VALUE(MID(E57,6,2))&lt;=12),FALSE)),"","is not yyyy-mm-topic"))))))</f>
        <v/>
      </c>
      <c r="N57" s="23">
        <f>IF(F57="","",IF(LEN(F57)&gt;60,"is too long",IF(NOT(EXACT(F57,LOWER(F57))),"has upper case",IF(ISNUMBER(FIND(" ",F57)),"has spaces",IF(SUMPRODUCT(--ISERROR(FIND(MID(F57,Lists!$L$2:$L$61,1),Lists!$J$8)))&gt;0,"has odd characters","")))))</f>
        <v/>
      </c>
      <c r="O57" s="23">
        <f>IF(G57="","",IF(LEN(G57)&gt;60,"is too long",IF(NOT(EXACT(G57,LOWER(G57))),"has upper case",IF(ISNUMBER(FIND(" ",G57)),"has spaces",IF(SUMPRODUCT(--ISERROR(FIND(MID(G57,Lists!$L$2:$L$61,1),Lists!$J$8)))&gt;0,"has odd characters","")))))</f>
        <v/>
      </c>
    </row>
    <row r="58">
      <c r="A58" s="19" t="n"/>
      <c r="B58" s="19" t="n"/>
      <c r="C58" s="19" t="n"/>
      <c r="D58" s="19" t="n"/>
      <c r="E58" s="19" t="n"/>
      <c r="F58" s="19" t="n"/>
      <c r="G58" s="19" t="n"/>
      <c r="H58" s="20">
        <f>IF(OR(B58="",C58="",D58=""),"",B58&amp;IF(ISNUMBER(FIND("?",B58)),"&amp;","?")&amp;"utm_source="&amp;C58&amp;"&amp;utm_medium="&amp;D58&amp;IF(E58&lt;&gt;"","&amp;utm_campaign="&amp;E58,"")&amp;IF(F58&lt;&gt;"","&amp;utm_content="&amp;F58,"")&amp;IF(G58&lt;&gt;"","&amp;utm_term="&amp;G58,""))</f>
        <v/>
      </c>
      <c r="I58" s="10">
        <f>IF(COUNTA(B58:G58)=0,"",IF(J58&amp;K58&amp;L58&amp;M58&amp;N58&amp;O58="","OK","Fix: "&amp;TRIM(IF(J58&lt;&gt;"","URL "&amp;J58&amp;". ","")&amp;IF(K58&lt;&gt;"","source "&amp;K58&amp;". ","")&amp;IF(L58&lt;&gt;"","medium "&amp;L58&amp;". ","")&amp;IF(M58&lt;&gt;"","campaign "&amp;M58&amp;". ","")&amp;IF(N58&lt;&gt;"","content "&amp;N58&amp;". ","")&amp;IF(O58&lt;&gt;"","term "&amp;O58&amp;".",""))))</f>
        <v/>
      </c>
      <c r="J58" s="23">
        <f>IF(B58="",IF(COUNTA(B58:G58)&gt;0,"missing base URL",""),IF(ISNUMBER(FIND(" ",B58)),"has spaces",IF(LOWER(LEFT(B58,4))&lt;&gt;"http","should start with http",IF(ISNUMBER(FIND("utm_",B58)),"already has utm tags",IF(ISNUMBER(FIND("#",B58)),"has a # part, so tags must go before it","")))))</f>
        <v/>
      </c>
      <c r="K58" s="23">
        <f>IF(C58="",IF(COUNTA(B58:G58)&gt;0,"missing",""),IF(LEN(C58)&gt;60,"is too long",IF(NOT(EXACT(C58,LOWER(C58))),"has upper case",IF(ISNUMBER(FIND(" ",C58)),"has spaces",IF(SUMPRODUCT(--ISERROR(FIND(MID(C58,Lists!$L$2:$L$61,1),Lists!$J$8)))&gt;0,"has odd characters",IF(COUNTIF(Lists!$A$2:$A$21,C58)=0,"is not in your list",""))))))</f>
        <v/>
      </c>
      <c r="L58" s="23">
        <f>IF(D58="",IF(COUNTA(B58:G58)&gt;0,"missing",""),IF(LEN(D58)&gt;60,"is too long",IF(NOT(EXACT(D58,LOWER(D58))),"has upper case",IF(ISNUMBER(FIND(" ",D58)),"has spaces",IF(SUMPRODUCT(--ISERROR(FIND(MID(D58,Lists!$L$2:$L$61,1),Lists!$J$8)))&gt;0,"has odd characters",IF(COUNTIF(Lists!$D$2:$D$9,D58)=0,"is not in your list",""))))))</f>
        <v/>
      </c>
      <c r="M58" s="23">
        <f>IF(E58="",IF(COUNTA(B58:G58)&gt;0,"missing",""),IF(LEN(E58)&gt;60,"is too long",IF(NOT(EXACT(E58,LOWER(E58))),"has upper case",IF(ISNUMBER(FIND(" ",E58)),"has spaces",IF(SUMPRODUCT(--ISERROR(FIND(MID(E58,Lists!$L$2:$L$61,1),Lists!$J$8)))&gt;0,"has odd characters",IF(AND(MID(E58,5,1)="-",MID(E58,8,1)="-",LEN(E58)&gt;8,IFERROR(VALUE(LEFT(E58,4))&gt;=2000,FALSE),IFERROR(AND(VALUE(MID(E58,6,2))&gt;=1,VALUE(MID(E58,6,2))&lt;=12),FALSE)),"","is not yyyy-mm-topic"))))))</f>
        <v/>
      </c>
      <c r="N58" s="23">
        <f>IF(F58="","",IF(LEN(F58)&gt;60,"is too long",IF(NOT(EXACT(F58,LOWER(F58))),"has upper case",IF(ISNUMBER(FIND(" ",F58)),"has spaces",IF(SUMPRODUCT(--ISERROR(FIND(MID(F58,Lists!$L$2:$L$61,1),Lists!$J$8)))&gt;0,"has odd characters","")))))</f>
        <v/>
      </c>
      <c r="O58" s="23">
        <f>IF(G58="","",IF(LEN(G58)&gt;60,"is too long",IF(NOT(EXACT(G58,LOWER(G58))),"has upper case",IF(ISNUMBER(FIND(" ",G58)),"has spaces",IF(SUMPRODUCT(--ISERROR(FIND(MID(G58,Lists!$L$2:$L$61,1),Lists!$J$8)))&gt;0,"has odd characters","")))))</f>
        <v/>
      </c>
    </row>
    <row r="59">
      <c r="A59" s="19" t="n"/>
      <c r="B59" s="19" t="n"/>
      <c r="C59" s="19" t="n"/>
      <c r="D59" s="19" t="n"/>
      <c r="E59" s="19" t="n"/>
      <c r="F59" s="19" t="n"/>
      <c r="G59" s="19" t="n"/>
      <c r="H59" s="20">
        <f>IF(OR(B59="",C59="",D59=""),"",B59&amp;IF(ISNUMBER(FIND("?",B59)),"&amp;","?")&amp;"utm_source="&amp;C59&amp;"&amp;utm_medium="&amp;D59&amp;IF(E59&lt;&gt;"","&amp;utm_campaign="&amp;E59,"")&amp;IF(F59&lt;&gt;"","&amp;utm_content="&amp;F59,"")&amp;IF(G59&lt;&gt;"","&amp;utm_term="&amp;G59,""))</f>
        <v/>
      </c>
      <c r="I59" s="10">
        <f>IF(COUNTA(B59:G59)=0,"",IF(J59&amp;K59&amp;L59&amp;M59&amp;N59&amp;O59="","OK","Fix: "&amp;TRIM(IF(J59&lt;&gt;"","URL "&amp;J59&amp;". ","")&amp;IF(K59&lt;&gt;"","source "&amp;K59&amp;". ","")&amp;IF(L59&lt;&gt;"","medium "&amp;L59&amp;". ","")&amp;IF(M59&lt;&gt;"","campaign "&amp;M59&amp;". ","")&amp;IF(N59&lt;&gt;"","content "&amp;N59&amp;". ","")&amp;IF(O59&lt;&gt;"","term "&amp;O59&amp;".",""))))</f>
        <v/>
      </c>
      <c r="J59" s="23">
        <f>IF(B59="",IF(COUNTA(B59:G59)&gt;0,"missing base URL",""),IF(ISNUMBER(FIND(" ",B59)),"has spaces",IF(LOWER(LEFT(B59,4))&lt;&gt;"http","should start with http",IF(ISNUMBER(FIND("utm_",B59)),"already has utm tags",IF(ISNUMBER(FIND("#",B59)),"has a # part, so tags must go before it","")))))</f>
        <v/>
      </c>
      <c r="K59" s="23">
        <f>IF(C59="",IF(COUNTA(B59:G59)&gt;0,"missing",""),IF(LEN(C59)&gt;60,"is too long",IF(NOT(EXACT(C59,LOWER(C59))),"has upper case",IF(ISNUMBER(FIND(" ",C59)),"has spaces",IF(SUMPRODUCT(--ISERROR(FIND(MID(C59,Lists!$L$2:$L$61,1),Lists!$J$8)))&gt;0,"has odd characters",IF(COUNTIF(Lists!$A$2:$A$21,C59)=0,"is not in your list",""))))))</f>
        <v/>
      </c>
      <c r="L59" s="23">
        <f>IF(D59="",IF(COUNTA(B59:G59)&gt;0,"missing",""),IF(LEN(D59)&gt;60,"is too long",IF(NOT(EXACT(D59,LOWER(D59))),"has upper case",IF(ISNUMBER(FIND(" ",D59)),"has spaces",IF(SUMPRODUCT(--ISERROR(FIND(MID(D59,Lists!$L$2:$L$61,1),Lists!$J$8)))&gt;0,"has odd characters",IF(COUNTIF(Lists!$D$2:$D$9,D59)=0,"is not in your list",""))))))</f>
        <v/>
      </c>
      <c r="M59" s="23">
        <f>IF(E59="",IF(COUNTA(B59:G59)&gt;0,"missing",""),IF(LEN(E59)&gt;60,"is too long",IF(NOT(EXACT(E59,LOWER(E59))),"has upper case",IF(ISNUMBER(FIND(" ",E59)),"has spaces",IF(SUMPRODUCT(--ISERROR(FIND(MID(E59,Lists!$L$2:$L$61,1),Lists!$J$8)))&gt;0,"has odd characters",IF(AND(MID(E59,5,1)="-",MID(E59,8,1)="-",LEN(E59)&gt;8,IFERROR(VALUE(LEFT(E59,4))&gt;=2000,FALSE),IFERROR(AND(VALUE(MID(E59,6,2))&gt;=1,VALUE(MID(E59,6,2))&lt;=12),FALSE)),"","is not yyyy-mm-topic"))))))</f>
        <v/>
      </c>
      <c r="N59" s="23">
        <f>IF(F59="","",IF(LEN(F59)&gt;60,"is too long",IF(NOT(EXACT(F59,LOWER(F59))),"has upper case",IF(ISNUMBER(FIND(" ",F59)),"has spaces",IF(SUMPRODUCT(--ISERROR(FIND(MID(F59,Lists!$L$2:$L$61,1),Lists!$J$8)))&gt;0,"has odd characters","")))))</f>
        <v/>
      </c>
      <c r="O59" s="23">
        <f>IF(G59="","",IF(LEN(G59)&gt;60,"is too long",IF(NOT(EXACT(G59,LOWER(G59))),"has upper case",IF(ISNUMBER(FIND(" ",G59)),"has spaces",IF(SUMPRODUCT(--ISERROR(FIND(MID(G59,Lists!$L$2:$L$61,1),Lists!$J$8)))&gt;0,"has odd characters","")))))</f>
        <v/>
      </c>
    </row>
    <row r="60">
      <c r="A60" s="19" t="n"/>
      <c r="B60" s="19" t="n"/>
      <c r="C60" s="19" t="n"/>
      <c r="D60" s="19" t="n"/>
      <c r="E60" s="19" t="n"/>
      <c r="F60" s="19" t="n"/>
      <c r="G60" s="19" t="n"/>
      <c r="H60" s="20">
        <f>IF(OR(B60="",C60="",D60=""),"",B60&amp;IF(ISNUMBER(FIND("?",B60)),"&amp;","?")&amp;"utm_source="&amp;C60&amp;"&amp;utm_medium="&amp;D60&amp;IF(E60&lt;&gt;"","&amp;utm_campaign="&amp;E60,"")&amp;IF(F60&lt;&gt;"","&amp;utm_content="&amp;F60,"")&amp;IF(G60&lt;&gt;"","&amp;utm_term="&amp;G60,""))</f>
        <v/>
      </c>
      <c r="I60" s="10">
        <f>IF(COUNTA(B60:G60)=0,"",IF(J60&amp;K60&amp;L60&amp;M60&amp;N60&amp;O60="","OK","Fix: "&amp;TRIM(IF(J60&lt;&gt;"","URL "&amp;J60&amp;". ","")&amp;IF(K60&lt;&gt;"","source "&amp;K60&amp;". ","")&amp;IF(L60&lt;&gt;"","medium "&amp;L60&amp;". ","")&amp;IF(M60&lt;&gt;"","campaign "&amp;M60&amp;". ","")&amp;IF(N60&lt;&gt;"","content "&amp;N60&amp;". ","")&amp;IF(O60&lt;&gt;"","term "&amp;O60&amp;".",""))))</f>
        <v/>
      </c>
      <c r="J60" s="23">
        <f>IF(B60="",IF(COUNTA(B60:G60)&gt;0,"missing base URL",""),IF(ISNUMBER(FIND(" ",B60)),"has spaces",IF(LOWER(LEFT(B60,4))&lt;&gt;"http","should start with http",IF(ISNUMBER(FIND("utm_",B60)),"already has utm tags",IF(ISNUMBER(FIND("#",B60)),"has a # part, so tags must go before it","")))))</f>
        <v/>
      </c>
      <c r="K60" s="23">
        <f>IF(C60="",IF(COUNTA(B60:G60)&gt;0,"missing",""),IF(LEN(C60)&gt;60,"is too long",IF(NOT(EXACT(C60,LOWER(C60))),"has upper case",IF(ISNUMBER(FIND(" ",C60)),"has spaces",IF(SUMPRODUCT(--ISERROR(FIND(MID(C60,Lists!$L$2:$L$61,1),Lists!$J$8)))&gt;0,"has odd characters",IF(COUNTIF(Lists!$A$2:$A$21,C60)=0,"is not in your list",""))))))</f>
        <v/>
      </c>
      <c r="L60" s="23">
        <f>IF(D60="",IF(COUNTA(B60:G60)&gt;0,"missing",""),IF(LEN(D60)&gt;60,"is too long",IF(NOT(EXACT(D60,LOWER(D60))),"has upper case",IF(ISNUMBER(FIND(" ",D60)),"has spaces",IF(SUMPRODUCT(--ISERROR(FIND(MID(D60,Lists!$L$2:$L$61,1),Lists!$J$8)))&gt;0,"has odd characters",IF(COUNTIF(Lists!$D$2:$D$9,D60)=0,"is not in your list",""))))))</f>
        <v/>
      </c>
      <c r="M60" s="23">
        <f>IF(E60="",IF(COUNTA(B60:G60)&gt;0,"missing",""),IF(LEN(E60)&gt;60,"is too long",IF(NOT(EXACT(E60,LOWER(E60))),"has upper case",IF(ISNUMBER(FIND(" ",E60)),"has spaces",IF(SUMPRODUCT(--ISERROR(FIND(MID(E60,Lists!$L$2:$L$61,1),Lists!$J$8)))&gt;0,"has odd characters",IF(AND(MID(E60,5,1)="-",MID(E60,8,1)="-",LEN(E60)&gt;8,IFERROR(VALUE(LEFT(E60,4))&gt;=2000,FALSE),IFERROR(AND(VALUE(MID(E60,6,2))&gt;=1,VALUE(MID(E60,6,2))&lt;=12),FALSE)),"","is not yyyy-mm-topic"))))))</f>
        <v/>
      </c>
      <c r="N60" s="23">
        <f>IF(F60="","",IF(LEN(F60)&gt;60,"is too long",IF(NOT(EXACT(F60,LOWER(F60))),"has upper case",IF(ISNUMBER(FIND(" ",F60)),"has spaces",IF(SUMPRODUCT(--ISERROR(FIND(MID(F60,Lists!$L$2:$L$61,1),Lists!$J$8)))&gt;0,"has odd characters","")))))</f>
        <v/>
      </c>
      <c r="O60" s="23">
        <f>IF(G60="","",IF(LEN(G60)&gt;60,"is too long",IF(NOT(EXACT(G60,LOWER(G60))),"has upper case",IF(ISNUMBER(FIND(" ",G60)),"has spaces",IF(SUMPRODUCT(--ISERROR(FIND(MID(G60,Lists!$L$2:$L$61,1),Lists!$J$8)))&gt;0,"has odd characters","")))))</f>
        <v/>
      </c>
    </row>
    <row r="61">
      <c r="A61" s="19" t="n"/>
      <c r="B61" s="19" t="n"/>
      <c r="C61" s="19" t="n"/>
      <c r="D61" s="19" t="n"/>
      <c r="E61" s="19" t="n"/>
      <c r="F61" s="19" t="n"/>
      <c r="G61" s="19" t="n"/>
      <c r="H61" s="20">
        <f>IF(OR(B61="",C61="",D61=""),"",B61&amp;IF(ISNUMBER(FIND("?",B61)),"&amp;","?")&amp;"utm_source="&amp;C61&amp;"&amp;utm_medium="&amp;D61&amp;IF(E61&lt;&gt;"","&amp;utm_campaign="&amp;E61,"")&amp;IF(F61&lt;&gt;"","&amp;utm_content="&amp;F61,"")&amp;IF(G61&lt;&gt;"","&amp;utm_term="&amp;G61,""))</f>
        <v/>
      </c>
      <c r="I61" s="10">
        <f>IF(COUNTA(B61:G61)=0,"",IF(J61&amp;K61&amp;L61&amp;M61&amp;N61&amp;O61="","OK","Fix: "&amp;TRIM(IF(J61&lt;&gt;"","URL "&amp;J61&amp;". ","")&amp;IF(K61&lt;&gt;"","source "&amp;K61&amp;". ","")&amp;IF(L61&lt;&gt;"","medium "&amp;L61&amp;". ","")&amp;IF(M61&lt;&gt;"","campaign "&amp;M61&amp;". ","")&amp;IF(N61&lt;&gt;"","content "&amp;N61&amp;". ","")&amp;IF(O61&lt;&gt;"","term "&amp;O61&amp;".",""))))</f>
        <v/>
      </c>
      <c r="J61" s="23">
        <f>IF(B61="",IF(COUNTA(B61:G61)&gt;0,"missing base URL",""),IF(ISNUMBER(FIND(" ",B61)),"has spaces",IF(LOWER(LEFT(B61,4))&lt;&gt;"http","should start with http",IF(ISNUMBER(FIND("utm_",B61)),"already has utm tags",IF(ISNUMBER(FIND("#",B61)),"has a # part, so tags must go before it","")))))</f>
        <v/>
      </c>
      <c r="K61" s="23">
        <f>IF(C61="",IF(COUNTA(B61:G61)&gt;0,"missing",""),IF(LEN(C61)&gt;60,"is too long",IF(NOT(EXACT(C61,LOWER(C61))),"has upper case",IF(ISNUMBER(FIND(" ",C61)),"has spaces",IF(SUMPRODUCT(--ISERROR(FIND(MID(C61,Lists!$L$2:$L$61,1),Lists!$J$8)))&gt;0,"has odd characters",IF(COUNTIF(Lists!$A$2:$A$21,C61)=0,"is not in your list",""))))))</f>
        <v/>
      </c>
      <c r="L61" s="23">
        <f>IF(D61="",IF(COUNTA(B61:G61)&gt;0,"missing",""),IF(LEN(D61)&gt;60,"is too long",IF(NOT(EXACT(D61,LOWER(D61))),"has upper case",IF(ISNUMBER(FIND(" ",D61)),"has spaces",IF(SUMPRODUCT(--ISERROR(FIND(MID(D61,Lists!$L$2:$L$61,1),Lists!$J$8)))&gt;0,"has odd characters",IF(COUNTIF(Lists!$D$2:$D$9,D61)=0,"is not in your list",""))))))</f>
        <v/>
      </c>
      <c r="M61" s="23">
        <f>IF(E61="",IF(COUNTA(B61:G61)&gt;0,"missing",""),IF(LEN(E61)&gt;60,"is too long",IF(NOT(EXACT(E61,LOWER(E61))),"has upper case",IF(ISNUMBER(FIND(" ",E61)),"has spaces",IF(SUMPRODUCT(--ISERROR(FIND(MID(E61,Lists!$L$2:$L$61,1),Lists!$J$8)))&gt;0,"has odd characters",IF(AND(MID(E61,5,1)="-",MID(E61,8,1)="-",LEN(E61)&gt;8,IFERROR(VALUE(LEFT(E61,4))&gt;=2000,FALSE),IFERROR(AND(VALUE(MID(E61,6,2))&gt;=1,VALUE(MID(E61,6,2))&lt;=12),FALSE)),"","is not yyyy-mm-topic"))))))</f>
        <v/>
      </c>
      <c r="N61" s="23">
        <f>IF(F61="","",IF(LEN(F61)&gt;60,"is too long",IF(NOT(EXACT(F61,LOWER(F61))),"has upper case",IF(ISNUMBER(FIND(" ",F61)),"has spaces",IF(SUMPRODUCT(--ISERROR(FIND(MID(F61,Lists!$L$2:$L$61,1),Lists!$J$8)))&gt;0,"has odd characters","")))))</f>
        <v/>
      </c>
      <c r="O61" s="23">
        <f>IF(G61="","",IF(LEN(G61)&gt;60,"is too long",IF(NOT(EXACT(G61,LOWER(G61))),"has upper case",IF(ISNUMBER(FIND(" ",G61)),"has spaces",IF(SUMPRODUCT(--ISERROR(FIND(MID(G61,Lists!$L$2:$L$61,1),Lists!$J$8)))&gt;0,"has odd characters","")))))</f>
        <v/>
      </c>
    </row>
    <row r="62">
      <c r="A62" s="19" t="n"/>
      <c r="B62" s="19" t="n"/>
      <c r="C62" s="19" t="n"/>
      <c r="D62" s="19" t="n"/>
      <c r="E62" s="19" t="n"/>
      <c r="F62" s="19" t="n"/>
      <c r="G62" s="19" t="n"/>
      <c r="H62" s="20">
        <f>IF(OR(B62="",C62="",D62=""),"",B62&amp;IF(ISNUMBER(FIND("?",B62)),"&amp;","?")&amp;"utm_source="&amp;C62&amp;"&amp;utm_medium="&amp;D62&amp;IF(E62&lt;&gt;"","&amp;utm_campaign="&amp;E62,"")&amp;IF(F62&lt;&gt;"","&amp;utm_content="&amp;F62,"")&amp;IF(G62&lt;&gt;"","&amp;utm_term="&amp;G62,""))</f>
        <v/>
      </c>
      <c r="I62" s="10">
        <f>IF(COUNTA(B62:G62)=0,"",IF(J62&amp;K62&amp;L62&amp;M62&amp;N62&amp;O62="","OK","Fix: "&amp;TRIM(IF(J62&lt;&gt;"","URL "&amp;J62&amp;". ","")&amp;IF(K62&lt;&gt;"","source "&amp;K62&amp;". ","")&amp;IF(L62&lt;&gt;"","medium "&amp;L62&amp;". ","")&amp;IF(M62&lt;&gt;"","campaign "&amp;M62&amp;". ","")&amp;IF(N62&lt;&gt;"","content "&amp;N62&amp;". ","")&amp;IF(O62&lt;&gt;"","term "&amp;O62&amp;".",""))))</f>
        <v/>
      </c>
      <c r="J62" s="23">
        <f>IF(B62="",IF(COUNTA(B62:G62)&gt;0,"missing base URL",""),IF(ISNUMBER(FIND(" ",B62)),"has spaces",IF(LOWER(LEFT(B62,4))&lt;&gt;"http","should start with http",IF(ISNUMBER(FIND("utm_",B62)),"already has utm tags",IF(ISNUMBER(FIND("#",B62)),"has a # part, so tags must go before it","")))))</f>
        <v/>
      </c>
      <c r="K62" s="23">
        <f>IF(C62="",IF(COUNTA(B62:G62)&gt;0,"missing",""),IF(LEN(C62)&gt;60,"is too long",IF(NOT(EXACT(C62,LOWER(C62))),"has upper case",IF(ISNUMBER(FIND(" ",C62)),"has spaces",IF(SUMPRODUCT(--ISERROR(FIND(MID(C62,Lists!$L$2:$L$61,1),Lists!$J$8)))&gt;0,"has odd characters",IF(COUNTIF(Lists!$A$2:$A$21,C62)=0,"is not in your list",""))))))</f>
        <v/>
      </c>
      <c r="L62" s="23">
        <f>IF(D62="",IF(COUNTA(B62:G62)&gt;0,"missing",""),IF(LEN(D62)&gt;60,"is too long",IF(NOT(EXACT(D62,LOWER(D62))),"has upper case",IF(ISNUMBER(FIND(" ",D62)),"has spaces",IF(SUMPRODUCT(--ISERROR(FIND(MID(D62,Lists!$L$2:$L$61,1),Lists!$J$8)))&gt;0,"has odd characters",IF(COUNTIF(Lists!$D$2:$D$9,D62)=0,"is not in your list",""))))))</f>
        <v/>
      </c>
      <c r="M62" s="23">
        <f>IF(E62="",IF(COUNTA(B62:G62)&gt;0,"missing",""),IF(LEN(E62)&gt;60,"is too long",IF(NOT(EXACT(E62,LOWER(E62))),"has upper case",IF(ISNUMBER(FIND(" ",E62)),"has spaces",IF(SUMPRODUCT(--ISERROR(FIND(MID(E62,Lists!$L$2:$L$61,1),Lists!$J$8)))&gt;0,"has odd characters",IF(AND(MID(E62,5,1)="-",MID(E62,8,1)="-",LEN(E62)&gt;8,IFERROR(VALUE(LEFT(E62,4))&gt;=2000,FALSE),IFERROR(AND(VALUE(MID(E62,6,2))&gt;=1,VALUE(MID(E62,6,2))&lt;=12),FALSE)),"","is not yyyy-mm-topic"))))))</f>
        <v/>
      </c>
      <c r="N62" s="23">
        <f>IF(F62="","",IF(LEN(F62)&gt;60,"is too long",IF(NOT(EXACT(F62,LOWER(F62))),"has upper case",IF(ISNUMBER(FIND(" ",F62)),"has spaces",IF(SUMPRODUCT(--ISERROR(FIND(MID(F62,Lists!$L$2:$L$61,1),Lists!$J$8)))&gt;0,"has odd characters","")))))</f>
        <v/>
      </c>
      <c r="O62" s="23">
        <f>IF(G62="","",IF(LEN(G62)&gt;60,"is too long",IF(NOT(EXACT(G62,LOWER(G62))),"has upper case",IF(ISNUMBER(FIND(" ",G62)),"has spaces",IF(SUMPRODUCT(--ISERROR(FIND(MID(G62,Lists!$L$2:$L$61,1),Lists!$J$8)))&gt;0,"has odd characters","")))))</f>
        <v/>
      </c>
    </row>
    <row r="63">
      <c r="A63" s="19" t="n"/>
      <c r="B63" s="19" t="n"/>
      <c r="C63" s="19" t="n"/>
      <c r="D63" s="19" t="n"/>
      <c r="E63" s="19" t="n"/>
      <c r="F63" s="19" t="n"/>
      <c r="G63" s="19" t="n"/>
      <c r="H63" s="20">
        <f>IF(OR(B63="",C63="",D63=""),"",B63&amp;IF(ISNUMBER(FIND("?",B63)),"&amp;","?")&amp;"utm_source="&amp;C63&amp;"&amp;utm_medium="&amp;D63&amp;IF(E63&lt;&gt;"","&amp;utm_campaign="&amp;E63,"")&amp;IF(F63&lt;&gt;"","&amp;utm_content="&amp;F63,"")&amp;IF(G63&lt;&gt;"","&amp;utm_term="&amp;G63,""))</f>
        <v/>
      </c>
      <c r="I63" s="10">
        <f>IF(COUNTA(B63:G63)=0,"",IF(J63&amp;K63&amp;L63&amp;M63&amp;N63&amp;O63="","OK","Fix: "&amp;TRIM(IF(J63&lt;&gt;"","URL "&amp;J63&amp;". ","")&amp;IF(K63&lt;&gt;"","source "&amp;K63&amp;". ","")&amp;IF(L63&lt;&gt;"","medium "&amp;L63&amp;". ","")&amp;IF(M63&lt;&gt;"","campaign "&amp;M63&amp;". ","")&amp;IF(N63&lt;&gt;"","content "&amp;N63&amp;". ","")&amp;IF(O63&lt;&gt;"","term "&amp;O63&amp;".",""))))</f>
        <v/>
      </c>
      <c r="J63" s="23">
        <f>IF(B63="",IF(COUNTA(B63:G63)&gt;0,"missing base URL",""),IF(ISNUMBER(FIND(" ",B63)),"has spaces",IF(LOWER(LEFT(B63,4))&lt;&gt;"http","should start with http",IF(ISNUMBER(FIND("utm_",B63)),"already has utm tags",IF(ISNUMBER(FIND("#",B63)),"has a # part, so tags must go before it","")))))</f>
        <v/>
      </c>
      <c r="K63" s="23">
        <f>IF(C63="",IF(COUNTA(B63:G63)&gt;0,"missing",""),IF(LEN(C63)&gt;60,"is too long",IF(NOT(EXACT(C63,LOWER(C63))),"has upper case",IF(ISNUMBER(FIND(" ",C63)),"has spaces",IF(SUMPRODUCT(--ISERROR(FIND(MID(C63,Lists!$L$2:$L$61,1),Lists!$J$8)))&gt;0,"has odd characters",IF(COUNTIF(Lists!$A$2:$A$21,C63)=0,"is not in your list",""))))))</f>
        <v/>
      </c>
      <c r="L63" s="23">
        <f>IF(D63="",IF(COUNTA(B63:G63)&gt;0,"missing",""),IF(LEN(D63)&gt;60,"is too long",IF(NOT(EXACT(D63,LOWER(D63))),"has upper case",IF(ISNUMBER(FIND(" ",D63)),"has spaces",IF(SUMPRODUCT(--ISERROR(FIND(MID(D63,Lists!$L$2:$L$61,1),Lists!$J$8)))&gt;0,"has odd characters",IF(COUNTIF(Lists!$D$2:$D$9,D63)=0,"is not in your list",""))))))</f>
        <v/>
      </c>
      <c r="M63" s="23">
        <f>IF(E63="",IF(COUNTA(B63:G63)&gt;0,"missing",""),IF(LEN(E63)&gt;60,"is too long",IF(NOT(EXACT(E63,LOWER(E63))),"has upper case",IF(ISNUMBER(FIND(" ",E63)),"has spaces",IF(SUMPRODUCT(--ISERROR(FIND(MID(E63,Lists!$L$2:$L$61,1),Lists!$J$8)))&gt;0,"has odd characters",IF(AND(MID(E63,5,1)="-",MID(E63,8,1)="-",LEN(E63)&gt;8,IFERROR(VALUE(LEFT(E63,4))&gt;=2000,FALSE),IFERROR(AND(VALUE(MID(E63,6,2))&gt;=1,VALUE(MID(E63,6,2))&lt;=12),FALSE)),"","is not yyyy-mm-topic"))))))</f>
        <v/>
      </c>
      <c r="N63" s="23">
        <f>IF(F63="","",IF(LEN(F63)&gt;60,"is too long",IF(NOT(EXACT(F63,LOWER(F63))),"has upper case",IF(ISNUMBER(FIND(" ",F63)),"has spaces",IF(SUMPRODUCT(--ISERROR(FIND(MID(F63,Lists!$L$2:$L$61,1),Lists!$J$8)))&gt;0,"has odd characters","")))))</f>
        <v/>
      </c>
      <c r="O63" s="23">
        <f>IF(G63="","",IF(LEN(G63)&gt;60,"is too long",IF(NOT(EXACT(G63,LOWER(G63))),"has upper case",IF(ISNUMBER(FIND(" ",G63)),"has spaces",IF(SUMPRODUCT(--ISERROR(FIND(MID(G63,Lists!$L$2:$L$61,1),Lists!$J$8)))&gt;0,"has odd characters","")))))</f>
        <v/>
      </c>
    </row>
    <row r="64">
      <c r="A64" s="19" t="n"/>
      <c r="B64" s="19" t="n"/>
      <c r="C64" s="19" t="n"/>
      <c r="D64" s="19" t="n"/>
      <c r="E64" s="19" t="n"/>
      <c r="F64" s="19" t="n"/>
      <c r="G64" s="19" t="n"/>
      <c r="H64" s="20">
        <f>IF(OR(B64="",C64="",D64=""),"",B64&amp;IF(ISNUMBER(FIND("?",B64)),"&amp;","?")&amp;"utm_source="&amp;C64&amp;"&amp;utm_medium="&amp;D64&amp;IF(E64&lt;&gt;"","&amp;utm_campaign="&amp;E64,"")&amp;IF(F64&lt;&gt;"","&amp;utm_content="&amp;F64,"")&amp;IF(G64&lt;&gt;"","&amp;utm_term="&amp;G64,""))</f>
        <v/>
      </c>
      <c r="I64" s="10">
        <f>IF(COUNTA(B64:G64)=0,"",IF(J64&amp;K64&amp;L64&amp;M64&amp;N64&amp;O64="","OK","Fix: "&amp;TRIM(IF(J64&lt;&gt;"","URL "&amp;J64&amp;". ","")&amp;IF(K64&lt;&gt;"","source "&amp;K64&amp;". ","")&amp;IF(L64&lt;&gt;"","medium "&amp;L64&amp;". ","")&amp;IF(M64&lt;&gt;"","campaign "&amp;M64&amp;". ","")&amp;IF(N64&lt;&gt;"","content "&amp;N64&amp;". ","")&amp;IF(O64&lt;&gt;"","term "&amp;O64&amp;".",""))))</f>
        <v/>
      </c>
      <c r="J64" s="23">
        <f>IF(B64="",IF(COUNTA(B64:G64)&gt;0,"missing base URL",""),IF(ISNUMBER(FIND(" ",B64)),"has spaces",IF(LOWER(LEFT(B64,4))&lt;&gt;"http","should start with http",IF(ISNUMBER(FIND("utm_",B64)),"already has utm tags",IF(ISNUMBER(FIND("#",B64)),"has a # part, so tags must go before it","")))))</f>
        <v/>
      </c>
      <c r="K64" s="23">
        <f>IF(C64="",IF(COUNTA(B64:G64)&gt;0,"missing",""),IF(LEN(C64)&gt;60,"is too long",IF(NOT(EXACT(C64,LOWER(C64))),"has upper case",IF(ISNUMBER(FIND(" ",C64)),"has spaces",IF(SUMPRODUCT(--ISERROR(FIND(MID(C64,Lists!$L$2:$L$61,1),Lists!$J$8)))&gt;0,"has odd characters",IF(COUNTIF(Lists!$A$2:$A$21,C64)=0,"is not in your list",""))))))</f>
        <v/>
      </c>
      <c r="L64" s="23">
        <f>IF(D64="",IF(COUNTA(B64:G64)&gt;0,"missing",""),IF(LEN(D64)&gt;60,"is too long",IF(NOT(EXACT(D64,LOWER(D64))),"has upper case",IF(ISNUMBER(FIND(" ",D64)),"has spaces",IF(SUMPRODUCT(--ISERROR(FIND(MID(D64,Lists!$L$2:$L$61,1),Lists!$J$8)))&gt;0,"has odd characters",IF(COUNTIF(Lists!$D$2:$D$9,D64)=0,"is not in your list",""))))))</f>
        <v/>
      </c>
      <c r="M64" s="23">
        <f>IF(E64="",IF(COUNTA(B64:G64)&gt;0,"missing",""),IF(LEN(E64)&gt;60,"is too long",IF(NOT(EXACT(E64,LOWER(E64))),"has upper case",IF(ISNUMBER(FIND(" ",E64)),"has spaces",IF(SUMPRODUCT(--ISERROR(FIND(MID(E64,Lists!$L$2:$L$61,1),Lists!$J$8)))&gt;0,"has odd characters",IF(AND(MID(E64,5,1)="-",MID(E64,8,1)="-",LEN(E64)&gt;8,IFERROR(VALUE(LEFT(E64,4))&gt;=2000,FALSE),IFERROR(AND(VALUE(MID(E64,6,2))&gt;=1,VALUE(MID(E64,6,2))&lt;=12),FALSE)),"","is not yyyy-mm-topic"))))))</f>
        <v/>
      </c>
      <c r="N64" s="23">
        <f>IF(F64="","",IF(LEN(F64)&gt;60,"is too long",IF(NOT(EXACT(F64,LOWER(F64))),"has upper case",IF(ISNUMBER(FIND(" ",F64)),"has spaces",IF(SUMPRODUCT(--ISERROR(FIND(MID(F64,Lists!$L$2:$L$61,1),Lists!$J$8)))&gt;0,"has odd characters","")))))</f>
        <v/>
      </c>
      <c r="O64" s="23">
        <f>IF(G64="","",IF(LEN(G64)&gt;60,"is too long",IF(NOT(EXACT(G64,LOWER(G64))),"has upper case",IF(ISNUMBER(FIND(" ",G64)),"has spaces",IF(SUMPRODUCT(--ISERROR(FIND(MID(G64,Lists!$L$2:$L$61,1),Lists!$J$8)))&gt;0,"has odd characters","")))))</f>
        <v/>
      </c>
    </row>
    <row r="65">
      <c r="A65" s="19" t="n"/>
      <c r="B65" s="19" t="n"/>
      <c r="C65" s="19" t="n"/>
      <c r="D65" s="19" t="n"/>
      <c r="E65" s="19" t="n"/>
      <c r="F65" s="19" t="n"/>
      <c r="G65" s="19" t="n"/>
      <c r="H65" s="20">
        <f>IF(OR(B65="",C65="",D65=""),"",B65&amp;IF(ISNUMBER(FIND("?",B65)),"&amp;","?")&amp;"utm_source="&amp;C65&amp;"&amp;utm_medium="&amp;D65&amp;IF(E65&lt;&gt;"","&amp;utm_campaign="&amp;E65,"")&amp;IF(F65&lt;&gt;"","&amp;utm_content="&amp;F65,"")&amp;IF(G65&lt;&gt;"","&amp;utm_term="&amp;G65,""))</f>
        <v/>
      </c>
      <c r="I65" s="10">
        <f>IF(COUNTA(B65:G65)=0,"",IF(J65&amp;K65&amp;L65&amp;M65&amp;N65&amp;O65="","OK","Fix: "&amp;TRIM(IF(J65&lt;&gt;"","URL "&amp;J65&amp;". ","")&amp;IF(K65&lt;&gt;"","source "&amp;K65&amp;". ","")&amp;IF(L65&lt;&gt;"","medium "&amp;L65&amp;". ","")&amp;IF(M65&lt;&gt;"","campaign "&amp;M65&amp;". ","")&amp;IF(N65&lt;&gt;"","content "&amp;N65&amp;". ","")&amp;IF(O65&lt;&gt;"","term "&amp;O65&amp;".",""))))</f>
        <v/>
      </c>
      <c r="J65" s="23">
        <f>IF(B65="",IF(COUNTA(B65:G65)&gt;0,"missing base URL",""),IF(ISNUMBER(FIND(" ",B65)),"has spaces",IF(LOWER(LEFT(B65,4))&lt;&gt;"http","should start with http",IF(ISNUMBER(FIND("utm_",B65)),"already has utm tags",IF(ISNUMBER(FIND("#",B65)),"has a # part, so tags must go before it","")))))</f>
        <v/>
      </c>
      <c r="K65" s="23">
        <f>IF(C65="",IF(COUNTA(B65:G65)&gt;0,"missing",""),IF(LEN(C65)&gt;60,"is too long",IF(NOT(EXACT(C65,LOWER(C65))),"has upper case",IF(ISNUMBER(FIND(" ",C65)),"has spaces",IF(SUMPRODUCT(--ISERROR(FIND(MID(C65,Lists!$L$2:$L$61,1),Lists!$J$8)))&gt;0,"has odd characters",IF(COUNTIF(Lists!$A$2:$A$21,C65)=0,"is not in your list",""))))))</f>
        <v/>
      </c>
      <c r="L65" s="23">
        <f>IF(D65="",IF(COUNTA(B65:G65)&gt;0,"missing",""),IF(LEN(D65)&gt;60,"is too long",IF(NOT(EXACT(D65,LOWER(D65))),"has upper case",IF(ISNUMBER(FIND(" ",D65)),"has spaces",IF(SUMPRODUCT(--ISERROR(FIND(MID(D65,Lists!$L$2:$L$61,1),Lists!$J$8)))&gt;0,"has odd characters",IF(COUNTIF(Lists!$D$2:$D$9,D65)=0,"is not in your list",""))))))</f>
        <v/>
      </c>
      <c r="M65" s="23">
        <f>IF(E65="",IF(COUNTA(B65:G65)&gt;0,"missing",""),IF(LEN(E65)&gt;60,"is too long",IF(NOT(EXACT(E65,LOWER(E65))),"has upper case",IF(ISNUMBER(FIND(" ",E65)),"has spaces",IF(SUMPRODUCT(--ISERROR(FIND(MID(E65,Lists!$L$2:$L$61,1),Lists!$J$8)))&gt;0,"has odd characters",IF(AND(MID(E65,5,1)="-",MID(E65,8,1)="-",LEN(E65)&gt;8,IFERROR(VALUE(LEFT(E65,4))&gt;=2000,FALSE),IFERROR(AND(VALUE(MID(E65,6,2))&gt;=1,VALUE(MID(E65,6,2))&lt;=12),FALSE)),"","is not yyyy-mm-topic"))))))</f>
        <v/>
      </c>
      <c r="N65" s="23">
        <f>IF(F65="","",IF(LEN(F65)&gt;60,"is too long",IF(NOT(EXACT(F65,LOWER(F65))),"has upper case",IF(ISNUMBER(FIND(" ",F65)),"has spaces",IF(SUMPRODUCT(--ISERROR(FIND(MID(F65,Lists!$L$2:$L$61,1),Lists!$J$8)))&gt;0,"has odd characters","")))))</f>
        <v/>
      </c>
      <c r="O65" s="23">
        <f>IF(G65="","",IF(LEN(G65)&gt;60,"is too long",IF(NOT(EXACT(G65,LOWER(G65))),"has upper case",IF(ISNUMBER(FIND(" ",G65)),"has spaces",IF(SUMPRODUCT(--ISERROR(FIND(MID(G65,Lists!$L$2:$L$61,1),Lists!$J$8)))&gt;0,"has odd characters","")))))</f>
        <v/>
      </c>
    </row>
    <row r="66">
      <c r="A66" s="19" t="n"/>
      <c r="B66" s="19" t="n"/>
      <c r="C66" s="19" t="n"/>
      <c r="D66" s="19" t="n"/>
      <c r="E66" s="19" t="n"/>
      <c r="F66" s="19" t="n"/>
      <c r="G66" s="19" t="n"/>
      <c r="H66" s="20">
        <f>IF(OR(B66="",C66="",D66=""),"",B66&amp;IF(ISNUMBER(FIND("?",B66)),"&amp;","?")&amp;"utm_source="&amp;C66&amp;"&amp;utm_medium="&amp;D66&amp;IF(E66&lt;&gt;"","&amp;utm_campaign="&amp;E66,"")&amp;IF(F66&lt;&gt;"","&amp;utm_content="&amp;F66,"")&amp;IF(G66&lt;&gt;"","&amp;utm_term="&amp;G66,""))</f>
        <v/>
      </c>
      <c r="I66" s="10">
        <f>IF(COUNTA(B66:G66)=0,"",IF(J66&amp;K66&amp;L66&amp;M66&amp;N66&amp;O66="","OK","Fix: "&amp;TRIM(IF(J66&lt;&gt;"","URL "&amp;J66&amp;". ","")&amp;IF(K66&lt;&gt;"","source "&amp;K66&amp;". ","")&amp;IF(L66&lt;&gt;"","medium "&amp;L66&amp;". ","")&amp;IF(M66&lt;&gt;"","campaign "&amp;M66&amp;". ","")&amp;IF(N66&lt;&gt;"","content "&amp;N66&amp;". ","")&amp;IF(O66&lt;&gt;"","term "&amp;O66&amp;".",""))))</f>
        <v/>
      </c>
      <c r="J66" s="23">
        <f>IF(B66="",IF(COUNTA(B66:G66)&gt;0,"missing base URL",""),IF(ISNUMBER(FIND(" ",B66)),"has spaces",IF(LOWER(LEFT(B66,4))&lt;&gt;"http","should start with http",IF(ISNUMBER(FIND("utm_",B66)),"already has utm tags",IF(ISNUMBER(FIND("#",B66)),"has a # part, so tags must go before it","")))))</f>
        <v/>
      </c>
      <c r="K66" s="23">
        <f>IF(C66="",IF(COUNTA(B66:G66)&gt;0,"missing",""),IF(LEN(C66)&gt;60,"is too long",IF(NOT(EXACT(C66,LOWER(C66))),"has upper case",IF(ISNUMBER(FIND(" ",C66)),"has spaces",IF(SUMPRODUCT(--ISERROR(FIND(MID(C66,Lists!$L$2:$L$61,1),Lists!$J$8)))&gt;0,"has odd characters",IF(COUNTIF(Lists!$A$2:$A$21,C66)=0,"is not in your list",""))))))</f>
        <v/>
      </c>
      <c r="L66" s="23">
        <f>IF(D66="",IF(COUNTA(B66:G66)&gt;0,"missing",""),IF(LEN(D66)&gt;60,"is too long",IF(NOT(EXACT(D66,LOWER(D66))),"has upper case",IF(ISNUMBER(FIND(" ",D66)),"has spaces",IF(SUMPRODUCT(--ISERROR(FIND(MID(D66,Lists!$L$2:$L$61,1),Lists!$J$8)))&gt;0,"has odd characters",IF(COUNTIF(Lists!$D$2:$D$9,D66)=0,"is not in your list",""))))))</f>
        <v/>
      </c>
      <c r="M66" s="23">
        <f>IF(E66="",IF(COUNTA(B66:G66)&gt;0,"missing",""),IF(LEN(E66)&gt;60,"is too long",IF(NOT(EXACT(E66,LOWER(E66))),"has upper case",IF(ISNUMBER(FIND(" ",E66)),"has spaces",IF(SUMPRODUCT(--ISERROR(FIND(MID(E66,Lists!$L$2:$L$61,1),Lists!$J$8)))&gt;0,"has odd characters",IF(AND(MID(E66,5,1)="-",MID(E66,8,1)="-",LEN(E66)&gt;8,IFERROR(VALUE(LEFT(E66,4))&gt;=2000,FALSE),IFERROR(AND(VALUE(MID(E66,6,2))&gt;=1,VALUE(MID(E66,6,2))&lt;=12),FALSE)),"","is not yyyy-mm-topic"))))))</f>
        <v/>
      </c>
      <c r="N66" s="23">
        <f>IF(F66="","",IF(LEN(F66)&gt;60,"is too long",IF(NOT(EXACT(F66,LOWER(F66))),"has upper case",IF(ISNUMBER(FIND(" ",F66)),"has spaces",IF(SUMPRODUCT(--ISERROR(FIND(MID(F66,Lists!$L$2:$L$61,1),Lists!$J$8)))&gt;0,"has odd characters","")))))</f>
        <v/>
      </c>
      <c r="O66" s="23">
        <f>IF(G66="","",IF(LEN(G66)&gt;60,"is too long",IF(NOT(EXACT(G66,LOWER(G66))),"has upper case",IF(ISNUMBER(FIND(" ",G66)),"has spaces",IF(SUMPRODUCT(--ISERROR(FIND(MID(G66,Lists!$L$2:$L$61,1),Lists!$J$8)))&gt;0,"has odd characters","")))))</f>
        <v/>
      </c>
    </row>
    <row r="67">
      <c r="A67" s="19" t="n"/>
      <c r="B67" s="19" t="n"/>
      <c r="C67" s="19" t="n"/>
      <c r="D67" s="19" t="n"/>
      <c r="E67" s="19" t="n"/>
      <c r="F67" s="19" t="n"/>
      <c r="G67" s="19" t="n"/>
      <c r="H67" s="20">
        <f>IF(OR(B67="",C67="",D67=""),"",B67&amp;IF(ISNUMBER(FIND("?",B67)),"&amp;","?")&amp;"utm_source="&amp;C67&amp;"&amp;utm_medium="&amp;D67&amp;IF(E67&lt;&gt;"","&amp;utm_campaign="&amp;E67,"")&amp;IF(F67&lt;&gt;"","&amp;utm_content="&amp;F67,"")&amp;IF(G67&lt;&gt;"","&amp;utm_term="&amp;G67,""))</f>
        <v/>
      </c>
      <c r="I67" s="10">
        <f>IF(COUNTA(B67:G67)=0,"",IF(J67&amp;K67&amp;L67&amp;M67&amp;N67&amp;O67="","OK","Fix: "&amp;TRIM(IF(J67&lt;&gt;"","URL "&amp;J67&amp;". ","")&amp;IF(K67&lt;&gt;"","source "&amp;K67&amp;". ","")&amp;IF(L67&lt;&gt;"","medium "&amp;L67&amp;". ","")&amp;IF(M67&lt;&gt;"","campaign "&amp;M67&amp;". ","")&amp;IF(N67&lt;&gt;"","content "&amp;N67&amp;". ","")&amp;IF(O67&lt;&gt;"","term "&amp;O67&amp;".",""))))</f>
        <v/>
      </c>
      <c r="J67" s="23">
        <f>IF(B67="",IF(COUNTA(B67:G67)&gt;0,"missing base URL",""),IF(ISNUMBER(FIND(" ",B67)),"has spaces",IF(LOWER(LEFT(B67,4))&lt;&gt;"http","should start with http",IF(ISNUMBER(FIND("utm_",B67)),"already has utm tags",IF(ISNUMBER(FIND("#",B67)),"has a # part, so tags must go before it","")))))</f>
        <v/>
      </c>
      <c r="K67" s="23">
        <f>IF(C67="",IF(COUNTA(B67:G67)&gt;0,"missing",""),IF(LEN(C67)&gt;60,"is too long",IF(NOT(EXACT(C67,LOWER(C67))),"has upper case",IF(ISNUMBER(FIND(" ",C67)),"has spaces",IF(SUMPRODUCT(--ISERROR(FIND(MID(C67,Lists!$L$2:$L$61,1),Lists!$J$8)))&gt;0,"has odd characters",IF(COUNTIF(Lists!$A$2:$A$21,C67)=0,"is not in your list",""))))))</f>
        <v/>
      </c>
      <c r="L67" s="23">
        <f>IF(D67="",IF(COUNTA(B67:G67)&gt;0,"missing",""),IF(LEN(D67)&gt;60,"is too long",IF(NOT(EXACT(D67,LOWER(D67))),"has upper case",IF(ISNUMBER(FIND(" ",D67)),"has spaces",IF(SUMPRODUCT(--ISERROR(FIND(MID(D67,Lists!$L$2:$L$61,1),Lists!$J$8)))&gt;0,"has odd characters",IF(COUNTIF(Lists!$D$2:$D$9,D67)=0,"is not in your list",""))))))</f>
        <v/>
      </c>
      <c r="M67" s="23">
        <f>IF(E67="",IF(COUNTA(B67:G67)&gt;0,"missing",""),IF(LEN(E67)&gt;60,"is too long",IF(NOT(EXACT(E67,LOWER(E67))),"has upper case",IF(ISNUMBER(FIND(" ",E67)),"has spaces",IF(SUMPRODUCT(--ISERROR(FIND(MID(E67,Lists!$L$2:$L$61,1),Lists!$J$8)))&gt;0,"has odd characters",IF(AND(MID(E67,5,1)="-",MID(E67,8,1)="-",LEN(E67)&gt;8,IFERROR(VALUE(LEFT(E67,4))&gt;=2000,FALSE),IFERROR(AND(VALUE(MID(E67,6,2))&gt;=1,VALUE(MID(E67,6,2))&lt;=12),FALSE)),"","is not yyyy-mm-topic"))))))</f>
        <v/>
      </c>
      <c r="N67" s="23">
        <f>IF(F67="","",IF(LEN(F67)&gt;60,"is too long",IF(NOT(EXACT(F67,LOWER(F67))),"has upper case",IF(ISNUMBER(FIND(" ",F67)),"has spaces",IF(SUMPRODUCT(--ISERROR(FIND(MID(F67,Lists!$L$2:$L$61,1),Lists!$J$8)))&gt;0,"has odd characters","")))))</f>
        <v/>
      </c>
      <c r="O67" s="23">
        <f>IF(G67="","",IF(LEN(G67)&gt;60,"is too long",IF(NOT(EXACT(G67,LOWER(G67))),"has upper case",IF(ISNUMBER(FIND(" ",G67)),"has spaces",IF(SUMPRODUCT(--ISERROR(FIND(MID(G67,Lists!$L$2:$L$61,1),Lists!$J$8)))&gt;0,"has odd characters","")))))</f>
        <v/>
      </c>
    </row>
    <row r="68">
      <c r="A68" s="19" t="n"/>
      <c r="B68" s="19" t="n"/>
      <c r="C68" s="19" t="n"/>
      <c r="D68" s="19" t="n"/>
      <c r="E68" s="19" t="n"/>
      <c r="F68" s="19" t="n"/>
      <c r="G68" s="19" t="n"/>
      <c r="H68" s="20">
        <f>IF(OR(B68="",C68="",D68=""),"",B68&amp;IF(ISNUMBER(FIND("?",B68)),"&amp;","?")&amp;"utm_source="&amp;C68&amp;"&amp;utm_medium="&amp;D68&amp;IF(E68&lt;&gt;"","&amp;utm_campaign="&amp;E68,"")&amp;IF(F68&lt;&gt;"","&amp;utm_content="&amp;F68,"")&amp;IF(G68&lt;&gt;"","&amp;utm_term="&amp;G68,""))</f>
        <v/>
      </c>
      <c r="I68" s="10">
        <f>IF(COUNTA(B68:G68)=0,"",IF(J68&amp;K68&amp;L68&amp;M68&amp;N68&amp;O68="","OK","Fix: "&amp;TRIM(IF(J68&lt;&gt;"","URL "&amp;J68&amp;". ","")&amp;IF(K68&lt;&gt;"","source "&amp;K68&amp;". ","")&amp;IF(L68&lt;&gt;"","medium "&amp;L68&amp;". ","")&amp;IF(M68&lt;&gt;"","campaign "&amp;M68&amp;". ","")&amp;IF(N68&lt;&gt;"","content "&amp;N68&amp;". ","")&amp;IF(O68&lt;&gt;"","term "&amp;O68&amp;".",""))))</f>
        <v/>
      </c>
      <c r="J68" s="23">
        <f>IF(B68="",IF(COUNTA(B68:G68)&gt;0,"missing base URL",""),IF(ISNUMBER(FIND(" ",B68)),"has spaces",IF(LOWER(LEFT(B68,4))&lt;&gt;"http","should start with http",IF(ISNUMBER(FIND("utm_",B68)),"already has utm tags",IF(ISNUMBER(FIND("#",B68)),"has a # part, so tags must go before it","")))))</f>
        <v/>
      </c>
      <c r="K68" s="23">
        <f>IF(C68="",IF(COUNTA(B68:G68)&gt;0,"missing",""),IF(LEN(C68)&gt;60,"is too long",IF(NOT(EXACT(C68,LOWER(C68))),"has upper case",IF(ISNUMBER(FIND(" ",C68)),"has spaces",IF(SUMPRODUCT(--ISERROR(FIND(MID(C68,Lists!$L$2:$L$61,1),Lists!$J$8)))&gt;0,"has odd characters",IF(COUNTIF(Lists!$A$2:$A$21,C68)=0,"is not in your list",""))))))</f>
        <v/>
      </c>
      <c r="L68" s="23">
        <f>IF(D68="",IF(COUNTA(B68:G68)&gt;0,"missing",""),IF(LEN(D68)&gt;60,"is too long",IF(NOT(EXACT(D68,LOWER(D68))),"has upper case",IF(ISNUMBER(FIND(" ",D68)),"has spaces",IF(SUMPRODUCT(--ISERROR(FIND(MID(D68,Lists!$L$2:$L$61,1),Lists!$J$8)))&gt;0,"has odd characters",IF(COUNTIF(Lists!$D$2:$D$9,D68)=0,"is not in your list",""))))))</f>
        <v/>
      </c>
      <c r="M68" s="23">
        <f>IF(E68="",IF(COUNTA(B68:G68)&gt;0,"missing",""),IF(LEN(E68)&gt;60,"is too long",IF(NOT(EXACT(E68,LOWER(E68))),"has upper case",IF(ISNUMBER(FIND(" ",E68)),"has spaces",IF(SUMPRODUCT(--ISERROR(FIND(MID(E68,Lists!$L$2:$L$61,1),Lists!$J$8)))&gt;0,"has odd characters",IF(AND(MID(E68,5,1)="-",MID(E68,8,1)="-",LEN(E68)&gt;8,IFERROR(VALUE(LEFT(E68,4))&gt;=2000,FALSE),IFERROR(AND(VALUE(MID(E68,6,2))&gt;=1,VALUE(MID(E68,6,2))&lt;=12),FALSE)),"","is not yyyy-mm-topic"))))))</f>
        <v/>
      </c>
      <c r="N68" s="23">
        <f>IF(F68="","",IF(LEN(F68)&gt;60,"is too long",IF(NOT(EXACT(F68,LOWER(F68))),"has upper case",IF(ISNUMBER(FIND(" ",F68)),"has spaces",IF(SUMPRODUCT(--ISERROR(FIND(MID(F68,Lists!$L$2:$L$61,1),Lists!$J$8)))&gt;0,"has odd characters","")))))</f>
        <v/>
      </c>
      <c r="O68" s="23">
        <f>IF(G68="","",IF(LEN(G68)&gt;60,"is too long",IF(NOT(EXACT(G68,LOWER(G68))),"has upper case",IF(ISNUMBER(FIND(" ",G68)),"has spaces",IF(SUMPRODUCT(--ISERROR(FIND(MID(G68,Lists!$L$2:$L$61,1),Lists!$J$8)))&gt;0,"has odd characters","")))))</f>
        <v/>
      </c>
    </row>
    <row r="69">
      <c r="A69" s="19" t="n"/>
      <c r="B69" s="19" t="n"/>
      <c r="C69" s="19" t="n"/>
      <c r="D69" s="19" t="n"/>
      <c r="E69" s="19" t="n"/>
      <c r="F69" s="19" t="n"/>
      <c r="G69" s="19" t="n"/>
      <c r="H69" s="20">
        <f>IF(OR(B69="",C69="",D69=""),"",B69&amp;IF(ISNUMBER(FIND("?",B69)),"&amp;","?")&amp;"utm_source="&amp;C69&amp;"&amp;utm_medium="&amp;D69&amp;IF(E69&lt;&gt;"","&amp;utm_campaign="&amp;E69,"")&amp;IF(F69&lt;&gt;"","&amp;utm_content="&amp;F69,"")&amp;IF(G69&lt;&gt;"","&amp;utm_term="&amp;G69,""))</f>
        <v/>
      </c>
      <c r="I69" s="10">
        <f>IF(COUNTA(B69:G69)=0,"",IF(J69&amp;K69&amp;L69&amp;M69&amp;N69&amp;O69="","OK","Fix: "&amp;TRIM(IF(J69&lt;&gt;"","URL "&amp;J69&amp;". ","")&amp;IF(K69&lt;&gt;"","source "&amp;K69&amp;". ","")&amp;IF(L69&lt;&gt;"","medium "&amp;L69&amp;". ","")&amp;IF(M69&lt;&gt;"","campaign "&amp;M69&amp;". ","")&amp;IF(N69&lt;&gt;"","content "&amp;N69&amp;". ","")&amp;IF(O69&lt;&gt;"","term "&amp;O69&amp;".",""))))</f>
        <v/>
      </c>
      <c r="J69" s="23">
        <f>IF(B69="",IF(COUNTA(B69:G69)&gt;0,"missing base URL",""),IF(ISNUMBER(FIND(" ",B69)),"has spaces",IF(LOWER(LEFT(B69,4))&lt;&gt;"http","should start with http",IF(ISNUMBER(FIND("utm_",B69)),"already has utm tags",IF(ISNUMBER(FIND("#",B69)),"has a # part, so tags must go before it","")))))</f>
        <v/>
      </c>
      <c r="K69" s="23">
        <f>IF(C69="",IF(COUNTA(B69:G69)&gt;0,"missing",""),IF(LEN(C69)&gt;60,"is too long",IF(NOT(EXACT(C69,LOWER(C69))),"has upper case",IF(ISNUMBER(FIND(" ",C69)),"has spaces",IF(SUMPRODUCT(--ISERROR(FIND(MID(C69,Lists!$L$2:$L$61,1),Lists!$J$8)))&gt;0,"has odd characters",IF(COUNTIF(Lists!$A$2:$A$21,C69)=0,"is not in your list",""))))))</f>
        <v/>
      </c>
      <c r="L69" s="23">
        <f>IF(D69="",IF(COUNTA(B69:G69)&gt;0,"missing",""),IF(LEN(D69)&gt;60,"is too long",IF(NOT(EXACT(D69,LOWER(D69))),"has upper case",IF(ISNUMBER(FIND(" ",D69)),"has spaces",IF(SUMPRODUCT(--ISERROR(FIND(MID(D69,Lists!$L$2:$L$61,1),Lists!$J$8)))&gt;0,"has odd characters",IF(COUNTIF(Lists!$D$2:$D$9,D69)=0,"is not in your list",""))))))</f>
        <v/>
      </c>
      <c r="M69" s="23">
        <f>IF(E69="",IF(COUNTA(B69:G69)&gt;0,"missing",""),IF(LEN(E69)&gt;60,"is too long",IF(NOT(EXACT(E69,LOWER(E69))),"has upper case",IF(ISNUMBER(FIND(" ",E69)),"has spaces",IF(SUMPRODUCT(--ISERROR(FIND(MID(E69,Lists!$L$2:$L$61,1),Lists!$J$8)))&gt;0,"has odd characters",IF(AND(MID(E69,5,1)="-",MID(E69,8,1)="-",LEN(E69)&gt;8,IFERROR(VALUE(LEFT(E69,4))&gt;=2000,FALSE),IFERROR(AND(VALUE(MID(E69,6,2))&gt;=1,VALUE(MID(E69,6,2))&lt;=12),FALSE)),"","is not yyyy-mm-topic"))))))</f>
        <v/>
      </c>
      <c r="N69" s="23">
        <f>IF(F69="","",IF(LEN(F69)&gt;60,"is too long",IF(NOT(EXACT(F69,LOWER(F69))),"has upper case",IF(ISNUMBER(FIND(" ",F69)),"has spaces",IF(SUMPRODUCT(--ISERROR(FIND(MID(F69,Lists!$L$2:$L$61,1),Lists!$J$8)))&gt;0,"has odd characters","")))))</f>
        <v/>
      </c>
      <c r="O69" s="23">
        <f>IF(G69="","",IF(LEN(G69)&gt;60,"is too long",IF(NOT(EXACT(G69,LOWER(G69))),"has upper case",IF(ISNUMBER(FIND(" ",G69)),"has spaces",IF(SUMPRODUCT(--ISERROR(FIND(MID(G69,Lists!$L$2:$L$61,1),Lists!$J$8)))&gt;0,"has odd characters","")))))</f>
        <v/>
      </c>
    </row>
    <row r="70">
      <c r="A70" s="19" t="n"/>
      <c r="B70" s="19" t="n"/>
      <c r="C70" s="19" t="n"/>
      <c r="D70" s="19" t="n"/>
      <c r="E70" s="19" t="n"/>
      <c r="F70" s="19" t="n"/>
      <c r="G70" s="19" t="n"/>
      <c r="H70" s="20">
        <f>IF(OR(B70="",C70="",D70=""),"",B70&amp;IF(ISNUMBER(FIND("?",B70)),"&amp;","?")&amp;"utm_source="&amp;C70&amp;"&amp;utm_medium="&amp;D70&amp;IF(E70&lt;&gt;"","&amp;utm_campaign="&amp;E70,"")&amp;IF(F70&lt;&gt;"","&amp;utm_content="&amp;F70,"")&amp;IF(G70&lt;&gt;"","&amp;utm_term="&amp;G70,""))</f>
        <v/>
      </c>
      <c r="I70" s="10">
        <f>IF(COUNTA(B70:G70)=0,"",IF(J70&amp;K70&amp;L70&amp;M70&amp;N70&amp;O70="","OK","Fix: "&amp;TRIM(IF(J70&lt;&gt;"","URL "&amp;J70&amp;". ","")&amp;IF(K70&lt;&gt;"","source "&amp;K70&amp;". ","")&amp;IF(L70&lt;&gt;"","medium "&amp;L70&amp;". ","")&amp;IF(M70&lt;&gt;"","campaign "&amp;M70&amp;". ","")&amp;IF(N70&lt;&gt;"","content "&amp;N70&amp;". ","")&amp;IF(O70&lt;&gt;"","term "&amp;O70&amp;".",""))))</f>
        <v/>
      </c>
      <c r="J70" s="23">
        <f>IF(B70="",IF(COUNTA(B70:G70)&gt;0,"missing base URL",""),IF(ISNUMBER(FIND(" ",B70)),"has spaces",IF(LOWER(LEFT(B70,4))&lt;&gt;"http","should start with http",IF(ISNUMBER(FIND("utm_",B70)),"already has utm tags",IF(ISNUMBER(FIND("#",B70)),"has a # part, so tags must go before it","")))))</f>
        <v/>
      </c>
      <c r="K70" s="23">
        <f>IF(C70="",IF(COUNTA(B70:G70)&gt;0,"missing",""),IF(LEN(C70)&gt;60,"is too long",IF(NOT(EXACT(C70,LOWER(C70))),"has upper case",IF(ISNUMBER(FIND(" ",C70)),"has spaces",IF(SUMPRODUCT(--ISERROR(FIND(MID(C70,Lists!$L$2:$L$61,1),Lists!$J$8)))&gt;0,"has odd characters",IF(COUNTIF(Lists!$A$2:$A$21,C70)=0,"is not in your list",""))))))</f>
        <v/>
      </c>
      <c r="L70" s="23">
        <f>IF(D70="",IF(COUNTA(B70:G70)&gt;0,"missing",""),IF(LEN(D70)&gt;60,"is too long",IF(NOT(EXACT(D70,LOWER(D70))),"has upper case",IF(ISNUMBER(FIND(" ",D70)),"has spaces",IF(SUMPRODUCT(--ISERROR(FIND(MID(D70,Lists!$L$2:$L$61,1),Lists!$J$8)))&gt;0,"has odd characters",IF(COUNTIF(Lists!$D$2:$D$9,D70)=0,"is not in your list",""))))))</f>
        <v/>
      </c>
      <c r="M70" s="23">
        <f>IF(E70="",IF(COUNTA(B70:G70)&gt;0,"missing",""),IF(LEN(E70)&gt;60,"is too long",IF(NOT(EXACT(E70,LOWER(E70))),"has upper case",IF(ISNUMBER(FIND(" ",E70)),"has spaces",IF(SUMPRODUCT(--ISERROR(FIND(MID(E70,Lists!$L$2:$L$61,1),Lists!$J$8)))&gt;0,"has odd characters",IF(AND(MID(E70,5,1)="-",MID(E70,8,1)="-",LEN(E70)&gt;8,IFERROR(VALUE(LEFT(E70,4))&gt;=2000,FALSE),IFERROR(AND(VALUE(MID(E70,6,2))&gt;=1,VALUE(MID(E70,6,2))&lt;=12),FALSE)),"","is not yyyy-mm-topic"))))))</f>
        <v/>
      </c>
      <c r="N70" s="23">
        <f>IF(F70="","",IF(LEN(F70)&gt;60,"is too long",IF(NOT(EXACT(F70,LOWER(F70))),"has upper case",IF(ISNUMBER(FIND(" ",F70)),"has spaces",IF(SUMPRODUCT(--ISERROR(FIND(MID(F70,Lists!$L$2:$L$61,1),Lists!$J$8)))&gt;0,"has odd characters","")))))</f>
        <v/>
      </c>
      <c r="O70" s="23">
        <f>IF(G70="","",IF(LEN(G70)&gt;60,"is too long",IF(NOT(EXACT(G70,LOWER(G70))),"has upper case",IF(ISNUMBER(FIND(" ",G70)),"has spaces",IF(SUMPRODUCT(--ISERROR(FIND(MID(G70,Lists!$L$2:$L$61,1),Lists!$J$8)))&gt;0,"has odd characters","")))))</f>
        <v/>
      </c>
    </row>
    <row r="71">
      <c r="A71" s="19" t="n"/>
      <c r="B71" s="19" t="n"/>
      <c r="C71" s="19" t="n"/>
      <c r="D71" s="19" t="n"/>
      <c r="E71" s="19" t="n"/>
      <c r="F71" s="19" t="n"/>
      <c r="G71" s="19" t="n"/>
      <c r="H71" s="20">
        <f>IF(OR(B71="",C71="",D71=""),"",B71&amp;IF(ISNUMBER(FIND("?",B71)),"&amp;","?")&amp;"utm_source="&amp;C71&amp;"&amp;utm_medium="&amp;D71&amp;IF(E71&lt;&gt;"","&amp;utm_campaign="&amp;E71,"")&amp;IF(F71&lt;&gt;"","&amp;utm_content="&amp;F71,"")&amp;IF(G71&lt;&gt;"","&amp;utm_term="&amp;G71,""))</f>
        <v/>
      </c>
      <c r="I71" s="10">
        <f>IF(COUNTA(B71:G71)=0,"",IF(J71&amp;K71&amp;L71&amp;M71&amp;N71&amp;O71="","OK","Fix: "&amp;TRIM(IF(J71&lt;&gt;"","URL "&amp;J71&amp;". ","")&amp;IF(K71&lt;&gt;"","source "&amp;K71&amp;". ","")&amp;IF(L71&lt;&gt;"","medium "&amp;L71&amp;". ","")&amp;IF(M71&lt;&gt;"","campaign "&amp;M71&amp;". ","")&amp;IF(N71&lt;&gt;"","content "&amp;N71&amp;". ","")&amp;IF(O71&lt;&gt;"","term "&amp;O71&amp;".",""))))</f>
        <v/>
      </c>
      <c r="J71" s="23">
        <f>IF(B71="",IF(COUNTA(B71:G71)&gt;0,"missing base URL",""),IF(ISNUMBER(FIND(" ",B71)),"has spaces",IF(LOWER(LEFT(B71,4))&lt;&gt;"http","should start with http",IF(ISNUMBER(FIND("utm_",B71)),"already has utm tags",IF(ISNUMBER(FIND("#",B71)),"has a # part, so tags must go before it","")))))</f>
        <v/>
      </c>
      <c r="K71" s="23">
        <f>IF(C71="",IF(COUNTA(B71:G71)&gt;0,"missing",""),IF(LEN(C71)&gt;60,"is too long",IF(NOT(EXACT(C71,LOWER(C71))),"has upper case",IF(ISNUMBER(FIND(" ",C71)),"has spaces",IF(SUMPRODUCT(--ISERROR(FIND(MID(C71,Lists!$L$2:$L$61,1),Lists!$J$8)))&gt;0,"has odd characters",IF(COUNTIF(Lists!$A$2:$A$21,C71)=0,"is not in your list",""))))))</f>
        <v/>
      </c>
      <c r="L71" s="23">
        <f>IF(D71="",IF(COUNTA(B71:G71)&gt;0,"missing",""),IF(LEN(D71)&gt;60,"is too long",IF(NOT(EXACT(D71,LOWER(D71))),"has upper case",IF(ISNUMBER(FIND(" ",D71)),"has spaces",IF(SUMPRODUCT(--ISERROR(FIND(MID(D71,Lists!$L$2:$L$61,1),Lists!$J$8)))&gt;0,"has odd characters",IF(COUNTIF(Lists!$D$2:$D$9,D71)=0,"is not in your list",""))))))</f>
        <v/>
      </c>
      <c r="M71" s="23">
        <f>IF(E71="",IF(COUNTA(B71:G71)&gt;0,"missing",""),IF(LEN(E71)&gt;60,"is too long",IF(NOT(EXACT(E71,LOWER(E71))),"has upper case",IF(ISNUMBER(FIND(" ",E71)),"has spaces",IF(SUMPRODUCT(--ISERROR(FIND(MID(E71,Lists!$L$2:$L$61,1),Lists!$J$8)))&gt;0,"has odd characters",IF(AND(MID(E71,5,1)="-",MID(E71,8,1)="-",LEN(E71)&gt;8,IFERROR(VALUE(LEFT(E71,4))&gt;=2000,FALSE),IFERROR(AND(VALUE(MID(E71,6,2))&gt;=1,VALUE(MID(E71,6,2))&lt;=12),FALSE)),"","is not yyyy-mm-topic"))))))</f>
        <v/>
      </c>
      <c r="N71" s="23">
        <f>IF(F71="","",IF(LEN(F71)&gt;60,"is too long",IF(NOT(EXACT(F71,LOWER(F71))),"has upper case",IF(ISNUMBER(FIND(" ",F71)),"has spaces",IF(SUMPRODUCT(--ISERROR(FIND(MID(F71,Lists!$L$2:$L$61,1),Lists!$J$8)))&gt;0,"has odd characters","")))))</f>
        <v/>
      </c>
      <c r="O71" s="23">
        <f>IF(G71="","",IF(LEN(G71)&gt;60,"is too long",IF(NOT(EXACT(G71,LOWER(G71))),"has upper case",IF(ISNUMBER(FIND(" ",G71)),"has spaces",IF(SUMPRODUCT(--ISERROR(FIND(MID(G71,Lists!$L$2:$L$61,1),Lists!$J$8)))&gt;0,"has odd characters","")))))</f>
        <v/>
      </c>
    </row>
    <row r="72">
      <c r="A72" s="19" t="n"/>
      <c r="B72" s="19" t="n"/>
      <c r="C72" s="19" t="n"/>
      <c r="D72" s="19" t="n"/>
      <c r="E72" s="19" t="n"/>
      <c r="F72" s="19" t="n"/>
      <c r="G72" s="19" t="n"/>
      <c r="H72" s="20">
        <f>IF(OR(B72="",C72="",D72=""),"",B72&amp;IF(ISNUMBER(FIND("?",B72)),"&amp;","?")&amp;"utm_source="&amp;C72&amp;"&amp;utm_medium="&amp;D72&amp;IF(E72&lt;&gt;"","&amp;utm_campaign="&amp;E72,"")&amp;IF(F72&lt;&gt;"","&amp;utm_content="&amp;F72,"")&amp;IF(G72&lt;&gt;"","&amp;utm_term="&amp;G72,""))</f>
        <v/>
      </c>
      <c r="I72" s="10">
        <f>IF(COUNTA(B72:G72)=0,"",IF(J72&amp;K72&amp;L72&amp;M72&amp;N72&amp;O72="","OK","Fix: "&amp;TRIM(IF(J72&lt;&gt;"","URL "&amp;J72&amp;". ","")&amp;IF(K72&lt;&gt;"","source "&amp;K72&amp;". ","")&amp;IF(L72&lt;&gt;"","medium "&amp;L72&amp;". ","")&amp;IF(M72&lt;&gt;"","campaign "&amp;M72&amp;". ","")&amp;IF(N72&lt;&gt;"","content "&amp;N72&amp;". ","")&amp;IF(O72&lt;&gt;"","term "&amp;O72&amp;".",""))))</f>
        <v/>
      </c>
      <c r="J72" s="23">
        <f>IF(B72="",IF(COUNTA(B72:G72)&gt;0,"missing base URL",""),IF(ISNUMBER(FIND(" ",B72)),"has spaces",IF(LOWER(LEFT(B72,4))&lt;&gt;"http","should start with http",IF(ISNUMBER(FIND("utm_",B72)),"already has utm tags",IF(ISNUMBER(FIND("#",B72)),"has a # part, so tags must go before it","")))))</f>
        <v/>
      </c>
      <c r="K72" s="23">
        <f>IF(C72="",IF(COUNTA(B72:G72)&gt;0,"missing",""),IF(LEN(C72)&gt;60,"is too long",IF(NOT(EXACT(C72,LOWER(C72))),"has upper case",IF(ISNUMBER(FIND(" ",C72)),"has spaces",IF(SUMPRODUCT(--ISERROR(FIND(MID(C72,Lists!$L$2:$L$61,1),Lists!$J$8)))&gt;0,"has odd characters",IF(COUNTIF(Lists!$A$2:$A$21,C72)=0,"is not in your list",""))))))</f>
        <v/>
      </c>
      <c r="L72" s="23">
        <f>IF(D72="",IF(COUNTA(B72:G72)&gt;0,"missing",""),IF(LEN(D72)&gt;60,"is too long",IF(NOT(EXACT(D72,LOWER(D72))),"has upper case",IF(ISNUMBER(FIND(" ",D72)),"has spaces",IF(SUMPRODUCT(--ISERROR(FIND(MID(D72,Lists!$L$2:$L$61,1),Lists!$J$8)))&gt;0,"has odd characters",IF(COUNTIF(Lists!$D$2:$D$9,D72)=0,"is not in your list",""))))))</f>
        <v/>
      </c>
      <c r="M72" s="23">
        <f>IF(E72="",IF(COUNTA(B72:G72)&gt;0,"missing",""),IF(LEN(E72)&gt;60,"is too long",IF(NOT(EXACT(E72,LOWER(E72))),"has upper case",IF(ISNUMBER(FIND(" ",E72)),"has spaces",IF(SUMPRODUCT(--ISERROR(FIND(MID(E72,Lists!$L$2:$L$61,1),Lists!$J$8)))&gt;0,"has odd characters",IF(AND(MID(E72,5,1)="-",MID(E72,8,1)="-",LEN(E72)&gt;8,IFERROR(VALUE(LEFT(E72,4))&gt;=2000,FALSE),IFERROR(AND(VALUE(MID(E72,6,2))&gt;=1,VALUE(MID(E72,6,2))&lt;=12),FALSE)),"","is not yyyy-mm-topic"))))))</f>
        <v/>
      </c>
      <c r="N72" s="23">
        <f>IF(F72="","",IF(LEN(F72)&gt;60,"is too long",IF(NOT(EXACT(F72,LOWER(F72))),"has upper case",IF(ISNUMBER(FIND(" ",F72)),"has spaces",IF(SUMPRODUCT(--ISERROR(FIND(MID(F72,Lists!$L$2:$L$61,1),Lists!$J$8)))&gt;0,"has odd characters","")))))</f>
        <v/>
      </c>
      <c r="O72" s="23">
        <f>IF(G72="","",IF(LEN(G72)&gt;60,"is too long",IF(NOT(EXACT(G72,LOWER(G72))),"has upper case",IF(ISNUMBER(FIND(" ",G72)),"has spaces",IF(SUMPRODUCT(--ISERROR(FIND(MID(G72,Lists!$L$2:$L$61,1),Lists!$J$8)))&gt;0,"has odd characters","")))))</f>
        <v/>
      </c>
    </row>
    <row r="73">
      <c r="A73" s="19" t="n"/>
      <c r="B73" s="19" t="n"/>
      <c r="C73" s="19" t="n"/>
      <c r="D73" s="19" t="n"/>
      <c r="E73" s="19" t="n"/>
      <c r="F73" s="19" t="n"/>
      <c r="G73" s="19" t="n"/>
      <c r="H73" s="20">
        <f>IF(OR(B73="",C73="",D73=""),"",B73&amp;IF(ISNUMBER(FIND("?",B73)),"&amp;","?")&amp;"utm_source="&amp;C73&amp;"&amp;utm_medium="&amp;D73&amp;IF(E73&lt;&gt;"","&amp;utm_campaign="&amp;E73,"")&amp;IF(F73&lt;&gt;"","&amp;utm_content="&amp;F73,"")&amp;IF(G73&lt;&gt;"","&amp;utm_term="&amp;G73,""))</f>
        <v/>
      </c>
      <c r="I73" s="10">
        <f>IF(COUNTA(B73:G73)=0,"",IF(J73&amp;K73&amp;L73&amp;M73&amp;N73&amp;O73="","OK","Fix: "&amp;TRIM(IF(J73&lt;&gt;"","URL "&amp;J73&amp;". ","")&amp;IF(K73&lt;&gt;"","source "&amp;K73&amp;". ","")&amp;IF(L73&lt;&gt;"","medium "&amp;L73&amp;". ","")&amp;IF(M73&lt;&gt;"","campaign "&amp;M73&amp;". ","")&amp;IF(N73&lt;&gt;"","content "&amp;N73&amp;". ","")&amp;IF(O73&lt;&gt;"","term "&amp;O73&amp;".",""))))</f>
        <v/>
      </c>
      <c r="J73" s="23">
        <f>IF(B73="",IF(COUNTA(B73:G73)&gt;0,"missing base URL",""),IF(ISNUMBER(FIND(" ",B73)),"has spaces",IF(LOWER(LEFT(B73,4))&lt;&gt;"http","should start with http",IF(ISNUMBER(FIND("utm_",B73)),"already has utm tags",IF(ISNUMBER(FIND("#",B73)),"has a # part, so tags must go before it","")))))</f>
        <v/>
      </c>
      <c r="K73" s="23">
        <f>IF(C73="",IF(COUNTA(B73:G73)&gt;0,"missing",""),IF(LEN(C73)&gt;60,"is too long",IF(NOT(EXACT(C73,LOWER(C73))),"has upper case",IF(ISNUMBER(FIND(" ",C73)),"has spaces",IF(SUMPRODUCT(--ISERROR(FIND(MID(C73,Lists!$L$2:$L$61,1),Lists!$J$8)))&gt;0,"has odd characters",IF(COUNTIF(Lists!$A$2:$A$21,C73)=0,"is not in your list",""))))))</f>
        <v/>
      </c>
      <c r="L73" s="23">
        <f>IF(D73="",IF(COUNTA(B73:G73)&gt;0,"missing",""),IF(LEN(D73)&gt;60,"is too long",IF(NOT(EXACT(D73,LOWER(D73))),"has upper case",IF(ISNUMBER(FIND(" ",D73)),"has spaces",IF(SUMPRODUCT(--ISERROR(FIND(MID(D73,Lists!$L$2:$L$61,1),Lists!$J$8)))&gt;0,"has odd characters",IF(COUNTIF(Lists!$D$2:$D$9,D73)=0,"is not in your list",""))))))</f>
        <v/>
      </c>
      <c r="M73" s="23">
        <f>IF(E73="",IF(COUNTA(B73:G73)&gt;0,"missing",""),IF(LEN(E73)&gt;60,"is too long",IF(NOT(EXACT(E73,LOWER(E73))),"has upper case",IF(ISNUMBER(FIND(" ",E73)),"has spaces",IF(SUMPRODUCT(--ISERROR(FIND(MID(E73,Lists!$L$2:$L$61,1),Lists!$J$8)))&gt;0,"has odd characters",IF(AND(MID(E73,5,1)="-",MID(E73,8,1)="-",LEN(E73)&gt;8,IFERROR(VALUE(LEFT(E73,4))&gt;=2000,FALSE),IFERROR(AND(VALUE(MID(E73,6,2))&gt;=1,VALUE(MID(E73,6,2))&lt;=12),FALSE)),"","is not yyyy-mm-topic"))))))</f>
        <v/>
      </c>
      <c r="N73" s="23">
        <f>IF(F73="","",IF(LEN(F73)&gt;60,"is too long",IF(NOT(EXACT(F73,LOWER(F73))),"has upper case",IF(ISNUMBER(FIND(" ",F73)),"has spaces",IF(SUMPRODUCT(--ISERROR(FIND(MID(F73,Lists!$L$2:$L$61,1),Lists!$J$8)))&gt;0,"has odd characters","")))))</f>
        <v/>
      </c>
      <c r="O73" s="23">
        <f>IF(G73="","",IF(LEN(G73)&gt;60,"is too long",IF(NOT(EXACT(G73,LOWER(G73))),"has upper case",IF(ISNUMBER(FIND(" ",G73)),"has spaces",IF(SUMPRODUCT(--ISERROR(FIND(MID(G73,Lists!$L$2:$L$61,1),Lists!$J$8)))&gt;0,"has odd characters","")))))</f>
        <v/>
      </c>
    </row>
    <row r="74">
      <c r="A74" s="19" t="n"/>
      <c r="B74" s="19" t="n"/>
      <c r="C74" s="19" t="n"/>
      <c r="D74" s="19" t="n"/>
      <c r="E74" s="19" t="n"/>
      <c r="F74" s="19" t="n"/>
      <c r="G74" s="19" t="n"/>
      <c r="H74" s="20">
        <f>IF(OR(B74="",C74="",D74=""),"",B74&amp;IF(ISNUMBER(FIND("?",B74)),"&amp;","?")&amp;"utm_source="&amp;C74&amp;"&amp;utm_medium="&amp;D74&amp;IF(E74&lt;&gt;"","&amp;utm_campaign="&amp;E74,"")&amp;IF(F74&lt;&gt;"","&amp;utm_content="&amp;F74,"")&amp;IF(G74&lt;&gt;"","&amp;utm_term="&amp;G74,""))</f>
        <v/>
      </c>
      <c r="I74" s="10">
        <f>IF(COUNTA(B74:G74)=0,"",IF(J74&amp;K74&amp;L74&amp;M74&amp;N74&amp;O74="","OK","Fix: "&amp;TRIM(IF(J74&lt;&gt;"","URL "&amp;J74&amp;". ","")&amp;IF(K74&lt;&gt;"","source "&amp;K74&amp;". ","")&amp;IF(L74&lt;&gt;"","medium "&amp;L74&amp;". ","")&amp;IF(M74&lt;&gt;"","campaign "&amp;M74&amp;". ","")&amp;IF(N74&lt;&gt;"","content "&amp;N74&amp;". ","")&amp;IF(O74&lt;&gt;"","term "&amp;O74&amp;".",""))))</f>
        <v/>
      </c>
      <c r="J74" s="23">
        <f>IF(B74="",IF(COUNTA(B74:G74)&gt;0,"missing base URL",""),IF(ISNUMBER(FIND(" ",B74)),"has spaces",IF(LOWER(LEFT(B74,4))&lt;&gt;"http","should start with http",IF(ISNUMBER(FIND("utm_",B74)),"already has utm tags",IF(ISNUMBER(FIND("#",B74)),"has a # part, so tags must go before it","")))))</f>
        <v/>
      </c>
      <c r="K74" s="23">
        <f>IF(C74="",IF(COUNTA(B74:G74)&gt;0,"missing",""),IF(LEN(C74)&gt;60,"is too long",IF(NOT(EXACT(C74,LOWER(C74))),"has upper case",IF(ISNUMBER(FIND(" ",C74)),"has spaces",IF(SUMPRODUCT(--ISERROR(FIND(MID(C74,Lists!$L$2:$L$61,1),Lists!$J$8)))&gt;0,"has odd characters",IF(COUNTIF(Lists!$A$2:$A$21,C74)=0,"is not in your list",""))))))</f>
        <v/>
      </c>
      <c r="L74" s="23">
        <f>IF(D74="",IF(COUNTA(B74:G74)&gt;0,"missing",""),IF(LEN(D74)&gt;60,"is too long",IF(NOT(EXACT(D74,LOWER(D74))),"has upper case",IF(ISNUMBER(FIND(" ",D74)),"has spaces",IF(SUMPRODUCT(--ISERROR(FIND(MID(D74,Lists!$L$2:$L$61,1),Lists!$J$8)))&gt;0,"has odd characters",IF(COUNTIF(Lists!$D$2:$D$9,D74)=0,"is not in your list",""))))))</f>
        <v/>
      </c>
      <c r="M74" s="23">
        <f>IF(E74="",IF(COUNTA(B74:G74)&gt;0,"missing",""),IF(LEN(E74)&gt;60,"is too long",IF(NOT(EXACT(E74,LOWER(E74))),"has upper case",IF(ISNUMBER(FIND(" ",E74)),"has spaces",IF(SUMPRODUCT(--ISERROR(FIND(MID(E74,Lists!$L$2:$L$61,1),Lists!$J$8)))&gt;0,"has odd characters",IF(AND(MID(E74,5,1)="-",MID(E74,8,1)="-",LEN(E74)&gt;8,IFERROR(VALUE(LEFT(E74,4))&gt;=2000,FALSE),IFERROR(AND(VALUE(MID(E74,6,2))&gt;=1,VALUE(MID(E74,6,2))&lt;=12),FALSE)),"","is not yyyy-mm-topic"))))))</f>
        <v/>
      </c>
      <c r="N74" s="23">
        <f>IF(F74="","",IF(LEN(F74)&gt;60,"is too long",IF(NOT(EXACT(F74,LOWER(F74))),"has upper case",IF(ISNUMBER(FIND(" ",F74)),"has spaces",IF(SUMPRODUCT(--ISERROR(FIND(MID(F74,Lists!$L$2:$L$61,1),Lists!$J$8)))&gt;0,"has odd characters","")))))</f>
        <v/>
      </c>
      <c r="O74" s="23">
        <f>IF(G74="","",IF(LEN(G74)&gt;60,"is too long",IF(NOT(EXACT(G74,LOWER(G74))),"has upper case",IF(ISNUMBER(FIND(" ",G74)),"has spaces",IF(SUMPRODUCT(--ISERROR(FIND(MID(G74,Lists!$L$2:$L$61,1),Lists!$J$8)))&gt;0,"has odd characters","")))))</f>
        <v/>
      </c>
    </row>
    <row r="75">
      <c r="A75" s="19" t="n"/>
      <c r="B75" s="19" t="n"/>
      <c r="C75" s="19" t="n"/>
      <c r="D75" s="19" t="n"/>
      <c r="E75" s="19" t="n"/>
      <c r="F75" s="19" t="n"/>
      <c r="G75" s="19" t="n"/>
      <c r="H75" s="20">
        <f>IF(OR(B75="",C75="",D75=""),"",B75&amp;IF(ISNUMBER(FIND("?",B75)),"&amp;","?")&amp;"utm_source="&amp;C75&amp;"&amp;utm_medium="&amp;D75&amp;IF(E75&lt;&gt;"","&amp;utm_campaign="&amp;E75,"")&amp;IF(F75&lt;&gt;"","&amp;utm_content="&amp;F75,"")&amp;IF(G75&lt;&gt;"","&amp;utm_term="&amp;G75,""))</f>
        <v/>
      </c>
      <c r="I75" s="10">
        <f>IF(COUNTA(B75:G75)=0,"",IF(J75&amp;K75&amp;L75&amp;M75&amp;N75&amp;O75="","OK","Fix: "&amp;TRIM(IF(J75&lt;&gt;"","URL "&amp;J75&amp;". ","")&amp;IF(K75&lt;&gt;"","source "&amp;K75&amp;". ","")&amp;IF(L75&lt;&gt;"","medium "&amp;L75&amp;". ","")&amp;IF(M75&lt;&gt;"","campaign "&amp;M75&amp;". ","")&amp;IF(N75&lt;&gt;"","content "&amp;N75&amp;". ","")&amp;IF(O75&lt;&gt;"","term "&amp;O75&amp;".",""))))</f>
        <v/>
      </c>
      <c r="J75" s="23">
        <f>IF(B75="",IF(COUNTA(B75:G75)&gt;0,"missing base URL",""),IF(ISNUMBER(FIND(" ",B75)),"has spaces",IF(LOWER(LEFT(B75,4))&lt;&gt;"http","should start with http",IF(ISNUMBER(FIND("utm_",B75)),"already has utm tags",IF(ISNUMBER(FIND("#",B75)),"has a # part, so tags must go before it","")))))</f>
        <v/>
      </c>
      <c r="K75" s="23">
        <f>IF(C75="",IF(COUNTA(B75:G75)&gt;0,"missing",""),IF(LEN(C75)&gt;60,"is too long",IF(NOT(EXACT(C75,LOWER(C75))),"has upper case",IF(ISNUMBER(FIND(" ",C75)),"has spaces",IF(SUMPRODUCT(--ISERROR(FIND(MID(C75,Lists!$L$2:$L$61,1),Lists!$J$8)))&gt;0,"has odd characters",IF(COUNTIF(Lists!$A$2:$A$21,C75)=0,"is not in your list",""))))))</f>
        <v/>
      </c>
      <c r="L75" s="23">
        <f>IF(D75="",IF(COUNTA(B75:G75)&gt;0,"missing",""),IF(LEN(D75)&gt;60,"is too long",IF(NOT(EXACT(D75,LOWER(D75))),"has upper case",IF(ISNUMBER(FIND(" ",D75)),"has spaces",IF(SUMPRODUCT(--ISERROR(FIND(MID(D75,Lists!$L$2:$L$61,1),Lists!$J$8)))&gt;0,"has odd characters",IF(COUNTIF(Lists!$D$2:$D$9,D75)=0,"is not in your list",""))))))</f>
        <v/>
      </c>
      <c r="M75" s="23">
        <f>IF(E75="",IF(COUNTA(B75:G75)&gt;0,"missing",""),IF(LEN(E75)&gt;60,"is too long",IF(NOT(EXACT(E75,LOWER(E75))),"has upper case",IF(ISNUMBER(FIND(" ",E75)),"has spaces",IF(SUMPRODUCT(--ISERROR(FIND(MID(E75,Lists!$L$2:$L$61,1),Lists!$J$8)))&gt;0,"has odd characters",IF(AND(MID(E75,5,1)="-",MID(E75,8,1)="-",LEN(E75)&gt;8,IFERROR(VALUE(LEFT(E75,4))&gt;=2000,FALSE),IFERROR(AND(VALUE(MID(E75,6,2))&gt;=1,VALUE(MID(E75,6,2))&lt;=12),FALSE)),"","is not yyyy-mm-topic"))))))</f>
        <v/>
      </c>
      <c r="N75" s="23">
        <f>IF(F75="","",IF(LEN(F75)&gt;60,"is too long",IF(NOT(EXACT(F75,LOWER(F75))),"has upper case",IF(ISNUMBER(FIND(" ",F75)),"has spaces",IF(SUMPRODUCT(--ISERROR(FIND(MID(F75,Lists!$L$2:$L$61,1),Lists!$J$8)))&gt;0,"has odd characters","")))))</f>
        <v/>
      </c>
      <c r="O75" s="23">
        <f>IF(G75="","",IF(LEN(G75)&gt;60,"is too long",IF(NOT(EXACT(G75,LOWER(G75))),"has upper case",IF(ISNUMBER(FIND(" ",G75)),"has spaces",IF(SUMPRODUCT(--ISERROR(FIND(MID(G75,Lists!$L$2:$L$61,1),Lists!$J$8)))&gt;0,"has odd characters","")))))</f>
        <v/>
      </c>
    </row>
    <row r="76">
      <c r="A76" s="19" t="n"/>
      <c r="B76" s="19" t="n"/>
      <c r="C76" s="19" t="n"/>
      <c r="D76" s="19" t="n"/>
      <c r="E76" s="19" t="n"/>
      <c r="F76" s="19" t="n"/>
      <c r="G76" s="19" t="n"/>
      <c r="H76" s="20">
        <f>IF(OR(B76="",C76="",D76=""),"",B76&amp;IF(ISNUMBER(FIND("?",B76)),"&amp;","?")&amp;"utm_source="&amp;C76&amp;"&amp;utm_medium="&amp;D76&amp;IF(E76&lt;&gt;"","&amp;utm_campaign="&amp;E76,"")&amp;IF(F76&lt;&gt;"","&amp;utm_content="&amp;F76,"")&amp;IF(G76&lt;&gt;"","&amp;utm_term="&amp;G76,""))</f>
        <v/>
      </c>
      <c r="I76" s="10">
        <f>IF(COUNTA(B76:G76)=0,"",IF(J76&amp;K76&amp;L76&amp;M76&amp;N76&amp;O76="","OK","Fix: "&amp;TRIM(IF(J76&lt;&gt;"","URL "&amp;J76&amp;". ","")&amp;IF(K76&lt;&gt;"","source "&amp;K76&amp;". ","")&amp;IF(L76&lt;&gt;"","medium "&amp;L76&amp;". ","")&amp;IF(M76&lt;&gt;"","campaign "&amp;M76&amp;". ","")&amp;IF(N76&lt;&gt;"","content "&amp;N76&amp;". ","")&amp;IF(O76&lt;&gt;"","term "&amp;O76&amp;".",""))))</f>
        <v/>
      </c>
      <c r="J76" s="23">
        <f>IF(B76="",IF(COUNTA(B76:G76)&gt;0,"missing base URL",""),IF(ISNUMBER(FIND(" ",B76)),"has spaces",IF(LOWER(LEFT(B76,4))&lt;&gt;"http","should start with http",IF(ISNUMBER(FIND("utm_",B76)),"already has utm tags",IF(ISNUMBER(FIND("#",B76)),"has a # part, so tags must go before it","")))))</f>
        <v/>
      </c>
      <c r="K76" s="23">
        <f>IF(C76="",IF(COUNTA(B76:G76)&gt;0,"missing",""),IF(LEN(C76)&gt;60,"is too long",IF(NOT(EXACT(C76,LOWER(C76))),"has upper case",IF(ISNUMBER(FIND(" ",C76)),"has spaces",IF(SUMPRODUCT(--ISERROR(FIND(MID(C76,Lists!$L$2:$L$61,1),Lists!$J$8)))&gt;0,"has odd characters",IF(COUNTIF(Lists!$A$2:$A$21,C76)=0,"is not in your list",""))))))</f>
        <v/>
      </c>
      <c r="L76" s="23">
        <f>IF(D76="",IF(COUNTA(B76:G76)&gt;0,"missing",""),IF(LEN(D76)&gt;60,"is too long",IF(NOT(EXACT(D76,LOWER(D76))),"has upper case",IF(ISNUMBER(FIND(" ",D76)),"has spaces",IF(SUMPRODUCT(--ISERROR(FIND(MID(D76,Lists!$L$2:$L$61,1),Lists!$J$8)))&gt;0,"has odd characters",IF(COUNTIF(Lists!$D$2:$D$9,D76)=0,"is not in your list",""))))))</f>
        <v/>
      </c>
      <c r="M76" s="23">
        <f>IF(E76="",IF(COUNTA(B76:G76)&gt;0,"missing",""),IF(LEN(E76)&gt;60,"is too long",IF(NOT(EXACT(E76,LOWER(E76))),"has upper case",IF(ISNUMBER(FIND(" ",E76)),"has spaces",IF(SUMPRODUCT(--ISERROR(FIND(MID(E76,Lists!$L$2:$L$61,1),Lists!$J$8)))&gt;0,"has odd characters",IF(AND(MID(E76,5,1)="-",MID(E76,8,1)="-",LEN(E76)&gt;8,IFERROR(VALUE(LEFT(E76,4))&gt;=2000,FALSE),IFERROR(AND(VALUE(MID(E76,6,2))&gt;=1,VALUE(MID(E76,6,2))&lt;=12),FALSE)),"","is not yyyy-mm-topic"))))))</f>
        <v/>
      </c>
      <c r="N76" s="23">
        <f>IF(F76="","",IF(LEN(F76)&gt;60,"is too long",IF(NOT(EXACT(F76,LOWER(F76))),"has upper case",IF(ISNUMBER(FIND(" ",F76)),"has spaces",IF(SUMPRODUCT(--ISERROR(FIND(MID(F76,Lists!$L$2:$L$61,1),Lists!$J$8)))&gt;0,"has odd characters","")))))</f>
        <v/>
      </c>
      <c r="O76" s="23">
        <f>IF(G76="","",IF(LEN(G76)&gt;60,"is too long",IF(NOT(EXACT(G76,LOWER(G76))),"has upper case",IF(ISNUMBER(FIND(" ",G76)),"has spaces",IF(SUMPRODUCT(--ISERROR(FIND(MID(G76,Lists!$L$2:$L$61,1),Lists!$J$8)))&gt;0,"has odd characters","")))))</f>
        <v/>
      </c>
    </row>
    <row r="77">
      <c r="A77" s="19" t="n"/>
      <c r="B77" s="19" t="n"/>
      <c r="C77" s="19" t="n"/>
      <c r="D77" s="19" t="n"/>
      <c r="E77" s="19" t="n"/>
      <c r="F77" s="19" t="n"/>
      <c r="G77" s="19" t="n"/>
      <c r="H77" s="20">
        <f>IF(OR(B77="",C77="",D77=""),"",B77&amp;IF(ISNUMBER(FIND("?",B77)),"&amp;","?")&amp;"utm_source="&amp;C77&amp;"&amp;utm_medium="&amp;D77&amp;IF(E77&lt;&gt;"","&amp;utm_campaign="&amp;E77,"")&amp;IF(F77&lt;&gt;"","&amp;utm_content="&amp;F77,"")&amp;IF(G77&lt;&gt;"","&amp;utm_term="&amp;G77,""))</f>
        <v/>
      </c>
      <c r="I77" s="10">
        <f>IF(COUNTA(B77:G77)=0,"",IF(J77&amp;K77&amp;L77&amp;M77&amp;N77&amp;O77="","OK","Fix: "&amp;TRIM(IF(J77&lt;&gt;"","URL "&amp;J77&amp;". ","")&amp;IF(K77&lt;&gt;"","source "&amp;K77&amp;". ","")&amp;IF(L77&lt;&gt;"","medium "&amp;L77&amp;". ","")&amp;IF(M77&lt;&gt;"","campaign "&amp;M77&amp;". ","")&amp;IF(N77&lt;&gt;"","content "&amp;N77&amp;". ","")&amp;IF(O77&lt;&gt;"","term "&amp;O77&amp;".",""))))</f>
        <v/>
      </c>
      <c r="J77" s="23">
        <f>IF(B77="",IF(COUNTA(B77:G77)&gt;0,"missing base URL",""),IF(ISNUMBER(FIND(" ",B77)),"has spaces",IF(LOWER(LEFT(B77,4))&lt;&gt;"http","should start with http",IF(ISNUMBER(FIND("utm_",B77)),"already has utm tags",IF(ISNUMBER(FIND("#",B77)),"has a # part, so tags must go before it","")))))</f>
        <v/>
      </c>
      <c r="K77" s="23">
        <f>IF(C77="",IF(COUNTA(B77:G77)&gt;0,"missing",""),IF(LEN(C77)&gt;60,"is too long",IF(NOT(EXACT(C77,LOWER(C77))),"has upper case",IF(ISNUMBER(FIND(" ",C77)),"has spaces",IF(SUMPRODUCT(--ISERROR(FIND(MID(C77,Lists!$L$2:$L$61,1),Lists!$J$8)))&gt;0,"has odd characters",IF(COUNTIF(Lists!$A$2:$A$21,C77)=0,"is not in your list",""))))))</f>
        <v/>
      </c>
      <c r="L77" s="23">
        <f>IF(D77="",IF(COUNTA(B77:G77)&gt;0,"missing",""),IF(LEN(D77)&gt;60,"is too long",IF(NOT(EXACT(D77,LOWER(D77))),"has upper case",IF(ISNUMBER(FIND(" ",D77)),"has spaces",IF(SUMPRODUCT(--ISERROR(FIND(MID(D77,Lists!$L$2:$L$61,1),Lists!$J$8)))&gt;0,"has odd characters",IF(COUNTIF(Lists!$D$2:$D$9,D77)=0,"is not in your list",""))))))</f>
        <v/>
      </c>
      <c r="M77" s="23">
        <f>IF(E77="",IF(COUNTA(B77:G77)&gt;0,"missing",""),IF(LEN(E77)&gt;60,"is too long",IF(NOT(EXACT(E77,LOWER(E77))),"has upper case",IF(ISNUMBER(FIND(" ",E77)),"has spaces",IF(SUMPRODUCT(--ISERROR(FIND(MID(E77,Lists!$L$2:$L$61,1),Lists!$J$8)))&gt;0,"has odd characters",IF(AND(MID(E77,5,1)="-",MID(E77,8,1)="-",LEN(E77)&gt;8,IFERROR(VALUE(LEFT(E77,4))&gt;=2000,FALSE),IFERROR(AND(VALUE(MID(E77,6,2))&gt;=1,VALUE(MID(E77,6,2))&lt;=12),FALSE)),"","is not yyyy-mm-topic"))))))</f>
        <v/>
      </c>
      <c r="N77" s="23">
        <f>IF(F77="","",IF(LEN(F77)&gt;60,"is too long",IF(NOT(EXACT(F77,LOWER(F77))),"has upper case",IF(ISNUMBER(FIND(" ",F77)),"has spaces",IF(SUMPRODUCT(--ISERROR(FIND(MID(F77,Lists!$L$2:$L$61,1),Lists!$J$8)))&gt;0,"has odd characters","")))))</f>
        <v/>
      </c>
      <c r="O77" s="23">
        <f>IF(G77="","",IF(LEN(G77)&gt;60,"is too long",IF(NOT(EXACT(G77,LOWER(G77))),"has upper case",IF(ISNUMBER(FIND(" ",G77)),"has spaces",IF(SUMPRODUCT(--ISERROR(FIND(MID(G77,Lists!$L$2:$L$61,1),Lists!$J$8)))&gt;0,"has odd characters","")))))</f>
        <v/>
      </c>
    </row>
    <row r="78">
      <c r="A78" s="19" t="n"/>
      <c r="B78" s="19" t="n"/>
      <c r="C78" s="19" t="n"/>
      <c r="D78" s="19" t="n"/>
      <c r="E78" s="19" t="n"/>
      <c r="F78" s="19" t="n"/>
      <c r="G78" s="19" t="n"/>
      <c r="H78" s="20">
        <f>IF(OR(B78="",C78="",D78=""),"",B78&amp;IF(ISNUMBER(FIND("?",B78)),"&amp;","?")&amp;"utm_source="&amp;C78&amp;"&amp;utm_medium="&amp;D78&amp;IF(E78&lt;&gt;"","&amp;utm_campaign="&amp;E78,"")&amp;IF(F78&lt;&gt;"","&amp;utm_content="&amp;F78,"")&amp;IF(G78&lt;&gt;"","&amp;utm_term="&amp;G78,""))</f>
        <v/>
      </c>
      <c r="I78" s="10">
        <f>IF(COUNTA(B78:G78)=0,"",IF(J78&amp;K78&amp;L78&amp;M78&amp;N78&amp;O78="","OK","Fix: "&amp;TRIM(IF(J78&lt;&gt;"","URL "&amp;J78&amp;". ","")&amp;IF(K78&lt;&gt;"","source "&amp;K78&amp;". ","")&amp;IF(L78&lt;&gt;"","medium "&amp;L78&amp;". ","")&amp;IF(M78&lt;&gt;"","campaign "&amp;M78&amp;". ","")&amp;IF(N78&lt;&gt;"","content "&amp;N78&amp;". ","")&amp;IF(O78&lt;&gt;"","term "&amp;O78&amp;".",""))))</f>
        <v/>
      </c>
      <c r="J78" s="23">
        <f>IF(B78="",IF(COUNTA(B78:G78)&gt;0,"missing base URL",""),IF(ISNUMBER(FIND(" ",B78)),"has spaces",IF(LOWER(LEFT(B78,4))&lt;&gt;"http","should start with http",IF(ISNUMBER(FIND("utm_",B78)),"already has utm tags",IF(ISNUMBER(FIND("#",B78)),"has a # part, so tags must go before it","")))))</f>
        <v/>
      </c>
      <c r="K78" s="23">
        <f>IF(C78="",IF(COUNTA(B78:G78)&gt;0,"missing",""),IF(LEN(C78)&gt;60,"is too long",IF(NOT(EXACT(C78,LOWER(C78))),"has upper case",IF(ISNUMBER(FIND(" ",C78)),"has spaces",IF(SUMPRODUCT(--ISERROR(FIND(MID(C78,Lists!$L$2:$L$61,1),Lists!$J$8)))&gt;0,"has odd characters",IF(COUNTIF(Lists!$A$2:$A$21,C78)=0,"is not in your list",""))))))</f>
        <v/>
      </c>
      <c r="L78" s="23">
        <f>IF(D78="",IF(COUNTA(B78:G78)&gt;0,"missing",""),IF(LEN(D78)&gt;60,"is too long",IF(NOT(EXACT(D78,LOWER(D78))),"has upper case",IF(ISNUMBER(FIND(" ",D78)),"has spaces",IF(SUMPRODUCT(--ISERROR(FIND(MID(D78,Lists!$L$2:$L$61,1),Lists!$J$8)))&gt;0,"has odd characters",IF(COUNTIF(Lists!$D$2:$D$9,D78)=0,"is not in your list",""))))))</f>
        <v/>
      </c>
      <c r="M78" s="23">
        <f>IF(E78="",IF(COUNTA(B78:G78)&gt;0,"missing",""),IF(LEN(E78)&gt;60,"is too long",IF(NOT(EXACT(E78,LOWER(E78))),"has upper case",IF(ISNUMBER(FIND(" ",E78)),"has spaces",IF(SUMPRODUCT(--ISERROR(FIND(MID(E78,Lists!$L$2:$L$61,1),Lists!$J$8)))&gt;0,"has odd characters",IF(AND(MID(E78,5,1)="-",MID(E78,8,1)="-",LEN(E78)&gt;8,IFERROR(VALUE(LEFT(E78,4))&gt;=2000,FALSE),IFERROR(AND(VALUE(MID(E78,6,2))&gt;=1,VALUE(MID(E78,6,2))&lt;=12),FALSE)),"","is not yyyy-mm-topic"))))))</f>
        <v/>
      </c>
      <c r="N78" s="23">
        <f>IF(F78="","",IF(LEN(F78)&gt;60,"is too long",IF(NOT(EXACT(F78,LOWER(F78))),"has upper case",IF(ISNUMBER(FIND(" ",F78)),"has spaces",IF(SUMPRODUCT(--ISERROR(FIND(MID(F78,Lists!$L$2:$L$61,1),Lists!$J$8)))&gt;0,"has odd characters","")))))</f>
        <v/>
      </c>
      <c r="O78" s="23">
        <f>IF(G78="","",IF(LEN(G78)&gt;60,"is too long",IF(NOT(EXACT(G78,LOWER(G78))),"has upper case",IF(ISNUMBER(FIND(" ",G78)),"has spaces",IF(SUMPRODUCT(--ISERROR(FIND(MID(G78,Lists!$L$2:$L$61,1),Lists!$J$8)))&gt;0,"has odd characters","")))))</f>
        <v/>
      </c>
    </row>
    <row r="79">
      <c r="A79" s="19" t="n"/>
      <c r="B79" s="19" t="n"/>
      <c r="C79" s="19" t="n"/>
      <c r="D79" s="19" t="n"/>
      <c r="E79" s="19" t="n"/>
      <c r="F79" s="19" t="n"/>
      <c r="G79" s="19" t="n"/>
      <c r="H79" s="20">
        <f>IF(OR(B79="",C79="",D79=""),"",B79&amp;IF(ISNUMBER(FIND("?",B79)),"&amp;","?")&amp;"utm_source="&amp;C79&amp;"&amp;utm_medium="&amp;D79&amp;IF(E79&lt;&gt;"","&amp;utm_campaign="&amp;E79,"")&amp;IF(F79&lt;&gt;"","&amp;utm_content="&amp;F79,"")&amp;IF(G79&lt;&gt;"","&amp;utm_term="&amp;G79,""))</f>
        <v/>
      </c>
      <c r="I79" s="10">
        <f>IF(COUNTA(B79:G79)=0,"",IF(J79&amp;K79&amp;L79&amp;M79&amp;N79&amp;O79="","OK","Fix: "&amp;TRIM(IF(J79&lt;&gt;"","URL "&amp;J79&amp;". ","")&amp;IF(K79&lt;&gt;"","source "&amp;K79&amp;". ","")&amp;IF(L79&lt;&gt;"","medium "&amp;L79&amp;". ","")&amp;IF(M79&lt;&gt;"","campaign "&amp;M79&amp;". ","")&amp;IF(N79&lt;&gt;"","content "&amp;N79&amp;". ","")&amp;IF(O79&lt;&gt;"","term "&amp;O79&amp;".",""))))</f>
        <v/>
      </c>
      <c r="J79" s="23">
        <f>IF(B79="",IF(COUNTA(B79:G79)&gt;0,"missing base URL",""),IF(ISNUMBER(FIND(" ",B79)),"has spaces",IF(LOWER(LEFT(B79,4))&lt;&gt;"http","should start with http",IF(ISNUMBER(FIND("utm_",B79)),"already has utm tags",IF(ISNUMBER(FIND("#",B79)),"has a # part, so tags must go before it","")))))</f>
        <v/>
      </c>
      <c r="K79" s="23">
        <f>IF(C79="",IF(COUNTA(B79:G79)&gt;0,"missing",""),IF(LEN(C79)&gt;60,"is too long",IF(NOT(EXACT(C79,LOWER(C79))),"has upper case",IF(ISNUMBER(FIND(" ",C79)),"has spaces",IF(SUMPRODUCT(--ISERROR(FIND(MID(C79,Lists!$L$2:$L$61,1),Lists!$J$8)))&gt;0,"has odd characters",IF(COUNTIF(Lists!$A$2:$A$21,C79)=0,"is not in your list",""))))))</f>
        <v/>
      </c>
      <c r="L79" s="23">
        <f>IF(D79="",IF(COUNTA(B79:G79)&gt;0,"missing",""),IF(LEN(D79)&gt;60,"is too long",IF(NOT(EXACT(D79,LOWER(D79))),"has upper case",IF(ISNUMBER(FIND(" ",D79)),"has spaces",IF(SUMPRODUCT(--ISERROR(FIND(MID(D79,Lists!$L$2:$L$61,1),Lists!$J$8)))&gt;0,"has odd characters",IF(COUNTIF(Lists!$D$2:$D$9,D79)=0,"is not in your list",""))))))</f>
        <v/>
      </c>
      <c r="M79" s="23">
        <f>IF(E79="",IF(COUNTA(B79:G79)&gt;0,"missing",""),IF(LEN(E79)&gt;60,"is too long",IF(NOT(EXACT(E79,LOWER(E79))),"has upper case",IF(ISNUMBER(FIND(" ",E79)),"has spaces",IF(SUMPRODUCT(--ISERROR(FIND(MID(E79,Lists!$L$2:$L$61,1),Lists!$J$8)))&gt;0,"has odd characters",IF(AND(MID(E79,5,1)="-",MID(E79,8,1)="-",LEN(E79)&gt;8,IFERROR(VALUE(LEFT(E79,4))&gt;=2000,FALSE),IFERROR(AND(VALUE(MID(E79,6,2))&gt;=1,VALUE(MID(E79,6,2))&lt;=12),FALSE)),"","is not yyyy-mm-topic"))))))</f>
        <v/>
      </c>
      <c r="N79" s="23">
        <f>IF(F79="","",IF(LEN(F79)&gt;60,"is too long",IF(NOT(EXACT(F79,LOWER(F79))),"has upper case",IF(ISNUMBER(FIND(" ",F79)),"has spaces",IF(SUMPRODUCT(--ISERROR(FIND(MID(F79,Lists!$L$2:$L$61,1),Lists!$J$8)))&gt;0,"has odd characters","")))))</f>
        <v/>
      </c>
      <c r="O79" s="23">
        <f>IF(G79="","",IF(LEN(G79)&gt;60,"is too long",IF(NOT(EXACT(G79,LOWER(G79))),"has upper case",IF(ISNUMBER(FIND(" ",G79)),"has spaces",IF(SUMPRODUCT(--ISERROR(FIND(MID(G79,Lists!$L$2:$L$61,1),Lists!$J$8)))&gt;0,"has odd characters","")))))</f>
        <v/>
      </c>
    </row>
    <row r="80">
      <c r="A80" s="19" t="n"/>
      <c r="B80" s="19" t="n"/>
      <c r="C80" s="19" t="n"/>
      <c r="D80" s="19" t="n"/>
      <c r="E80" s="19" t="n"/>
      <c r="F80" s="19" t="n"/>
      <c r="G80" s="19" t="n"/>
      <c r="H80" s="20">
        <f>IF(OR(B80="",C80="",D80=""),"",B80&amp;IF(ISNUMBER(FIND("?",B80)),"&amp;","?")&amp;"utm_source="&amp;C80&amp;"&amp;utm_medium="&amp;D80&amp;IF(E80&lt;&gt;"","&amp;utm_campaign="&amp;E80,"")&amp;IF(F80&lt;&gt;"","&amp;utm_content="&amp;F80,"")&amp;IF(G80&lt;&gt;"","&amp;utm_term="&amp;G80,""))</f>
        <v/>
      </c>
      <c r="I80" s="10">
        <f>IF(COUNTA(B80:G80)=0,"",IF(J80&amp;K80&amp;L80&amp;M80&amp;N80&amp;O80="","OK","Fix: "&amp;TRIM(IF(J80&lt;&gt;"","URL "&amp;J80&amp;". ","")&amp;IF(K80&lt;&gt;"","source "&amp;K80&amp;". ","")&amp;IF(L80&lt;&gt;"","medium "&amp;L80&amp;". ","")&amp;IF(M80&lt;&gt;"","campaign "&amp;M80&amp;". ","")&amp;IF(N80&lt;&gt;"","content "&amp;N80&amp;". ","")&amp;IF(O80&lt;&gt;"","term "&amp;O80&amp;".",""))))</f>
        <v/>
      </c>
      <c r="J80" s="23">
        <f>IF(B80="",IF(COUNTA(B80:G80)&gt;0,"missing base URL",""),IF(ISNUMBER(FIND(" ",B80)),"has spaces",IF(LOWER(LEFT(B80,4))&lt;&gt;"http","should start with http",IF(ISNUMBER(FIND("utm_",B80)),"already has utm tags",IF(ISNUMBER(FIND("#",B80)),"has a # part, so tags must go before it","")))))</f>
        <v/>
      </c>
      <c r="K80" s="23">
        <f>IF(C80="",IF(COUNTA(B80:G80)&gt;0,"missing",""),IF(LEN(C80)&gt;60,"is too long",IF(NOT(EXACT(C80,LOWER(C80))),"has upper case",IF(ISNUMBER(FIND(" ",C80)),"has spaces",IF(SUMPRODUCT(--ISERROR(FIND(MID(C80,Lists!$L$2:$L$61,1),Lists!$J$8)))&gt;0,"has odd characters",IF(COUNTIF(Lists!$A$2:$A$21,C80)=0,"is not in your list",""))))))</f>
        <v/>
      </c>
      <c r="L80" s="23">
        <f>IF(D80="",IF(COUNTA(B80:G80)&gt;0,"missing",""),IF(LEN(D80)&gt;60,"is too long",IF(NOT(EXACT(D80,LOWER(D80))),"has upper case",IF(ISNUMBER(FIND(" ",D80)),"has spaces",IF(SUMPRODUCT(--ISERROR(FIND(MID(D80,Lists!$L$2:$L$61,1),Lists!$J$8)))&gt;0,"has odd characters",IF(COUNTIF(Lists!$D$2:$D$9,D80)=0,"is not in your list",""))))))</f>
        <v/>
      </c>
      <c r="M80" s="23">
        <f>IF(E80="",IF(COUNTA(B80:G80)&gt;0,"missing",""),IF(LEN(E80)&gt;60,"is too long",IF(NOT(EXACT(E80,LOWER(E80))),"has upper case",IF(ISNUMBER(FIND(" ",E80)),"has spaces",IF(SUMPRODUCT(--ISERROR(FIND(MID(E80,Lists!$L$2:$L$61,1),Lists!$J$8)))&gt;0,"has odd characters",IF(AND(MID(E80,5,1)="-",MID(E80,8,1)="-",LEN(E80)&gt;8,IFERROR(VALUE(LEFT(E80,4))&gt;=2000,FALSE),IFERROR(AND(VALUE(MID(E80,6,2))&gt;=1,VALUE(MID(E80,6,2))&lt;=12),FALSE)),"","is not yyyy-mm-topic"))))))</f>
        <v/>
      </c>
      <c r="N80" s="23">
        <f>IF(F80="","",IF(LEN(F80)&gt;60,"is too long",IF(NOT(EXACT(F80,LOWER(F80))),"has upper case",IF(ISNUMBER(FIND(" ",F80)),"has spaces",IF(SUMPRODUCT(--ISERROR(FIND(MID(F80,Lists!$L$2:$L$61,1),Lists!$J$8)))&gt;0,"has odd characters","")))))</f>
        <v/>
      </c>
      <c r="O80" s="23">
        <f>IF(G80="","",IF(LEN(G80)&gt;60,"is too long",IF(NOT(EXACT(G80,LOWER(G80))),"has upper case",IF(ISNUMBER(FIND(" ",G80)),"has spaces",IF(SUMPRODUCT(--ISERROR(FIND(MID(G80,Lists!$L$2:$L$61,1),Lists!$J$8)))&gt;0,"has odd characters","")))))</f>
        <v/>
      </c>
    </row>
    <row r="81">
      <c r="A81" s="19" t="n"/>
      <c r="B81" s="19" t="n"/>
      <c r="C81" s="19" t="n"/>
      <c r="D81" s="19" t="n"/>
      <c r="E81" s="19" t="n"/>
      <c r="F81" s="19" t="n"/>
      <c r="G81" s="19" t="n"/>
      <c r="H81" s="20">
        <f>IF(OR(B81="",C81="",D81=""),"",B81&amp;IF(ISNUMBER(FIND("?",B81)),"&amp;","?")&amp;"utm_source="&amp;C81&amp;"&amp;utm_medium="&amp;D81&amp;IF(E81&lt;&gt;"","&amp;utm_campaign="&amp;E81,"")&amp;IF(F81&lt;&gt;"","&amp;utm_content="&amp;F81,"")&amp;IF(G81&lt;&gt;"","&amp;utm_term="&amp;G81,""))</f>
        <v/>
      </c>
      <c r="I81" s="10">
        <f>IF(COUNTA(B81:G81)=0,"",IF(J81&amp;K81&amp;L81&amp;M81&amp;N81&amp;O81="","OK","Fix: "&amp;TRIM(IF(J81&lt;&gt;"","URL "&amp;J81&amp;". ","")&amp;IF(K81&lt;&gt;"","source "&amp;K81&amp;". ","")&amp;IF(L81&lt;&gt;"","medium "&amp;L81&amp;". ","")&amp;IF(M81&lt;&gt;"","campaign "&amp;M81&amp;". ","")&amp;IF(N81&lt;&gt;"","content "&amp;N81&amp;". ","")&amp;IF(O81&lt;&gt;"","term "&amp;O81&amp;".",""))))</f>
        <v/>
      </c>
      <c r="J81" s="23">
        <f>IF(B81="",IF(COUNTA(B81:G81)&gt;0,"missing base URL",""),IF(ISNUMBER(FIND(" ",B81)),"has spaces",IF(LOWER(LEFT(B81,4))&lt;&gt;"http","should start with http",IF(ISNUMBER(FIND("utm_",B81)),"already has utm tags",IF(ISNUMBER(FIND("#",B81)),"has a # part, so tags must go before it","")))))</f>
        <v/>
      </c>
      <c r="K81" s="23">
        <f>IF(C81="",IF(COUNTA(B81:G81)&gt;0,"missing",""),IF(LEN(C81)&gt;60,"is too long",IF(NOT(EXACT(C81,LOWER(C81))),"has upper case",IF(ISNUMBER(FIND(" ",C81)),"has spaces",IF(SUMPRODUCT(--ISERROR(FIND(MID(C81,Lists!$L$2:$L$61,1),Lists!$J$8)))&gt;0,"has odd characters",IF(COUNTIF(Lists!$A$2:$A$21,C81)=0,"is not in your list",""))))))</f>
        <v/>
      </c>
      <c r="L81" s="23">
        <f>IF(D81="",IF(COUNTA(B81:G81)&gt;0,"missing",""),IF(LEN(D81)&gt;60,"is too long",IF(NOT(EXACT(D81,LOWER(D81))),"has upper case",IF(ISNUMBER(FIND(" ",D81)),"has spaces",IF(SUMPRODUCT(--ISERROR(FIND(MID(D81,Lists!$L$2:$L$61,1),Lists!$J$8)))&gt;0,"has odd characters",IF(COUNTIF(Lists!$D$2:$D$9,D81)=0,"is not in your list",""))))))</f>
        <v/>
      </c>
      <c r="M81" s="23">
        <f>IF(E81="",IF(COUNTA(B81:G81)&gt;0,"missing",""),IF(LEN(E81)&gt;60,"is too long",IF(NOT(EXACT(E81,LOWER(E81))),"has upper case",IF(ISNUMBER(FIND(" ",E81)),"has spaces",IF(SUMPRODUCT(--ISERROR(FIND(MID(E81,Lists!$L$2:$L$61,1),Lists!$J$8)))&gt;0,"has odd characters",IF(AND(MID(E81,5,1)="-",MID(E81,8,1)="-",LEN(E81)&gt;8,IFERROR(VALUE(LEFT(E81,4))&gt;=2000,FALSE),IFERROR(AND(VALUE(MID(E81,6,2))&gt;=1,VALUE(MID(E81,6,2))&lt;=12),FALSE)),"","is not yyyy-mm-topic"))))))</f>
        <v/>
      </c>
      <c r="N81" s="23">
        <f>IF(F81="","",IF(LEN(F81)&gt;60,"is too long",IF(NOT(EXACT(F81,LOWER(F81))),"has upper case",IF(ISNUMBER(FIND(" ",F81)),"has spaces",IF(SUMPRODUCT(--ISERROR(FIND(MID(F81,Lists!$L$2:$L$61,1),Lists!$J$8)))&gt;0,"has odd characters","")))))</f>
        <v/>
      </c>
      <c r="O81" s="23">
        <f>IF(G81="","",IF(LEN(G81)&gt;60,"is too long",IF(NOT(EXACT(G81,LOWER(G81))),"has upper case",IF(ISNUMBER(FIND(" ",G81)),"has spaces",IF(SUMPRODUCT(--ISERROR(FIND(MID(G81,Lists!$L$2:$L$61,1),Lists!$J$8)))&gt;0,"has odd characters","")))))</f>
        <v/>
      </c>
    </row>
    <row r="82">
      <c r="A82" s="19" t="n"/>
      <c r="B82" s="19" t="n"/>
      <c r="C82" s="19" t="n"/>
      <c r="D82" s="19" t="n"/>
      <c r="E82" s="19" t="n"/>
      <c r="F82" s="19" t="n"/>
      <c r="G82" s="19" t="n"/>
      <c r="H82" s="20">
        <f>IF(OR(B82="",C82="",D82=""),"",B82&amp;IF(ISNUMBER(FIND("?",B82)),"&amp;","?")&amp;"utm_source="&amp;C82&amp;"&amp;utm_medium="&amp;D82&amp;IF(E82&lt;&gt;"","&amp;utm_campaign="&amp;E82,"")&amp;IF(F82&lt;&gt;"","&amp;utm_content="&amp;F82,"")&amp;IF(G82&lt;&gt;"","&amp;utm_term="&amp;G82,""))</f>
        <v/>
      </c>
      <c r="I82" s="10">
        <f>IF(COUNTA(B82:G82)=0,"",IF(J82&amp;K82&amp;L82&amp;M82&amp;N82&amp;O82="","OK","Fix: "&amp;TRIM(IF(J82&lt;&gt;"","URL "&amp;J82&amp;". ","")&amp;IF(K82&lt;&gt;"","source "&amp;K82&amp;". ","")&amp;IF(L82&lt;&gt;"","medium "&amp;L82&amp;". ","")&amp;IF(M82&lt;&gt;"","campaign "&amp;M82&amp;". ","")&amp;IF(N82&lt;&gt;"","content "&amp;N82&amp;". ","")&amp;IF(O82&lt;&gt;"","term "&amp;O82&amp;".",""))))</f>
        <v/>
      </c>
      <c r="J82" s="23">
        <f>IF(B82="",IF(COUNTA(B82:G82)&gt;0,"missing base URL",""),IF(ISNUMBER(FIND(" ",B82)),"has spaces",IF(LOWER(LEFT(B82,4))&lt;&gt;"http","should start with http",IF(ISNUMBER(FIND("utm_",B82)),"already has utm tags",IF(ISNUMBER(FIND("#",B82)),"has a # part, so tags must go before it","")))))</f>
        <v/>
      </c>
      <c r="K82" s="23">
        <f>IF(C82="",IF(COUNTA(B82:G82)&gt;0,"missing",""),IF(LEN(C82)&gt;60,"is too long",IF(NOT(EXACT(C82,LOWER(C82))),"has upper case",IF(ISNUMBER(FIND(" ",C82)),"has spaces",IF(SUMPRODUCT(--ISERROR(FIND(MID(C82,Lists!$L$2:$L$61,1),Lists!$J$8)))&gt;0,"has odd characters",IF(COUNTIF(Lists!$A$2:$A$21,C82)=0,"is not in your list",""))))))</f>
        <v/>
      </c>
      <c r="L82" s="23">
        <f>IF(D82="",IF(COUNTA(B82:G82)&gt;0,"missing",""),IF(LEN(D82)&gt;60,"is too long",IF(NOT(EXACT(D82,LOWER(D82))),"has upper case",IF(ISNUMBER(FIND(" ",D82)),"has spaces",IF(SUMPRODUCT(--ISERROR(FIND(MID(D82,Lists!$L$2:$L$61,1),Lists!$J$8)))&gt;0,"has odd characters",IF(COUNTIF(Lists!$D$2:$D$9,D82)=0,"is not in your list",""))))))</f>
        <v/>
      </c>
      <c r="M82" s="23">
        <f>IF(E82="",IF(COUNTA(B82:G82)&gt;0,"missing",""),IF(LEN(E82)&gt;60,"is too long",IF(NOT(EXACT(E82,LOWER(E82))),"has upper case",IF(ISNUMBER(FIND(" ",E82)),"has spaces",IF(SUMPRODUCT(--ISERROR(FIND(MID(E82,Lists!$L$2:$L$61,1),Lists!$J$8)))&gt;0,"has odd characters",IF(AND(MID(E82,5,1)="-",MID(E82,8,1)="-",LEN(E82)&gt;8,IFERROR(VALUE(LEFT(E82,4))&gt;=2000,FALSE),IFERROR(AND(VALUE(MID(E82,6,2))&gt;=1,VALUE(MID(E82,6,2))&lt;=12),FALSE)),"","is not yyyy-mm-topic"))))))</f>
        <v/>
      </c>
      <c r="N82" s="23">
        <f>IF(F82="","",IF(LEN(F82)&gt;60,"is too long",IF(NOT(EXACT(F82,LOWER(F82))),"has upper case",IF(ISNUMBER(FIND(" ",F82)),"has spaces",IF(SUMPRODUCT(--ISERROR(FIND(MID(F82,Lists!$L$2:$L$61,1),Lists!$J$8)))&gt;0,"has odd characters","")))))</f>
        <v/>
      </c>
      <c r="O82" s="23">
        <f>IF(G82="","",IF(LEN(G82)&gt;60,"is too long",IF(NOT(EXACT(G82,LOWER(G82))),"has upper case",IF(ISNUMBER(FIND(" ",G82)),"has spaces",IF(SUMPRODUCT(--ISERROR(FIND(MID(G82,Lists!$L$2:$L$61,1),Lists!$J$8)))&gt;0,"has odd characters","")))))</f>
        <v/>
      </c>
    </row>
    <row r="83">
      <c r="A83" s="19" t="n"/>
      <c r="B83" s="19" t="n"/>
      <c r="C83" s="19" t="n"/>
      <c r="D83" s="19" t="n"/>
      <c r="E83" s="19" t="n"/>
      <c r="F83" s="19" t="n"/>
      <c r="G83" s="19" t="n"/>
      <c r="H83" s="20">
        <f>IF(OR(B83="",C83="",D83=""),"",B83&amp;IF(ISNUMBER(FIND("?",B83)),"&amp;","?")&amp;"utm_source="&amp;C83&amp;"&amp;utm_medium="&amp;D83&amp;IF(E83&lt;&gt;"","&amp;utm_campaign="&amp;E83,"")&amp;IF(F83&lt;&gt;"","&amp;utm_content="&amp;F83,"")&amp;IF(G83&lt;&gt;"","&amp;utm_term="&amp;G83,""))</f>
        <v/>
      </c>
      <c r="I83" s="10">
        <f>IF(COUNTA(B83:G83)=0,"",IF(J83&amp;K83&amp;L83&amp;M83&amp;N83&amp;O83="","OK","Fix: "&amp;TRIM(IF(J83&lt;&gt;"","URL "&amp;J83&amp;". ","")&amp;IF(K83&lt;&gt;"","source "&amp;K83&amp;". ","")&amp;IF(L83&lt;&gt;"","medium "&amp;L83&amp;". ","")&amp;IF(M83&lt;&gt;"","campaign "&amp;M83&amp;". ","")&amp;IF(N83&lt;&gt;"","content "&amp;N83&amp;". ","")&amp;IF(O83&lt;&gt;"","term "&amp;O83&amp;".",""))))</f>
        <v/>
      </c>
      <c r="J83" s="23">
        <f>IF(B83="",IF(COUNTA(B83:G83)&gt;0,"missing base URL",""),IF(ISNUMBER(FIND(" ",B83)),"has spaces",IF(LOWER(LEFT(B83,4))&lt;&gt;"http","should start with http",IF(ISNUMBER(FIND("utm_",B83)),"already has utm tags",IF(ISNUMBER(FIND("#",B83)),"has a # part, so tags must go before it","")))))</f>
        <v/>
      </c>
      <c r="K83" s="23">
        <f>IF(C83="",IF(COUNTA(B83:G83)&gt;0,"missing",""),IF(LEN(C83)&gt;60,"is too long",IF(NOT(EXACT(C83,LOWER(C83))),"has upper case",IF(ISNUMBER(FIND(" ",C83)),"has spaces",IF(SUMPRODUCT(--ISERROR(FIND(MID(C83,Lists!$L$2:$L$61,1),Lists!$J$8)))&gt;0,"has odd characters",IF(COUNTIF(Lists!$A$2:$A$21,C83)=0,"is not in your list",""))))))</f>
        <v/>
      </c>
      <c r="L83" s="23">
        <f>IF(D83="",IF(COUNTA(B83:G83)&gt;0,"missing",""),IF(LEN(D83)&gt;60,"is too long",IF(NOT(EXACT(D83,LOWER(D83))),"has upper case",IF(ISNUMBER(FIND(" ",D83)),"has spaces",IF(SUMPRODUCT(--ISERROR(FIND(MID(D83,Lists!$L$2:$L$61,1),Lists!$J$8)))&gt;0,"has odd characters",IF(COUNTIF(Lists!$D$2:$D$9,D83)=0,"is not in your list",""))))))</f>
        <v/>
      </c>
      <c r="M83" s="23">
        <f>IF(E83="",IF(COUNTA(B83:G83)&gt;0,"missing",""),IF(LEN(E83)&gt;60,"is too long",IF(NOT(EXACT(E83,LOWER(E83))),"has upper case",IF(ISNUMBER(FIND(" ",E83)),"has spaces",IF(SUMPRODUCT(--ISERROR(FIND(MID(E83,Lists!$L$2:$L$61,1),Lists!$J$8)))&gt;0,"has odd characters",IF(AND(MID(E83,5,1)="-",MID(E83,8,1)="-",LEN(E83)&gt;8,IFERROR(VALUE(LEFT(E83,4))&gt;=2000,FALSE),IFERROR(AND(VALUE(MID(E83,6,2))&gt;=1,VALUE(MID(E83,6,2))&lt;=12),FALSE)),"","is not yyyy-mm-topic"))))))</f>
        <v/>
      </c>
      <c r="N83" s="23">
        <f>IF(F83="","",IF(LEN(F83)&gt;60,"is too long",IF(NOT(EXACT(F83,LOWER(F83))),"has upper case",IF(ISNUMBER(FIND(" ",F83)),"has spaces",IF(SUMPRODUCT(--ISERROR(FIND(MID(F83,Lists!$L$2:$L$61,1),Lists!$J$8)))&gt;0,"has odd characters","")))))</f>
        <v/>
      </c>
      <c r="O83" s="23">
        <f>IF(G83="","",IF(LEN(G83)&gt;60,"is too long",IF(NOT(EXACT(G83,LOWER(G83))),"has upper case",IF(ISNUMBER(FIND(" ",G83)),"has spaces",IF(SUMPRODUCT(--ISERROR(FIND(MID(G83,Lists!$L$2:$L$61,1),Lists!$J$8)))&gt;0,"has odd characters","")))))</f>
        <v/>
      </c>
    </row>
    <row r="84">
      <c r="A84" s="19" t="n"/>
      <c r="B84" s="19" t="n"/>
      <c r="C84" s="19" t="n"/>
      <c r="D84" s="19" t="n"/>
      <c r="E84" s="19" t="n"/>
      <c r="F84" s="19" t="n"/>
      <c r="G84" s="19" t="n"/>
      <c r="H84" s="20">
        <f>IF(OR(B84="",C84="",D84=""),"",B84&amp;IF(ISNUMBER(FIND("?",B84)),"&amp;","?")&amp;"utm_source="&amp;C84&amp;"&amp;utm_medium="&amp;D84&amp;IF(E84&lt;&gt;"","&amp;utm_campaign="&amp;E84,"")&amp;IF(F84&lt;&gt;"","&amp;utm_content="&amp;F84,"")&amp;IF(G84&lt;&gt;"","&amp;utm_term="&amp;G84,""))</f>
        <v/>
      </c>
      <c r="I84" s="10">
        <f>IF(COUNTA(B84:G84)=0,"",IF(J84&amp;K84&amp;L84&amp;M84&amp;N84&amp;O84="","OK","Fix: "&amp;TRIM(IF(J84&lt;&gt;"","URL "&amp;J84&amp;". ","")&amp;IF(K84&lt;&gt;"","source "&amp;K84&amp;". ","")&amp;IF(L84&lt;&gt;"","medium "&amp;L84&amp;". ","")&amp;IF(M84&lt;&gt;"","campaign "&amp;M84&amp;". ","")&amp;IF(N84&lt;&gt;"","content "&amp;N84&amp;". ","")&amp;IF(O84&lt;&gt;"","term "&amp;O84&amp;".",""))))</f>
        <v/>
      </c>
      <c r="J84" s="23">
        <f>IF(B84="",IF(COUNTA(B84:G84)&gt;0,"missing base URL",""),IF(ISNUMBER(FIND(" ",B84)),"has spaces",IF(LOWER(LEFT(B84,4))&lt;&gt;"http","should start with http",IF(ISNUMBER(FIND("utm_",B84)),"already has utm tags",IF(ISNUMBER(FIND("#",B84)),"has a # part, so tags must go before it","")))))</f>
        <v/>
      </c>
      <c r="K84" s="23">
        <f>IF(C84="",IF(COUNTA(B84:G84)&gt;0,"missing",""),IF(LEN(C84)&gt;60,"is too long",IF(NOT(EXACT(C84,LOWER(C84))),"has upper case",IF(ISNUMBER(FIND(" ",C84)),"has spaces",IF(SUMPRODUCT(--ISERROR(FIND(MID(C84,Lists!$L$2:$L$61,1),Lists!$J$8)))&gt;0,"has odd characters",IF(COUNTIF(Lists!$A$2:$A$21,C84)=0,"is not in your list",""))))))</f>
        <v/>
      </c>
      <c r="L84" s="23">
        <f>IF(D84="",IF(COUNTA(B84:G84)&gt;0,"missing",""),IF(LEN(D84)&gt;60,"is too long",IF(NOT(EXACT(D84,LOWER(D84))),"has upper case",IF(ISNUMBER(FIND(" ",D84)),"has spaces",IF(SUMPRODUCT(--ISERROR(FIND(MID(D84,Lists!$L$2:$L$61,1),Lists!$J$8)))&gt;0,"has odd characters",IF(COUNTIF(Lists!$D$2:$D$9,D84)=0,"is not in your list",""))))))</f>
        <v/>
      </c>
      <c r="M84" s="23">
        <f>IF(E84="",IF(COUNTA(B84:G84)&gt;0,"missing",""),IF(LEN(E84)&gt;60,"is too long",IF(NOT(EXACT(E84,LOWER(E84))),"has upper case",IF(ISNUMBER(FIND(" ",E84)),"has spaces",IF(SUMPRODUCT(--ISERROR(FIND(MID(E84,Lists!$L$2:$L$61,1),Lists!$J$8)))&gt;0,"has odd characters",IF(AND(MID(E84,5,1)="-",MID(E84,8,1)="-",LEN(E84)&gt;8,IFERROR(VALUE(LEFT(E84,4))&gt;=2000,FALSE),IFERROR(AND(VALUE(MID(E84,6,2))&gt;=1,VALUE(MID(E84,6,2))&lt;=12),FALSE)),"","is not yyyy-mm-topic"))))))</f>
        <v/>
      </c>
      <c r="N84" s="23">
        <f>IF(F84="","",IF(LEN(F84)&gt;60,"is too long",IF(NOT(EXACT(F84,LOWER(F84))),"has upper case",IF(ISNUMBER(FIND(" ",F84)),"has spaces",IF(SUMPRODUCT(--ISERROR(FIND(MID(F84,Lists!$L$2:$L$61,1),Lists!$J$8)))&gt;0,"has odd characters","")))))</f>
        <v/>
      </c>
      <c r="O84" s="23">
        <f>IF(G84="","",IF(LEN(G84)&gt;60,"is too long",IF(NOT(EXACT(G84,LOWER(G84))),"has upper case",IF(ISNUMBER(FIND(" ",G84)),"has spaces",IF(SUMPRODUCT(--ISERROR(FIND(MID(G84,Lists!$L$2:$L$61,1),Lists!$J$8)))&gt;0,"has odd characters","")))))</f>
        <v/>
      </c>
    </row>
    <row r="85">
      <c r="A85" s="19" t="n"/>
      <c r="B85" s="19" t="n"/>
      <c r="C85" s="19" t="n"/>
      <c r="D85" s="19" t="n"/>
      <c r="E85" s="19" t="n"/>
      <c r="F85" s="19" t="n"/>
      <c r="G85" s="19" t="n"/>
      <c r="H85" s="20">
        <f>IF(OR(B85="",C85="",D85=""),"",B85&amp;IF(ISNUMBER(FIND("?",B85)),"&amp;","?")&amp;"utm_source="&amp;C85&amp;"&amp;utm_medium="&amp;D85&amp;IF(E85&lt;&gt;"","&amp;utm_campaign="&amp;E85,"")&amp;IF(F85&lt;&gt;"","&amp;utm_content="&amp;F85,"")&amp;IF(G85&lt;&gt;"","&amp;utm_term="&amp;G85,""))</f>
        <v/>
      </c>
      <c r="I85" s="10">
        <f>IF(COUNTA(B85:G85)=0,"",IF(J85&amp;K85&amp;L85&amp;M85&amp;N85&amp;O85="","OK","Fix: "&amp;TRIM(IF(J85&lt;&gt;"","URL "&amp;J85&amp;". ","")&amp;IF(K85&lt;&gt;"","source "&amp;K85&amp;". ","")&amp;IF(L85&lt;&gt;"","medium "&amp;L85&amp;". ","")&amp;IF(M85&lt;&gt;"","campaign "&amp;M85&amp;". ","")&amp;IF(N85&lt;&gt;"","content "&amp;N85&amp;". ","")&amp;IF(O85&lt;&gt;"","term "&amp;O85&amp;".",""))))</f>
        <v/>
      </c>
      <c r="J85" s="23">
        <f>IF(B85="",IF(COUNTA(B85:G85)&gt;0,"missing base URL",""),IF(ISNUMBER(FIND(" ",B85)),"has spaces",IF(LOWER(LEFT(B85,4))&lt;&gt;"http","should start with http",IF(ISNUMBER(FIND("utm_",B85)),"already has utm tags",IF(ISNUMBER(FIND("#",B85)),"has a # part, so tags must go before it","")))))</f>
        <v/>
      </c>
      <c r="K85" s="23">
        <f>IF(C85="",IF(COUNTA(B85:G85)&gt;0,"missing",""),IF(LEN(C85)&gt;60,"is too long",IF(NOT(EXACT(C85,LOWER(C85))),"has upper case",IF(ISNUMBER(FIND(" ",C85)),"has spaces",IF(SUMPRODUCT(--ISERROR(FIND(MID(C85,Lists!$L$2:$L$61,1),Lists!$J$8)))&gt;0,"has odd characters",IF(COUNTIF(Lists!$A$2:$A$21,C85)=0,"is not in your list",""))))))</f>
        <v/>
      </c>
      <c r="L85" s="23">
        <f>IF(D85="",IF(COUNTA(B85:G85)&gt;0,"missing",""),IF(LEN(D85)&gt;60,"is too long",IF(NOT(EXACT(D85,LOWER(D85))),"has upper case",IF(ISNUMBER(FIND(" ",D85)),"has spaces",IF(SUMPRODUCT(--ISERROR(FIND(MID(D85,Lists!$L$2:$L$61,1),Lists!$J$8)))&gt;0,"has odd characters",IF(COUNTIF(Lists!$D$2:$D$9,D85)=0,"is not in your list",""))))))</f>
        <v/>
      </c>
      <c r="M85" s="23">
        <f>IF(E85="",IF(COUNTA(B85:G85)&gt;0,"missing",""),IF(LEN(E85)&gt;60,"is too long",IF(NOT(EXACT(E85,LOWER(E85))),"has upper case",IF(ISNUMBER(FIND(" ",E85)),"has spaces",IF(SUMPRODUCT(--ISERROR(FIND(MID(E85,Lists!$L$2:$L$61,1),Lists!$J$8)))&gt;0,"has odd characters",IF(AND(MID(E85,5,1)="-",MID(E85,8,1)="-",LEN(E85)&gt;8,IFERROR(VALUE(LEFT(E85,4))&gt;=2000,FALSE),IFERROR(AND(VALUE(MID(E85,6,2))&gt;=1,VALUE(MID(E85,6,2))&lt;=12),FALSE)),"","is not yyyy-mm-topic"))))))</f>
        <v/>
      </c>
      <c r="N85" s="23">
        <f>IF(F85="","",IF(LEN(F85)&gt;60,"is too long",IF(NOT(EXACT(F85,LOWER(F85))),"has upper case",IF(ISNUMBER(FIND(" ",F85)),"has spaces",IF(SUMPRODUCT(--ISERROR(FIND(MID(F85,Lists!$L$2:$L$61,1),Lists!$J$8)))&gt;0,"has odd characters","")))))</f>
        <v/>
      </c>
      <c r="O85" s="23">
        <f>IF(G85="","",IF(LEN(G85)&gt;60,"is too long",IF(NOT(EXACT(G85,LOWER(G85))),"has upper case",IF(ISNUMBER(FIND(" ",G85)),"has spaces",IF(SUMPRODUCT(--ISERROR(FIND(MID(G85,Lists!$L$2:$L$61,1),Lists!$J$8)))&gt;0,"has odd characters","")))))</f>
        <v/>
      </c>
    </row>
    <row r="86">
      <c r="A86" s="19" t="n"/>
      <c r="B86" s="19" t="n"/>
      <c r="C86" s="19" t="n"/>
      <c r="D86" s="19" t="n"/>
      <c r="E86" s="19" t="n"/>
      <c r="F86" s="19" t="n"/>
      <c r="G86" s="19" t="n"/>
      <c r="H86" s="20">
        <f>IF(OR(B86="",C86="",D86=""),"",B86&amp;IF(ISNUMBER(FIND("?",B86)),"&amp;","?")&amp;"utm_source="&amp;C86&amp;"&amp;utm_medium="&amp;D86&amp;IF(E86&lt;&gt;"","&amp;utm_campaign="&amp;E86,"")&amp;IF(F86&lt;&gt;"","&amp;utm_content="&amp;F86,"")&amp;IF(G86&lt;&gt;"","&amp;utm_term="&amp;G86,""))</f>
        <v/>
      </c>
      <c r="I86" s="10">
        <f>IF(COUNTA(B86:G86)=0,"",IF(J86&amp;K86&amp;L86&amp;M86&amp;N86&amp;O86="","OK","Fix: "&amp;TRIM(IF(J86&lt;&gt;"","URL "&amp;J86&amp;". ","")&amp;IF(K86&lt;&gt;"","source "&amp;K86&amp;". ","")&amp;IF(L86&lt;&gt;"","medium "&amp;L86&amp;". ","")&amp;IF(M86&lt;&gt;"","campaign "&amp;M86&amp;". ","")&amp;IF(N86&lt;&gt;"","content "&amp;N86&amp;". ","")&amp;IF(O86&lt;&gt;"","term "&amp;O86&amp;".",""))))</f>
        <v/>
      </c>
      <c r="J86" s="23">
        <f>IF(B86="",IF(COUNTA(B86:G86)&gt;0,"missing base URL",""),IF(ISNUMBER(FIND(" ",B86)),"has spaces",IF(LOWER(LEFT(B86,4))&lt;&gt;"http","should start with http",IF(ISNUMBER(FIND("utm_",B86)),"already has utm tags",IF(ISNUMBER(FIND("#",B86)),"has a # part, so tags must go before it","")))))</f>
        <v/>
      </c>
      <c r="K86" s="23">
        <f>IF(C86="",IF(COUNTA(B86:G86)&gt;0,"missing",""),IF(LEN(C86)&gt;60,"is too long",IF(NOT(EXACT(C86,LOWER(C86))),"has upper case",IF(ISNUMBER(FIND(" ",C86)),"has spaces",IF(SUMPRODUCT(--ISERROR(FIND(MID(C86,Lists!$L$2:$L$61,1),Lists!$J$8)))&gt;0,"has odd characters",IF(COUNTIF(Lists!$A$2:$A$21,C86)=0,"is not in your list",""))))))</f>
        <v/>
      </c>
      <c r="L86" s="23">
        <f>IF(D86="",IF(COUNTA(B86:G86)&gt;0,"missing",""),IF(LEN(D86)&gt;60,"is too long",IF(NOT(EXACT(D86,LOWER(D86))),"has upper case",IF(ISNUMBER(FIND(" ",D86)),"has spaces",IF(SUMPRODUCT(--ISERROR(FIND(MID(D86,Lists!$L$2:$L$61,1),Lists!$J$8)))&gt;0,"has odd characters",IF(COUNTIF(Lists!$D$2:$D$9,D86)=0,"is not in your list",""))))))</f>
        <v/>
      </c>
      <c r="M86" s="23">
        <f>IF(E86="",IF(COUNTA(B86:G86)&gt;0,"missing",""),IF(LEN(E86)&gt;60,"is too long",IF(NOT(EXACT(E86,LOWER(E86))),"has upper case",IF(ISNUMBER(FIND(" ",E86)),"has spaces",IF(SUMPRODUCT(--ISERROR(FIND(MID(E86,Lists!$L$2:$L$61,1),Lists!$J$8)))&gt;0,"has odd characters",IF(AND(MID(E86,5,1)="-",MID(E86,8,1)="-",LEN(E86)&gt;8,IFERROR(VALUE(LEFT(E86,4))&gt;=2000,FALSE),IFERROR(AND(VALUE(MID(E86,6,2))&gt;=1,VALUE(MID(E86,6,2))&lt;=12),FALSE)),"","is not yyyy-mm-topic"))))))</f>
        <v/>
      </c>
      <c r="N86" s="23">
        <f>IF(F86="","",IF(LEN(F86)&gt;60,"is too long",IF(NOT(EXACT(F86,LOWER(F86))),"has upper case",IF(ISNUMBER(FIND(" ",F86)),"has spaces",IF(SUMPRODUCT(--ISERROR(FIND(MID(F86,Lists!$L$2:$L$61,1),Lists!$J$8)))&gt;0,"has odd characters","")))))</f>
        <v/>
      </c>
      <c r="O86" s="23">
        <f>IF(G86="","",IF(LEN(G86)&gt;60,"is too long",IF(NOT(EXACT(G86,LOWER(G86))),"has upper case",IF(ISNUMBER(FIND(" ",G86)),"has spaces",IF(SUMPRODUCT(--ISERROR(FIND(MID(G86,Lists!$L$2:$L$61,1),Lists!$J$8)))&gt;0,"has odd characters","")))))</f>
        <v/>
      </c>
    </row>
    <row r="87">
      <c r="A87" s="19" t="n"/>
      <c r="B87" s="19" t="n"/>
      <c r="C87" s="19" t="n"/>
      <c r="D87" s="19" t="n"/>
      <c r="E87" s="19" t="n"/>
      <c r="F87" s="19" t="n"/>
      <c r="G87" s="19" t="n"/>
      <c r="H87" s="20">
        <f>IF(OR(B87="",C87="",D87=""),"",B87&amp;IF(ISNUMBER(FIND("?",B87)),"&amp;","?")&amp;"utm_source="&amp;C87&amp;"&amp;utm_medium="&amp;D87&amp;IF(E87&lt;&gt;"","&amp;utm_campaign="&amp;E87,"")&amp;IF(F87&lt;&gt;"","&amp;utm_content="&amp;F87,"")&amp;IF(G87&lt;&gt;"","&amp;utm_term="&amp;G87,""))</f>
        <v/>
      </c>
      <c r="I87" s="10">
        <f>IF(COUNTA(B87:G87)=0,"",IF(J87&amp;K87&amp;L87&amp;M87&amp;N87&amp;O87="","OK","Fix: "&amp;TRIM(IF(J87&lt;&gt;"","URL "&amp;J87&amp;". ","")&amp;IF(K87&lt;&gt;"","source "&amp;K87&amp;". ","")&amp;IF(L87&lt;&gt;"","medium "&amp;L87&amp;". ","")&amp;IF(M87&lt;&gt;"","campaign "&amp;M87&amp;". ","")&amp;IF(N87&lt;&gt;"","content "&amp;N87&amp;". ","")&amp;IF(O87&lt;&gt;"","term "&amp;O87&amp;".",""))))</f>
        <v/>
      </c>
      <c r="J87" s="23">
        <f>IF(B87="",IF(COUNTA(B87:G87)&gt;0,"missing base URL",""),IF(ISNUMBER(FIND(" ",B87)),"has spaces",IF(LOWER(LEFT(B87,4))&lt;&gt;"http","should start with http",IF(ISNUMBER(FIND("utm_",B87)),"already has utm tags",IF(ISNUMBER(FIND("#",B87)),"has a # part, so tags must go before it","")))))</f>
        <v/>
      </c>
      <c r="K87" s="23">
        <f>IF(C87="",IF(COUNTA(B87:G87)&gt;0,"missing",""),IF(LEN(C87)&gt;60,"is too long",IF(NOT(EXACT(C87,LOWER(C87))),"has upper case",IF(ISNUMBER(FIND(" ",C87)),"has spaces",IF(SUMPRODUCT(--ISERROR(FIND(MID(C87,Lists!$L$2:$L$61,1),Lists!$J$8)))&gt;0,"has odd characters",IF(COUNTIF(Lists!$A$2:$A$21,C87)=0,"is not in your list",""))))))</f>
        <v/>
      </c>
      <c r="L87" s="23">
        <f>IF(D87="",IF(COUNTA(B87:G87)&gt;0,"missing",""),IF(LEN(D87)&gt;60,"is too long",IF(NOT(EXACT(D87,LOWER(D87))),"has upper case",IF(ISNUMBER(FIND(" ",D87)),"has spaces",IF(SUMPRODUCT(--ISERROR(FIND(MID(D87,Lists!$L$2:$L$61,1),Lists!$J$8)))&gt;0,"has odd characters",IF(COUNTIF(Lists!$D$2:$D$9,D87)=0,"is not in your list",""))))))</f>
        <v/>
      </c>
      <c r="M87" s="23">
        <f>IF(E87="",IF(COUNTA(B87:G87)&gt;0,"missing",""),IF(LEN(E87)&gt;60,"is too long",IF(NOT(EXACT(E87,LOWER(E87))),"has upper case",IF(ISNUMBER(FIND(" ",E87)),"has spaces",IF(SUMPRODUCT(--ISERROR(FIND(MID(E87,Lists!$L$2:$L$61,1),Lists!$J$8)))&gt;0,"has odd characters",IF(AND(MID(E87,5,1)="-",MID(E87,8,1)="-",LEN(E87)&gt;8,IFERROR(VALUE(LEFT(E87,4))&gt;=2000,FALSE),IFERROR(AND(VALUE(MID(E87,6,2))&gt;=1,VALUE(MID(E87,6,2))&lt;=12),FALSE)),"","is not yyyy-mm-topic"))))))</f>
        <v/>
      </c>
      <c r="N87" s="23">
        <f>IF(F87="","",IF(LEN(F87)&gt;60,"is too long",IF(NOT(EXACT(F87,LOWER(F87))),"has upper case",IF(ISNUMBER(FIND(" ",F87)),"has spaces",IF(SUMPRODUCT(--ISERROR(FIND(MID(F87,Lists!$L$2:$L$61,1),Lists!$J$8)))&gt;0,"has odd characters","")))))</f>
        <v/>
      </c>
      <c r="O87" s="23">
        <f>IF(G87="","",IF(LEN(G87)&gt;60,"is too long",IF(NOT(EXACT(G87,LOWER(G87))),"has upper case",IF(ISNUMBER(FIND(" ",G87)),"has spaces",IF(SUMPRODUCT(--ISERROR(FIND(MID(G87,Lists!$L$2:$L$61,1),Lists!$J$8)))&gt;0,"has odd characters","")))))</f>
        <v/>
      </c>
    </row>
    <row r="88">
      <c r="A88" s="19" t="n"/>
      <c r="B88" s="19" t="n"/>
      <c r="C88" s="19" t="n"/>
      <c r="D88" s="19" t="n"/>
      <c r="E88" s="19" t="n"/>
      <c r="F88" s="19" t="n"/>
      <c r="G88" s="19" t="n"/>
      <c r="H88" s="20">
        <f>IF(OR(B88="",C88="",D88=""),"",B88&amp;IF(ISNUMBER(FIND("?",B88)),"&amp;","?")&amp;"utm_source="&amp;C88&amp;"&amp;utm_medium="&amp;D88&amp;IF(E88&lt;&gt;"","&amp;utm_campaign="&amp;E88,"")&amp;IF(F88&lt;&gt;"","&amp;utm_content="&amp;F88,"")&amp;IF(G88&lt;&gt;"","&amp;utm_term="&amp;G88,""))</f>
        <v/>
      </c>
      <c r="I88" s="10">
        <f>IF(COUNTA(B88:G88)=0,"",IF(J88&amp;K88&amp;L88&amp;M88&amp;N88&amp;O88="","OK","Fix: "&amp;TRIM(IF(J88&lt;&gt;"","URL "&amp;J88&amp;". ","")&amp;IF(K88&lt;&gt;"","source "&amp;K88&amp;". ","")&amp;IF(L88&lt;&gt;"","medium "&amp;L88&amp;". ","")&amp;IF(M88&lt;&gt;"","campaign "&amp;M88&amp;". ","")&amp;IF(N88&lt;&gt;"","content "&amp;N88&amp;". ","")&amp;IF(O88&lt;&gt;"","term "&amp;O88&amp;".",""))))</f>
        <v/>
      </c>
      <c r="J88" s="23">
        <f>IF(B88="",IF(COUNTA(B88:G88)&gt;0,"missing base URL",""),IF(ISNUMBER(FIND(" ",B88)),"has spaces",IF(LOWER(LEFT(B88,4))&lt;&gt;"http","should start with http",IF(ISNUMBER(FIND("utm_",B88)),"already has utm tags",IF(ISNUMBER(FIND("#",B88)),"has a # part, so tags must go before it","")))))</f>
        <v/>
      </c>
      <c r="K88" s="23">
        <f>IF(C88="",IF(COUNTA(B88:G88)&gt;0,"missing",""),IF(LEN(C88)&gt;60,"is too long",IF(NOT(EXACT(C88,LOWER(C88))),"has upper case",IF(ISNUMBER(FIND(" ",C88)),"has spaces",IF(SUMPRODUCT(--ISERROR(FIND(MID(C88,Lists!$L$2:$L$61,1),Lists!$J$8)))&gt;0,"has odd characters",IF(COUNTIF(Lists!$A$2:$A$21,C88)=0,"is not in your list",""))))))</f>
        <v/>
      </c>
      <c r="L88" s="23">
        <f>IF(D88="",IF(COUNTA(B88:G88)&gt;0,"missing",""),IF(LEN(D88)&gt;60,"is too long",IF(NOT(EXACT(D88,LOWER(D88))),"has upper case",IF(ISNUMBER(FIND(" ",D88)),"has spaces",IF(SUMPRODUCT(--ISERROR(FIND(MID(D88,Lists!$L$2:$L$61,1),Lists!$J$8)))&gt;0,"has odd characters",IF(COUNTIF(Lists!$D$2:$D$9,D88)=0,"is not in your list",""))))))</f>
        <v/>
      </c>
      <c r="M88" s="23">
        <f>IF(E88="",IF(COUNTA(B88:G88)&gt;0,"missing",""),IF(LEN(E88)&gt;60,"is too long",IF(NOT(EXACT(E88,LOWER(E88))),"has upper case",IF(ISNUMBER(FIND(" ",E88)),"has spaces",IF(SUMPRODUCT(--ISERROR(FIND(MID(E88,Lists!$L$2:$L$61,1),Lists!$J$8)))&gt;0,"has odd characters",IF(AND(MID(E88,5,1)="-",MID(E88,8,1)="-",LEN(E88)&gt;8,IFERROR(VALUE(LEFT(E88,4))&gt;=2000,FALSE),IFERROR(AND(VALUE(MID(E88,6,2))&gt;=1,VALUE(MID(E88,6,2))&lt;=12),FALSE)),"","is not yyyy-mm-topic"))))))</f>
        <v/>
      </c>
      <c r="N88" s="23">
        <f>IF(F88="","",IF(LEN(F88)&gt;60,"is too long",IF(NOT(EXACT(F88,LOWER(F88))),"has upper case",IF(ISNUMBER(FIND(" ",F88)),"has spaces",IF(SUMPRODUCT(--ISERROR(FIND(MID(F88,Lists!$L$2:$L$61,1),Lists!$J$8)))&gt;0,"has odd characters","")))))</f>
        <v/>
      </c>
      <c r="O88" s="23">
        <f>IF(G88="","",IF(LEN(G88)&gt;60,"is too long",IF(NOT(EXACT(G88,LOWER(G88))),"has upper case",IF(ISNUMBER(FIND(" ",G88)),"has spaces",IF(SUMPRODUCT(--ISERROR(FIND(MID(G88,Lists!$L$2:$L$61,1),Lists!$J$8)))&gt;0,"has odd characters","")))))</f>
        <v/>
      </c>
    </row>
    <row r="89">
      <c r="A89" s="19" t="n"/>
      <c r="B89" s="19" t="n"/>
      <c r="C89" s="19" t="n"/>
      <c r="D89" s="19" t="n"/>
      <c r="E89" s="19" t="n"/>
      <c r="F89" s="19" t="n"/>
      <c r="G89" s="19" t="n"/>
      <c r="H89" s="20">
        <f>IF(OR(B89="",C89="",D89=""),"",B89&amp;IF(ISNUMBER(FIND("?",B89)),"&amp;","?")&amp;"utm_source="&amp;C89&amp;"&amp;utm_medium="&amp;D89&amp;IF(E89&lt;&gt;"","&amp;utm_campaign="&amp;E89,"")&amp;IF(F89&lt;&gt;"","&amp;utm_content="&amp;F89,"")&amp;IF(G89&lt;&gt;"","&amp;utm_term="&amp;G89,""))</f>
        <v/>
      </c>
      <c r="I89" s="10">
        <f>IF(COUNTA(B89:G89)=0,"",IF(J89&amp;K89&amp;L89&amp;M89&amp;N89&amp;O89="","OK","Fix: "&amp;TRIM(IF(J89&lt;&gt;"","URL "&amp;J89&amp;". ","")&amp;IF(K89&lt;&gt;"","source "&amp;K89&amp;". ","")&amp;IF(L89&lt;&gt;"","medium "&amp;L89&amp;". ","")&amp;IF(M89&lt;&gt;"","campaign "&amp;M89&amp;". ","")&amp;IF(N89&lt;&gt;"","content "&amp;N89&amp;". ","")&amp;IF(O89&lt;&gt;"","term "&amp;O89&amp;".",""))))</f>
        <v/>
      </c>
      <c r="J89" s="23">
        <f>IF(B89="",IF(COUNTA(B89:G89)&gt;0,"missing base URL",""),IF(ISNUMBER(FIND(" ",B89)),"has spaces",IF(LOWER(LEFT(B89,4))&lt;&gt;"http","should start with http",IF(ISNUMBER(FIND("utm_",B89)),"already has utm tags",IF(ISNUMBER(FIND("#",B89)),"has a # part, so tags must go before it","")))))</f>
        <v/>
      </c>
      <c r="K89" s="23">
        <f>IF(C89="",IF(COUNTA(B89:G89)&gt;0,"missing",""),IF(LEN(C89)&gt;60,"is too long",IF(NOT(EXACT(C89,LOWER(C89))),"has upper case",IF(ISNUMBER(FIND(" ",C89)),"has spaces",IF(SUMPRODUCT(--ISERROR(FIND(MID(C89,Lists!$L$2:$L$61,1),Lists!$J$8)))&gt;0,"has odd characters",IF(COUNTIF(Lists!$A$2:$A$21,C89)=0,"is not in your list",""))))))</f>
        <v/>
      </c>
      <c r="L89" s="23">
        <f>IF(D89="",IF(COUNTA(B89:G89)&gt;0,"missing",""),IF(LEN(D89)&gt;60,"is too long",IF(NOT(EXACT(D89,LOWER(D89))),"has upper case",IF(ISNUMBER(FIND(" ",D89)),"has spaces",IF(SUMPRODUCT(--ISERROR(FIND(MID(D89,Lists!$L$2:$L$61,1),Lists!$J$8)))&gt;0,"has odd characters",IF(COUNTIF(Lists!$D$2:$D$9,D89)=0,"is not in your list",""))))))</f>
        <v/>
      </c>
      <c r="M89" s="23">
        <f>IF(E89="",IF(COUNTA(B89:G89)&gt;0,"missing",""),IF(LEN(E89)&gt;60,"is too long",IF(NOT(EXACT(E89,LOWER(E89))),"has upper case",IF(ISNUMBER(FIND(" ",E89)),"has spaces",IF(SUMPRODUCT(--ISERROR(FIND(MID(E89,Lists!$L$2:$L$61,1),Lists!$J$8)))&gt;0,"has odd characters",IF(AND(MID(E89,5,1)="-",MID(E89,8,1)="-",LEN(E89)&gt;8,IFERROR(VALUE(LEFT(E89,4))&gt;=2000,FALSE),IFERROR(AND(VALUE(MID(E89,6,2))&gt;=1,VALUE(MID(E89,6,2))&lt;=12),FALSE)),"","is not yyyy-mm-topic"))))))</f>
        <v/>
      </c>
      <c r="N89" s="23">
        <f>IF(F89="","",IF(LEN(F89)&gt;60,"is too long",IF(NOT(EXACT(F89,LOWER(F89))),"has upper case",IF(ISNUMBER(FIND(" ",F89)),"has spaces",IF(SUMPRODUCT(--ISERROR(FIND(MID(F89,Lists!$L$2:$L$61,1),Lists!$J$8)))&gt;0,"has odd characters","")))))</f>
        <v/>
      </c>
      <c r="O89" s="23">
        <f>IF(G89="","",IF(LEN(G89)&gt;60,"is too long",IF(NOT(EXACT(G89,LOWER(G89))),"has upper case",IF(ISNUMBER(FIND(" ",G89)),"has spaces",IF(SUMPRODUCT(--ISERROR(FIND(MID(G89,Lists!$L$2:$L$61,1),Lists!$J$8)))&gt;0,"has odd characters","")))))</f>
        <v/>
      </c>
    </row>
    <row r="90">
      <c r="A90" s="19" t="n"/>
      <c r="B90" s="19" t="n"/>
      <c r="C90" s="19" t="n"/>
      <c r="D90" s="19" t="n"/>
      <c r="E90" s="19" t="n"/>
      <c r="F90" s="19" t="n"/>
      <c r="G90" s="19" t="n"/>
      <c r="H90" s="20">
        <f>IF(OR(B90="",C90="",D90=""),"",B90&amp;IF(ISNUMBER(FIND("?",B90)),"&amp;","?")&amp;"utm_source="&amp;C90&amp;"&amp;utm_medium="&amp;D90&amp;IF(E90&lt;&gt;"","&amp;utm_campaign="&amp;E90,"")&amp;IF(F90&lt;&gt;"","&amp;utm_content="&amp;F90,"")&amp;IF(G90&lt;&gt;"","&amp;utm_term="&amp;G90,""))</f>
        <v/>
      </c>
      <c r="I90" s="10">
        <f>IF(COUNTA(B90:G90)=0,"",IF(J90&amp;K90&amp;L90&amp;M90&amp;N90&amp;O90="","OK","Fix: "&amp;TRIM(IF(J90&lt;&gt;"","URL "&amp;J90&amp;". ","")&amp;IF(K90&lt;&gt;"","source "&amp;K90&amp;". ","")&amp;IF(L90&lt;&gt;"","medium "&amp;L90&amp;". ","")&amp;IF(M90&lt;&gt;"","campaign "&amp;M90&amp;". ","")&amp;IF(N90&lt;&gt;"","content "&amp;N90&amp;". ","")&amp;IF(O90&lt;&gt;"","term "&amp;O90&amp;".",""))))</f>
        <v/>
      </c>
      <c r="J90" s="23">
        <f>IF(B90="",IF(COUNTA(B90:G90)&gt;0,"missing base URL",""),IF(ISNUMBER(FIND(" ",B90)),"has spaces",IF(LOWER(LEFT(B90,4))&lt;&gt;"http","should start with http",IF(ISNUMBER(FIND("utm_",B90)),"already has utm tags",IF(ISNUMBER(FIND("#",B90)),"has a # part, so tags must go before it","")))))</f>
        <v/>
      </c>
      <c r="K90" s="23">
        <f>IF(C90="",IF(COUNTA(B90:G90)&gt;0,"missing",""),IF(LEN(C90)&gt;60,"is too long",IF(NOT(EXACT(C90,LOWER(C90))),"has upper case",IF(ISNUMBER(FIND(" ",C90)),"has spaces",IF(SUMPRODUCT(--ISERROR(FIND(MID(C90,Lists!$L$2:$L$61,1),Lists!$J$8)))&gt;0,"has odd characters",IF(COUNTIF(Lists!$A$2:$A$21,C90)=0,"is not in your list",""))))))</f>
        <v/>
      </c>
      <c r="L90" s="23">
        <f>IF(D90="",IF(COUNTA(B90:G90)&gt;0,"missing",""),IF(LEN(D90)&gt;60,"is too long",IF(NOT(EXACT(D90,LOWER(D90))),"has upper case",IF(ISNUMBER(FIND(" ",D90)),"has spaces",IF(SUMPRODUCT(--ISERROR(FIND(MID(D90,Lists!$L$2:$L$61,1),Lists!$J$8)))&gt;0,"has odd characters",IF(COUNTIF(Lists!$D$2:$D$9,D90)=0,"is not in your list",""))))))</f>
        <v/>
      </c>
      <c r="M90" s="23">
        <f>IF(E90="",IF(COUNTA(B90:G90)&gt;0,"missing",""),IF(LEN(E90)&gt;60,"is too long",IF(NOT(EXACT(E90,LOWER(E90))),"has upper case",IF(ISNUMBER(FIND(" ",E90)),"has spaces",IF(SUMPRODUCT(--ISERROR(FIND(MID(E90,Lists!$L$2:$L$61,1),Lists!$J$8)))&gt;0,"has odd characters",IF(AND(MID(E90,5,1)="-",MID(E90,8,1)="-",LEN(E90)&gt;8,IFERROR(VALUE(LEFT(E90,4))&gt;=2000,FALSE),IFERROR(AND(VALUE(MID(E90,6,2))&gt;=1,VALUE(MID(E90,6,2))&lt;=12),FALSE)),"","is not yyyy-mm-topic"))))))</f>
        <v/>
      </c>
      <c r="N90" s="23">
        <f>IF(F90="","",IF(LEN(F90)&gt;60,"is too long",IF(NOT(EXACT(F90,LOWER(F90))),"has upper case",IF(ISNUMBER(FIND(" ",F90)),"has spaces",IF(SUMPRODUCT(--ISERROR(FIND(MID(F90,Lists!$L$2:$L$61,1),Lists!$J$8)))&gt;0,"has odd characters","")))))</f>
        <v/>
      </c>
      <c r="O90" s="23">
        <f>IF(G90="","",IF(LEN(G90)&gt;60,"is too long",IF(NOT(EXACT(G90,LOWER(G90))),"has upper case",IF(ISNUMBER(FIND(" ",G90)),"has spaces",IF(SUMPRODUCT(--ISERROR(FIND(MID(G90,Lists!$L$2:$L$61,1),Lists!$J$8)))&gt;0,"has odd characters","")))))</f>
        <v/>
      </c>
    </row>
    <row r="91">
      <c r="A91" s="19" t="n"/>
      <c r="B91" s="19" t="n"/>
      <c r="C91" s="19" t="n"/>
      <c r="D91" s="19" t="n"/>
      <c r="E91" s="19" t="n"/>
      <c r="F91" s="19" t="n"/>
      <c r="G91" s="19" t="n"/>
      <c r="H91" s="20">
        <f>IF(OR(B91="",C91="",D91=""),"",B91&amp;IF(ISNUMBER(FIND("?",B91)),"&amp;","?")&amp;"utm_source="&amp;C91&amp;"&amp;utm_medium="&amp;D91&amp;IF(E91&lt;&gt;"","&amp;utm_campaign="&amp;E91,"")&amp;IF(F91&lt;&gt;"","&amp;utm_content="&amp;F91,"")&amp;IF(G91&lt;&gt;"","&amp;utm_term="&amp;G91,""))</f>
        <v/>
      </c>
      <c r="I91" s="10">
        <f>IF(COUNTA(B91:G91)=0,"",IF(J91&amp;K91&amp;L91&amp;M91&amp;N91&amp;O91="","OK","Fix: "&amp;TRIM(IF(J91&lt;&gt;"","URL "&amp;J91&amp;". ","")&amp;IF(K91&lt;&gt;"","source "&amp;K91&amp;". ","")&amp;IF(L91&lt;&gt;"","medium "&amp;L91&amp;". ","")&amp;IF(M91&lt;&gt;"","campaign "&amp;M91&amp;". ","")&amp;IF(N91&lt;&gt;"","content "&amp;N91&amp;". ","")&amp;IF(O91&lt;&gt;"","term "&amp;O91&amp;".",""))))</f>
        <v/>
      </c>
      <c r="J91" s="23">
        <f>IF(B91="",IF(COUNTA(B91:G91)&gt;0,"missing base URL",""),IF(ISNUMBER(FIND(" ",B91)),"has spaces",IF(LOWER(LEFT(B91,4))&lt;&gt;"http","should start with http",IF(ISNUMBER(FIND("utm_",B91)),"already has utm tags",IF(ISNUMBER(FIND("#",B91)),"has a # part, so tags must go before it","")))))</f>
        <v/>
      </c>
      <c r="K91" s="23">
        <f>IF(C91="",IF(COUNTA(B91:G91)&gt;0,"missing",""),IF(LEN(C91)&gt;60,"is too long",IF(NOT(EXACT(C91,LOWER(C91))),"has upper case",IF(ISNUMBER(FIND(" ",C91)),"has spaces",IF(SUMPRODUCT(--ISERROR(FIND(MID(C91,Lists!$L$2:$L$61,1),Lists!$J$8)))&gt;0,"has odd characters",IF(COUNTIF(Lists!$A$2:$A$21,C91)=0,"is not in your list",""))))))</f>
        <v/>
      </c>
      <c r="L91" s="23">
        <f>IF(D91="",IF(COUNTA(B91:G91)&gt;0,"missing",""),IF(LEN(D91)&gt;60,"is too long",IF(NOT(EXACT(D91,LOWER(D91))),"has upper case",IF(ISNUMBER(FIND(" ",D91)),"has spaces",IF(SUMPRODUCT(--ISERROR(FIND(MID(D91,Lists!$L$2:$L$61,1),Lists!$J$8)))&gt;0,"has odd characters",IF(COUNTIF(Lists!$D$2:$D$9,D91)=0,"is not in your list",""))))))</f>
        <v/>
      </c>
      <c r="M91" s="23">
        <f>IF(E91="",IF(COUNTA(B91:G91)&gt;0,"missing",""),IF(LEN(E91)&gt;60,"is too long",IF(NOT(EXACT(E91,LOWER(E91))),"has upper case",IF(ISNUMBER(FIND(" ",E91)),"has spaces",IF(SUMPRODUCT(--ISERROR(FIND(MID(E91,Lists!$L$2:$L$61,1),Lists!$J$8)))&gt;0,"has odd characters",IF(AND(MID(E91,5,1)="-",MID(E91,8,1)="-",LEN(E91)&gt;8,IFERROR(VALUE(LEFT(E91,4))&gt;=2000,FALSE),IFERROR(AND(VALUE(MID(E91,6,2))&gt;=1,VALUE(MID(E91,6,2))&lt;=12),FALSE)),"","is not yyyy-mm-topic"))))))</f>
        <v/>
      </c>
      <c r="N91" s="23">
        <f>IF(F91="","",IF(LEN(F91)&gt;60,"is too long",IF(NOT(EXACT(F91,LOWER(F91))),"has upper case",IF(ISNUMBER(FIND(" ",F91)),"has spaces",IF(SUMPRODUCT(--ISERROR(FIND(MID(F91,Lists!$L$2:$L$61,1),Lists!$J$8)))&gt;0,"has odd characters","")))))</f>
        <v/>
      </c>
      <c r="O91" s="23">
        <f>IF(G91="","",IF(LEN(G91)&gt;60,"is too long",IF(NOT(EXACT(G91,LOWER(G91))),"has upper case",IF(ISNUMBER(FIND(" ",G91)),"has spaces",IF(SUMPRODUCT(--ISERROR(FIND(MID(G91,Lists!$L$2:$L$61,1),Lists!$J$8)))&gt;0,"has odd characters","")))))</f>
        <v/>
      </c>
    </row>
    <row r="92">
      <c r="A92" s="19" t="n"/>
      <c r="B92" s="19" t="n"/>
      <c r="C92" s="19" t="n"/>
      <c r="D92" s="19" t="n"/>
      <c r="E92" s="19" t="n"/>
      <c r="F92" s="19" t="n"/>
      <c r="G92" s="19" t="n"/>
      <c r="H92" s="20">
        <f>IF(OR(B92="",C92="",D92=""),"",B92&amp;IF(ISNUMBER(FIND("?",B92)),"&amp;","?")&amp;"utm_source="&amp;C92&amp;"&amp;utm_medium="&amp;D92&amp;IF(E92&lt;&gt;"","&amp;utm_campaign="&amp;E92,"")&amp;IF(F92&lt;&gt;"","&amp;utm_content="&amp;F92,"")&amp;IF(G92&lt;&gt;"","&amp;utm_term="&amp;G92,""))</f>
        <v/>
      </c>
      <c r="I92" s="10">
        <f>IF(COUNTA(B92:G92)=0,"",IF(J92&amp;K92&amp;L92&amp;M92&amp;N92&amp;O92="","OK","Fix: "&amp;TRIM(IF(J92&lt;&gt;"","URL "&amp;J92&amp;". ","")&amp;IF(K92&lt;&gt;"","source "&amp;K92&amp;". ","")&amp;IF(L92&lt;&gt;"","medium "&amp;L92&amp;". ","")&amp;IF(M92&lt;&gt;"","campaign "&amp;M92&amp;". ","")&amp;IF(N92&lt;&gt;"","content "&amp;N92&amp;". ","")&amp;IF(O92&lt;&gt;"","term "&amp;O92&amp;".",""))))</f>
        <v/>
      </c>
      <c r="J92" s="23">
        <f>IF(B92="",IF(COUNTA(B92:G92)&gt;0,"missing base URL",""),IF(ISNUMBER(FIND(" ",B92)),"has spaces",IF(LOWER(LEFT(B92,4))&lt;&gt;"http","should start with http",IF(ISNUMBER(FIND("utm_",B92)),"already has utm tags",IF(ISNUMBER(FIND("#",B92)),"has a # part, so tags must go before it","")))))</f>
        <v/>
      </c>
      <c r="K92" s="23">
        <f>IF(C92="",IF(COUNTA(B92:G92)&gt;0,"missing",""),IF(LEN(C92)&gt;60,"is too long",IF(NOT(EXACT(C92,LOWER(C92))),"has upper case",IF(ISNUMBER(FIND(" ",C92)),"has spaces",IF(SUMPRODUCT(--ISERROR(FIND(MID(C92,Lists!$L$2:$L$61,1),Lists!$J$8)))&gt;0,"has odd characters",IF(COUNTIF(Lists!$A$2:$A$21,C92)=0,"is not in your list",""))))))</f>
        <v/>
      </c>
      <c r="L92" s="23">
        <f>IF(D92="",IF(COUNTA(B92:G92)&gt;0,"missing",""),IF(LEN(D92)&gt;60,"is too long",IF(NOT(EXACT(D92,LOWER(D92))),"has upper case",IF(ISNUMBER(FIND(" ",D92)),"has spaces",IF(SUMPRODUCT(--ISERROR(FIND(MID(D92,Lists!$L$2:$L$61,1),Lists!$J$8)))&gt;0,"has odd characters",IF(COUNTIF(Lists!$D$2:$D$9,D92)=0,"is not in your list",""))))))</f>
        <v/>
      </c>
      <c r="M92" s="23">
        <f>IF(E92="",IF(COUNTA(B92:G92)&gt;0,"missing",""),IF(LEN(E92)&gt;60,"is too long",IF(NOT(EXACT(E92,LOWER(E92))),"has upper case",IF(ISNUMBER(FIND(" ",E92)),"has spaces",IF(SUMPRODUCT(--ISERROR(FIND(MID(E92,Lists!$L$2:$L$61,1),Lists!$J$8)))&gt;0,"has odd characters",IF(AND(MID(E92,5,1)="-",MID(E92,8,1)="-",LEN(E92)&gt;8,IFERROR(VALUE(LEFT(E92,4))&gt;=2000,FALSE),IFERROR(AND(VALUE(MID(E92,6,2))&gt;=1,VALUE(MID(E92,6,2))&lt;=12),FALSE)),"","is not yyyy-mm-topic"))))))</f>
        <v/>
      </c>
      <c r="N92" s="23">
        <f>IF(F92="","",IF(LEN(F92)&gt;60,"is too long",IF(NOT(EXACT(F92,LOWER(F92))),"has upper case",IF(ISNUMBER(FIND(" ",F92)),"has spaces",IF(SUMPRODUCT(--ISERROR(FIND(MID(F92,Lists!$L$2:$L$61,1),Lists!$J$8)))&gt;0,"has odd characters","")))))</f>
        <v/>
      </c>
      <c r="O92" s="23">
        <f>IF(G92="","",IF(LEN(G92)&gt;60,"is too long",IF(NOT(EXACT(G92,LOWER(G92))),"has upper case",IF(ISNUMBER(FIND(" ",G92)),"has spaces",IF(SUMPRODUCT(--ISERROR(FIND(MID(G92,Lists!$L$2:$L$61,1),Lists!$J$8)))&gt;0,"has odd characters","")))))</f>
        <v/>
      </c>
    </row>
    <row r="93">
      <c r="A93" s="19" t="n"/>
      <c r="B93" s="19" t="n"/>
      <c r="C93" s="19" t="n"/>
      <c r="D93" s="19" t="n"/>
      <c r="E93" s="19" t="n"/>
      <c r="F93" s="19" t="n"/>
      <c r="G93" s="19" t="n"/>
      <c r="H93" s="20">
        <f>IF(OR(B93="",C93="",D93=""),"",B93&amp;IF(ISNUMBER(FIND("?",B93)),"&amp;","?")&amp;"utm_source="&amp;C93&amp;"&amp;utm_medium="&amp;D93&amp;IF(E93&lt;&gt;"","&amp;utm_campaign="&amp;E93,"")&amp;IF(F93&lt;&gt;"","&amp;utm_content="&amp;F93,"")&amp;IF(G93&lt;&gt;"","&amp;utm_term="&amp;G93,""))</f>
        <v/>
      </c>
      <c r="I93" s="10">
        <f>IF(COUNTA(B93:G93)=0,"",IF(J93&amp;K93&amp;L93&amp;M93&amp;N93&amp;O93="","OK","Fix: "&amp;TRIM(IF(J93&lt;&gt;"","URL "&amp;J93&amp;". ","")&amp;IF(K93&lt;&gt;"","source "&amp;K93&amp;". ","")&amp;IF(L93&lt;&gt;"","medium "&amp;L93&amp;". ","")&amp;IF(M93&lt;&gt;"","campaign "&amp;M93&amp;". ","")&amp;IF(N93&lt;&gt;"","content "&amp;N93&amp;". ","")&amp;IF(O93&lt;&gt;"","term "&amp;O93&amp;".",""))))</f>
        <v/>
      </c>
      <c r="J93" s="23">
        <f>IF(B93="",IF(COUNTA(B93:G93)&gt;0,"missing base URL",""),IF(ISNUMBER(FIND(" ",B93)),"has spaces",IF(LOWER(LEFT(B93,4))&lt;&gt;"http","should start with http",IF(ISNUMBER(FIND("utm_",B93)),"already has utm tags",IF(ISNUMBER(FIND("#",B93)),"has a # part, so tags must go before it","")))))</f>
        <v/>
      </c>
      <c r="K93" s="23">
        <f>IF(C93="",IF(COUNTA(B93:G93)&gt;0,"missing",""),IF(LEN(C93)&gt;60,"is too long",IF(NOT(EXACT(C93,LOWER(C93))),"has upper case",IF(ISNUMBER(FIND(" ",C93)),"has spaces",IF(SUMPRODUCT(--ISERROR(FIND(MID(C93,Lists!$L$2:$L$61,1),Lists!$J$8)))&gt;0,"has odd characters",IF(COUNTIF(Lists!$A$2:$A$21,C93)=0,"is not in your list",""))))))</f>
        <v/>
      </c>
      <c r="L93" s="23">
        <f>IF(D93="",IF(COUNTA(B93:G93)&gt;0,"missing",""),IF(LEN(D93)&gt;60,"is too long",IF(NOT(EXACT(D93,LOWER(D93))),"has upper case",IF(ISNUMBER(FIND(" ",D93)),"has spaces",IF(SUMPRODUCT(--ISERROR(FIND(MID(D93,Lists!$L$2:$L$61,1),Lists!$J$8)))&gt;0,"has odd characters",IF(COUNTIF(Lists!$D$2:$D$9,D93)=0,"is not in your list",""))))))</f>
        <v/>
      </c>
      <c r="M93" s="23">
        <f>IF(E93="",IF(COUNTA(B93:G93)&gt;0,"missing",""),IF(LEN(E93)&gt;60,"is too long",IF(NOT(EXACT(E93,LOWER(E93))),"has upper case",IF(ISNUMBER(FIND(" ",E93)),"has spaces",IF(SUMPRODUCT(--ISERROR(FIND(MID(E93,Lists!$L$2:$L$61,1),Lists!$J$8)))&gt;0,"has odd characters",IF(AND(MID(E93,5,1)="-",MID(E93,8,1)="-",LEN(E93)&gt;8,IFERROR(VALUE(LEFT(E93,4))&gt;=2000,FALSE),IFERROR(AND(VALUE(MID(E93,6,2))&gt;=1,VALUE(MID(E93,6,2))&lt;=12),FALSE)),"","is not yyyy-mm-topic"))))))</f>
        <v/>
      </c>
      <c r="N93" s="23">
        <f>IF(F93="","",IF(LEN(F93)&gt;60,"is too long",IF(NOT(EXACT(F93,LOWER(F93))),"has upper case",IF(ISNUMBER(FIND(" ",F93)),"has spaces",IF(SUMPRODUCT(--ISERROR(FIND(MID(F93,Lists!$L$2:$L$61,1),Lists!$J$8)))&gt;0,"has odd characters","")))))</f>
        <v/>
      </c>
      <c r="O93" s="23">
        <f>IF(G93="","",IF(LEN(G93)&gt;60,"is too long",IF(NOT(EXACT(G93,LOWER(G93))),"has upper case",IF(ISNUMBER(FIND(" ",G93)),"has spaces",IF(SUMPRODUCT(--ISERROR(FIND(MID(G93,Lists!$L$2:$L$61,1),Lists!$J$8)))&gt;0,"has odd characters","")))))</f>
        <v/>
      </c>
    </row>
    <row r="94">
      <c r="A94" s="19" t="n"/>
      <c r="B94" s="19" t="n"/>
      <c r="C94" s="19" t="n"/>
      <c r="D94" s="19" t="n"/>
      <c r="E94" s="19" t="n"/>
      <c r="F94" s="19" t="n"/>
      <c r="G94" s="19" t="n"/>
      <c r="H94" s="20">
        <f>IF(OR(B94="",C94="",D94=""),"",B94&amp;IF(ISNUMBER(FIND("?",B94)),"&amp;","?")&amp;"utm_source="&amp;C94&amp;"&amp;utm_medium="&amp;D94&amp;IF(E94&lt;&gt;"","&amp;utm_campaign="&amp;E94,"")&amp;IF(F94&lt;&gt;"","&amp;utm_content="&amp;F94,"")&amp;IF(G94&lt;&gt;"","&amp;utm_term="&amp;G94,""))</f>
        <v/>
      </c>
      <c r="I94" s="10">
        <f>IF(COUNTA(B94:G94)=0,"",IF(J94&amp;K94&amp;L94&amp;M94&amp;N94&amp;O94="","OK","Fix: "&amp;TRIM(IF(J94&lt;&gt;"","URL "&amp;J94&amp;". ","")&amp;IF(K94&lt;&gt;"","source "&amp;K94&amp;". ","")&amp;IF(L94&lt;&gt;"","medium "&amp;L94&amp;". ","")&amp;IF(M94&lt;&gt;"","campaign "&amp;M94&amp;". ","")&amp;IF(N94&lt;&gt;"","content "&amp;N94&amp;". ","")&amp;IF(O94&lt;&gt;"","term "&amp;O94&amp;".",""))))</f>
        <v/>
      </c>
      <c r="J94" s="23">
        <f>IF(B94="",IF(COUNTA(B94:G94)&gt;0,"missing base URL",""),IF(ISNUMBER(FIND(" ",B94)),"has spaces",IF(LOWER(LEFT(B94,4))&lt;&gt;"http","should start with http",IF(ISNUMBER(FIND("utm_",B94)),"already has utm tags",IF(ISNUMBER(FIND("#",B94)),"has a # part, so tags must go before it","")))))</f>
        <v/>
      </c>
      <c r="K94" s="23">
        <f>IF(C94="",IF(COUNTA(B94:G94)&gt;0,"missing",""),IF(LEN(C94)&gt;60,"is too long",IF(NOT(EXACT(C94,LOWER(C94))),"has upper case",IF(ISNUMBER(FIND(" ",C94)),"has spaces",IF(SUMPRODUCT(--ISERROR(FIND(MID(C94,Lists!$L$2:$L$61,1),Lists!$J$8)))&gt;0,"has odd characters",IF(COUNTIF(Lists!$A$2:$A$21,C94)=0,"is not in your list",""))))))</f>
        <v/>
      </c>
      <c r="L94" s="23">
        <f>IF(D94="",IF(COUNTA(B94:G94)&gt;0,"missing",""),IF(LEN(D94)&gt;60,"is too long",IF(NOT(EXACT(D94,LOWER(D94))),"has upper case",IF(ISNUMBER(FIND(" ",D94)),"has spaces",IF(SUMPRODUCT(--ISERROR(FIND(MID(D94,Lists!$L$2:$L$61,1),Lists!$J$8)))&gt;0,"has odd characters",IF(COUNTIF(Lists!$D$2:$D$9,D94)=0,"is not in your list",""))))))</f>
        <v/>
      </c>
      <c r="M94" s="23">
        <f>IF(E94="",IF(COUNTA(B94:G94)&gt;0,"missing",""),IF(LEN(E94)&gt;60,"is too long",IF(NOT(EXACT(E94,LOWER(E94))),"has upper case",IF(ISNUMBER(FIND(" ",E94)),"has spaces",IF(SUMPRODUCT(--ISERROR(FIND(MID(E94,Lists!$L$2:$L$61,1),Lists!$J$8)))&gt;0,"has odd characters",IF(AND(MID(E94,5,1)="-",MID(E94,8,1)="-",LEN(E94)&gt;8,IFERROR(VALUE(LEFT(E94,4))&gt;=2000,FALSE),IFERROR(AND(VALUE(MID(E94,6,2))&gt;=1,VALUE(MID(E94,6,2))&lt;=12),FALSE)),"","is not yyyy-mm-topic"))))))</f>
        <v/>
      </c>
      <c r="N94" s="23">
        <f>IF(F94="","",IF(LEN(F94)&gt;60,"is too long",IF(NOT(EXACT(F94,LOWER(F94))),"has upper case",IF(ISNUMBER(FIND(" ",F94)),"has spaces",IF(SUMPRODUCT(--ISERROR(FIND(MID(F94,Lists!$L$2:$L$61,1),Lists!$J$8)))&gt;0,"has odd characters","")))))</f>
        <v/>
      </c>
      <c r="O94" s="23">
        <f>IF(G94="","",IF(LEN(G94)&gt;60,"is too long",IF(NOT(EXACT(G94,LOWER(G94))),"has upper case",IF(ISNUMBER(FIND(" ",G94)),"has spaces",IF(SUMPRODUCT(--ISERROR(FIND(MID(G94,Lists!$L$2:$L$61,1),Lists!$J$8)))&gt;0,"has odd characters","")))))</f>
        <v/>
      </c>
    </row>
    <row r="95">
      <c r="A95" s="19" t="n"/>
      <c r="B95" s="19" t="n"/>
      <c r="C95" s="19" t="n"/>
      <c r="D95" s="19" t="n"/>
      <c r="E95" s="19" t="n"/>
      <c r="F95" s="19" t="n"/>
      <c r="G95" s="19" t="n"/>
      <c r="H95" s="20">
        <f>IF(OR(B95="",C95="",D95=""),"",B95&amp;IF(ISNUMBER(FIND("?",B95)),"&amp;","?")&amp;"utm_source="&amp;C95&amp;"&amp;utm_medium="&amp;D95&amp;IF(E95&lt;&gt;"","&amp;utm_campaign="&amp;E95,"")&amp;IF(F95&lt;&gt;"","&amp;utm_content="&amp;F95,"")&amp;IF(G95&lt;&gt;"","&amp;utm_term="&amp;G95,""))</f>
        <v/>
      </c>
      <c r="I95" s="10">
        <f>IF(COUNTA(B95:G95)=0,"",IF(J95&amp;K95&amp;L95&amp;M95&amp;N95&amp;O95="","OK","Fix: "&amp;TRIM(IF(J95&lt;&gt;"","URL "&amp;J95&amp;". ","")&amp;IF(K95&lt;&gt;"","source "&amp;K95&amp;". ","")&amp;IF(L95&lt;&gt;"","medium "&amp;L95&amp;". ","")&amp;IF(M95&lt;&gt;"","campaign "&amp;M95&amp;". ","")&amp;IF(N95&lt;&gt;"","content "&amp;N95&amp;". ","")&amp;IF(O95&lt;&gt;"","term "&amp;O95&amp;".",""))))</f>
        <v/>
      </c>
      <c r="J95" s="23">
        <f>IF(B95="",IF(COUNTA(B95:G95)&gt;0,"missing base URL",""),IF(ISNUMBER(FIND(" ",B95)),"has spaces",IF(LOWER(LEFT(B95,4))&lt;&gt;"http","should start with http",IF(ISNUMBER(FIND("utm_",B95)),"already has utm tags",IF(ISNUMBER(FIND("#",B95)),"has a # part, so tags must go before it","")))))</f>
        <v/>
      </c>
      <c r="K95" s="23">
        <f>IF(C95="",IF(COUNTA(B95:G95)&gt;0,"missing",""),IF(LEN(C95)&gt;60,"is too long",IF(NOT(EXACT(C95,LOWER(C95))),"has upper case",IF(ISNUMBER(FIND(" ",C95)),"has spaces",IF(SUMPRODUCT(--ISERROR(FIND(MID(C95,Lists!$L$2:$L$61,1),Lists!$J$8)))&gt;0,"has odd characters",IF(COUNTIF(Lists!$A$2:$A$21,C95)=0,"is not in your list",""))))))</f>
        <v/>
      </c>
      <c r="L95" s="23">
        <f>IF(D95="",IF(COUNTA(B95:G95)&gt;0,"missing",""),IF(LEN(D95)&gt;60,"is too long",IF(NOT(EXACT(D95,LOWER(D95))),"has upper case",IF(ISNUMBER(FIND(" ",D95)),"has spaces",IF(SUMPRODUCT(--ISERROR(FIND(MID(D95,Lists!$L$2:$L$61,1),Lists!$J$8)))&gt;0,"has odd characters",IF(COUNTIF(Lists!$D$2:$D$9,D95)=0,"is not in your list",""))))))</f>
        <v/>
      </c>
      <c r="M95" s="23">
        <f>IF(E95="",IF(COUNTA(B95:G95)&gt;0,"missing",""),IF(LEN(E95)&gt;60,"is too long",IF(NOT(EXACT(E95,LOWER(E95))),"has upper case",IF(ISNUMBER(FIND(" ",E95)),"has spaces",IF(SUMPRODUCT(--ISERROR(FIND(MID(E95,Lists!$L$2:$L$61,1),Lists!$J$8)))&gt;0,"has odd characters",IF(AND(MID(E95,5,1)="-",MID(E95,8,1)="-",LEN(E95)&gt;8,IFERROR(VALUE(LEFT(E95,4))&gt;=2000,FALSE),IFERROR(AND(VALUE(MID(E95,6,2))&gt;=1,VALUE(MID(E95,6,2))&lt;=12),FALSE)),"","is not yyyy-mm-topic"))))))</f>
        <v/>
      </c>
      <c r="N95" s="23">
        <f>IF(F95="","",IF(LEN(F95)&gt;60,"is too long",IF(NOT(EXACT(F95,LOWER(F95))),"has upper case",IF(ISNUMBER(FIND(" ",F95)),"has spaces",IF(SUMPRODUCT(--ISERROR(FIND(MID(F95,Lists!$L$2:$L$61,1),Lists!$J$8)))&gt;0,"has odd characters","")))))</f>
        <v/>
      </c>
      <c r="O95" s="23">
        <f>IF(G95="","",IF(LEN(G95)&gt;60,"is too long",IF(NOT(EXACT(G95,LOWER(G95))),"has upper case",IF(ISNUMBER(FIND(" ",G95)),"has spaces",IF(SUMPRODUCT(--ISERROR(FIND(MID(G95,Lists!$L$2:$L$61,1),Lists!$J$8)))&gt;0,"has odd characters","")))))</f>
        <v/>
      </c>
    </row>
    <row r="96">
      <c r="A96" s="19" t="n"/>
      <c r="B96" s="19" t="n"/>
      <c r="C96" s="19" t="n"/>
      <c r="D96" s="19" t="n"/>
      <c r="E96" s="19" t="n"/>
      <c r="F96" s="19" t="n"/>
      <c r="G96" s="19" t="n"/>
      <c r="H96" s="20">
        <f>IF(OR(B96="",C96="",D96=""),"",B96&amp;IF(ISNUMBER(FIND("?",B96)),"&amp;","?")&amp;"utm_source="&amp;C96&amp;"&amp;utm_medium="&amp;D96&amp;IF(E96&lt;&gt;"","&amp;utm_campaign="&amp;E96,"")&amp;IF(F96&lt;&gt;"","&amp;utm_content="&amp;F96,"")&amp;IF(G96&lt;&gt;"","&amp;utm_term="&amp;G96,""))</f>
        <v/>
      </c>
      <c r="I96" s="10">
        <f>IF(COUNTA(B96:G96)=0,"",IF(J96&amp;K96&amp;L96&amp;M96&amp;N96&amp;O96="","OK","Fix: "&amp;TRIM(IF(J96&lt;&gt;"","URL "&amp;J96&amp;". ","")&amp;IF(K96&lt;&gt;"","source "&amp;K96&amp;". ","")&amp;IF(L96&lt;&gt;"","medium "&amp;L96&amp;". ","")&amp;IF(M96&lt;&gt;"","campaign "&amp;M96&amp;". ","")&amp;IF(N96&lt;&gt;"","content "&amp;N96&amp;". ","")&amp;IF(O96&lt;&gt;"","term "&amp;O96&amp;".",""))))</f>
        <v/>
      </c>
      <c r="J96" s="23">
        <f>IF(B96="",IF(COUNTA(B96:G96)&gt;0,"missing base URL",""),IF(ISNUMBER(FIND(" ",B96)),"has spaces",IF(LOWER(LEFT(B96,4))&lt;&gt;"http","should start with http",IF(ISNUMBER(FIND("utm_",B96)),"already has utm tags",IF(ISNUMBER(FIND("#",B96)),"has a # part, so tags must go before it","")))))</f>
        <v/>
      </c>
      <c r="K96" s="23">
        <f>IF(C96="",IF(COUNTA(B96:G96)&gt;0,"missing",""),IF(LEN(C96)&gt;60,"is too long",IF(NOT(EXACT(C96,LOWER(C96))),"has upper case",IF(ISNUMBER(FIND(" ",C96)),"has spaces",IF(SUMPRODUCT(--ISERROR(FIND(MID(C96,Lists!$L$2:$L$61,1),Lists!$J$8)))&gt;0,"has odd characters",IF(COUNTIF(Lists!$A$2:$A$21,C96)=0,"is not in your list",""))))))</f>
        <v/>
      </c>
      <c r="L96" s="23">
        <f>IF(D96="",IF(COUNTA(B96:G96)&gt;0,"missing",""),IF(LEN(D96)&gt;60,"is too long",IF(NOT(EXACT(D96,LOWER(D96))),"has upper case",IF(ISNUMBER(FIND(" ",D96)),"has spaces",IF(SUMPRODUCT(--ISERROR(FIND(MID(D96,Lists!$L$2:$L$61,1),Lists!$J$8)))&gt;0,"has odd characters",IF(COUNTIF(Lists!$D$2:$D$9,D96)=0,"is not in your list",""))))))</f>
        <v/>
      </c>
      <c r="M96" s="23">
        <f>IF(E96="",IF(COUNTA(B96:G96)&gt;0,"missing",""),IF(LEN(E96)&gt;60,"is too long",IF(NOT(EXACT(E96,LOWER(E96))),"has upper case",IF(ISNUMBER(FIND(" ",E96)),"has spaces",IF(SUMPRODUCT(--ISERROR(FIND(MID(E96,Lists!$L$2:$L$61,1),Lists!$J$8)))&gt;0,"has odd characters",IF(AND(MID(E96,5,1)="-",MID(E96,8,1)="-",LEN(E96)&gt;8,IFERROR(VALUE(LEFT(E96,4))&gt;=2000,FALSE),IFERROR(AND(VALUE(MID(E96,6,2))&gt;=1,VALUE(MID(E96,6,2))&lt;=12),FALSE)),"","is not yyyy-mm-topic"))))))</f>
        <v/>
      </c>
      <c r="N96" s="23">
        <f>IF(F96="","",IF(LEN(F96)&gt;60,"is too long",IF(NOT(EXACT(F96,LOWER(F96))),"has upper case",IF(ISNUMBER(FIND(" ",F96)),"has spaces",IF(SUMPRODUCT(--ISERROR(FIND(MID(F96,Lists!$L$2:$L$61,1),Lists!$J$8)))&gt;0,"has odd characters","")))))</f>
        <v/>
      </c>
      <c r="O96" s="23">
        <f>IF(G96="","",IF(LEN(G96)&gt;60,"is too long",IF(NOT(EXACT(G96,LOWER(G96))),"has upper case",IF(ISNUMBER(FIND(" ",G96)),"has spaces",IF(SUMPRODUCT(--ISERROR(FIND(MID(G96,Lists!$L$2:$L$61,1),Lists!$J$8)))&gt;0,"has odd characters","")))))</f>
        <v/>
      </c>
    </row>
    <row r="97">
      <c r="A97" s="19" t="n"/>
      <c r="B97" s="19" t="n"/>
      <c r="C97" s="19" t="n"/>
      <c r="D97" s="19" t="n"/>
      <c r="E97" s="19" t="n"/>
      <c r="F97" s="19" t="n"/>
      <c r="G97" s="19" t="n"/>
      <c r="H97" s="20">
        <f>IF(OR(B97="",C97="",D97=""),"",B97&amp;IF(ISNUMBER(FIND("?",B97)),"&amp;","?")&amp;"utm_source="&amp;C97&amp;"&amp;utm_medium="&amp;D97&amp;IF(E97&lt;&gt;"","&amp;utm_campaign="&amp;E97,"")&amp;IF(F97&lt;&gt;"","&amp;utm_content="&amp;F97,"")&amp;IF(G97&lt;&gt;"","&amp;utm_term="&amp;G97,""))</f>
        <v/>
      </c>
      <c r="I97" s="10">
        <f>IF(COUNTA(B97:G97)=0,"",IF(J97&amp;K97&amp;L97&amp;M97&amp;N97&amp;O97="","OK","Fix: "&amp;TRIM(IF(J97&lt;&gt;"","URL "&amp;J97&amp;". ","")&amp;IF(K97&lt;&gt;"","source "&amp;K97&amp;". ","")&amp;IF(L97&lt;&gt;"","medium "&amp;L97&amp;". ","")&amp;IF(M97&lt;&gt;"","campaign "&amp;M97&amp;". ","")&amp;IF(N97&lt;&gt;"","content "&amp;N97&amp;". ","")&amp;IF(O97&lt;&gt;"","term "&amp;O97&amp;".",""))))</f>
        <v/>
      </c>
      <c r="J97" s="23">
        <f>IF(B97="",IF(COUNTA(B97:G97)&gt;0,"missing base URL",""),IF(ISNUMBER(FIND(" ",B97)),"has spaces",IF(LOWER(LEFT(B97,4))&lt;&gt;"http","should start with http",IF(ISNUMBER(FIND("utm_",B97)),"already has utm tags",IF(ISNUMBER(FIND("#",B97)),"has a # part, so tags must go before it","")))))</f>
        <v/>
      </c>
      <c r="K97" s="23">
        <f>IF(C97="",IF(COUNTA(B97:G97)&gt;0,"missing",""),IF(LEN(C97)&gt;60,"is too long",IF(NOT(EXACT(C97,LOWER(C97))),"has upper case",IF(ISNUMBER(FIND(" ",C97)),"has spaces",IF(SUMPRODUCT(--ISERROR(FIND(MID(C97,Lists!$L$2:$L$61,1),Lists!$J$8)))&gt;0,"has odd characters",IF(COUNTIF(Lists!$A$2:$A$21,C97)=0,"is not in your list",""))))))</f>
        <v/>
      </c>
      <c r="L97" s="23">
        <f>IF(D97="",IF(COUNTA(B97:G97)&gt;0,"missing",""),IF(LEN(D97)&gt;60,"is too long",IF(NOT(EXACT(D97,LOWER(D97))),"has upper case",IF(ISNUMBER(FIND(" ",D97)),"has spaces",IF(SUMPRODUCT(--ISERROR(FIND(MID(D97,Lists!$L$2:$L$61,1),Lists!$J$8)))&gt;0,"has odd characters",IF(COUNTIF(Lists!$D$2:$D$9,D97)=0,"is not in your list",""))))))</f>
        <v/>
      </c>
      <c r="M97" s="23">
        <f>IF(E97="",IF(COUNTA(B97:G97)&gt;0,"missing",""),IF(LEN(E97)&gt;60,"is too long",IF(NOT(EXACT(E97,LOWER(E97))),"has upper case",IF(ISNUMBER(FIND(" ",E97)),"has spaces",IF(SUMPRODUCT(--ISERROR(FIND(MID(E97,Lists!$L$2:$L$61,1),Lists!$J$8)))&gt;0,"has odd characters",IF(AND(MID(E97,5,1)="-",MID(E97,8,1)="-",LEN(E97)&gt;8,IFERROR(VALUE(LEFT(E97,4))&gt;=2000,FALSE),IFERROR(AND(VALUE(MID(E97,6,2))&gt;=1,VALUE(MID(E97,6,2))&lt;=12),FALSE)),"","is not yyyy-mm-topic"))))))</f>
        <v/>
      </c>
      <c r="N97" s="23">
        <f>IF(F97="","",IF(LEN(F97)&gt;60,"is too long",IF(NOT(EXACT(F97,LOWER(F97))),"has upper case",IF(ISNUMBER(FIND(" ",F97)),"has spaces",IF(SUMPRODUCT(--ISERROR(FIND(MID(F97,Lists!$L$2:$L$61,1),Lists!$J$8)))&gt;0,"has odd characters","")))))</f>
        <v/>
      </c>
      <c r="O97" s="23">
        <f>IF(G97="","",IF(LEN(G97)&gt;60,"is too long",IF(NOT(EXACT(G97,LOWER(G97))),"has upper case",IF(ISNUMBER(FIND(" ",G97)),"has spaces",IF(SUMPRODUCT(--ISERROR(FIND(MID(G97,Lists!$L$2:$L$61,1),Lists!$J$8)))&gt;0,"has odd characters","")))))</f>
        <v/>
      </c>
    </row>
    <row r="98">
      <c r="A98" s="19" t="n"/>
      <c r="B98" s="19" t="n"/>
      <c r="C98" s="19" t="n"/>
      <c r="D98" s="19" t="n"/>
      <c r="E98" s="19" t="n"/>
      <c r="F98" s="19" t="n"/>
      <c r="G98" s="19" t="n"/>
      <c r="H98" s="20">
        <f>IF(OR(B98="",C98="",D98=""),"",B98&amp;IF(ISNUMBER(FIND("?",B98)),"&amp;","?")&amp;"utm_source="&amp;C98&amp;"&amp;utm_medium="&amp;D98&amp;IF(E98&lt;&gt;"","&amp;utm_campaign="&amp;E98,"")&amp;IF(F98&lt;&gt;"","&amp;utm_content="&amp;F98,"")&amp;IF(G98&lt;&gt;"","&amp;utm_term="&amp;G98,""))</f>
        <v/>
      </c>
      <c r="I98" s="10">
        <f>IF(COUNTA(B98:G98)=0,"",IF(J98&amp;K98&amp;L98&amp;M98&amp;N98&amp;O98="","OK","Fix: "&amp;TRIM(IF(J98&lt;&gt;"","URL "&amp;J98&amp;". ","")&amp;IF(K98&lt;&gt;"","source "&amp;K98&amp;". ","")&amp;IF(L98&lt;&gt;"","medium "&amp;L98&amp;". ","")&amp;IF(M98&lt;&gt;"","campaign "&amp;M98&amp;". ","")&amp;IF(N98&lt;&gt;"","content "&amp;N98&amp;". ","")&amp;IF(O98&lt;&gt;"","term "&amp;O98&amp;".",""))))</f>
        <v/>
      </c>
      <c r="J98" s="23">
        <f>IF(B98="",IF(COUNTA(B98:G98)&gt;0,"missing base URL",""),IF(ISNUMBER(FIND(" ",B98)),"has spaces",IF(LOWER(LEFT(B98,4))&lt;&gt;"http","should start with http",IF(ISNUMBER(FIND("utm_",B98)),"already has utm tags",IF(ISNUMBER(FIND("#",B98)),"has a # part, so tags must go before it","")))))</f>
        <v/>
      </c>
      <c r="K98" s="23">
        <f>IF(C98="",IF(COUNTA(B98:G98)&gt;0,"missing",""),IF(LEN(C98)&gt;60,"is too long",IF(NOT(EXACT(C98,LOWER(C98))),"has upper case",IF(ISNUMBER(FIND(" ",C98)),"has spaces",IF(SUMPRODUCT(--ISERROR(FIND(MID(C98,Lists!$L$2:$L$61,1),Lists!$J$8)))&gt;0,"has odd characters",IF(COUNTIF(Lists!$A$2:$A$21,C98)=0,"is not in your list",""))))))</f>
        <v/>
      </c>
      <c r="L98" s="23">
        <f>IF(D98="",IF(COUNTA(B98:G98)&gt;0,"missing",""),IF(LEN(D98)&gt;60,"is too long",IF(NOT(EXACT(D98,LOWER(D98))),"has upper case",IF(ISNUMBER(FIND(" ",D98)),"has spaces",IF(SUMPRODUCT(--ISERROR(FIND(MID(D98,Lists!$L$2:$L$61,1),Lists!$J$8)))&gt;0,"has odd characters",IF(COUNTIF(Lists!$D$2:$D$9,D98)=0,"is not in your list",""))))))</f>
        <v/>
      </c>
      <c r="M98" s="23">
        <f>IF(E98="",IF(COUNTA(B98:G98)&gt;0,"missing",""),IF(LEN(E98)&gt;60,"is too long",IF(NOT(EXACT(E98,LOWER(E98))),"has upper case",IF(ISNUMBER(FIND(" ",E98)),"has spaces",IF(SUMPRODUCT(--ISERROR(FIND(MID(E98,Lists!$L$2:$L$61,1),Lists!$J$8)))&gt;0,"has odd characters",IF(AND(MID(E98,5,1)="-",MID(E98,8,1)="-",LEN(E98)&gt;8,IFERROR(VALUE(LEFT(E98,4))&gt;=2000,FALSE),IFERROR(AND(VALUE(MID(E98,6,2))&gt;=1,VALUE(MID(E98,6,2))&lt;=12),FALSE)),"","is not yyyy-mm-topic"))))))</f>
        <v/>
      </c>
      <c r="N98" s="23">
        <f>IF(F98="","",IF(LEN(F98)&gt;60,"is too long",IF(NOT(EXACT(F98,LOWER(F98))),"has upper case",IF(ISNUMBER(FIND(" ",F98)),"has spaces",IF(SUMPRODUCT(--ISERROR(FIND(MID(F98,Lists!$L$2:$L$61,1),Lists!$J$8)))&gt;0,"has odd characters","")))))</f>
        <v/>
      </c>
      <c r="O98" s="23">
        <f>IF(G98="","",IF(LEN(G98)&gt;60,"is too long",IF(NOT(EXACT(G98,LOWER(G98))),"has upper case",IF(ISNUMBER(FIND(" ",G98)),"has spaces",IF(SUMPRODUCT(--ISERROR(FIND(MID(G98,Lists!$L$2:$L$61,1),Lists!$J$8)))&gt;0,"has odd characters","")))))</f>
        <v/>
      </c>
    </row>
    <row r="99">
      <c r="A99" s="19" t="n"/>
      <c r="B99" s="19" t="n"/>
      <c r="C99" s="19" t="n"/>
      <c r="D99" s="19" t="n"/>
      <c r="E99" s="19" t="n"/>
      <c r="F99" s="19" t="n"/>
      <c r="G99" s="19" t="n"/>
      <c r="H99" s="20">
        <f>IF(OR(B99="",C99="",D99=""),"",B99&amp;IF(ISNUMBER(FIND("?",B99)),"&amp;","?")&amp;"utm_source="&amp;C99&amp;"&amp;utm_medium="&amp;D99&amp;IF(E99&lt;&gt;"","&amp;utm_campaign="&amp;E99,"")&amp;IF(F99&lt;&gt;"","&amp;utm_content="&amp;F99,"")&amp;IF(G99&lt;&gt;"","&amp;utm_term="&amp;G99,""))</f>
        <v/>
      </c>
      <c r="I99" s="10">
        <f>IF(COUNTA(B99:G99)=0,"",IF(J99&amp;K99&amp;L99&amp;M99&amp;N99&amp;O99="","OK","Fix: "&amp;TRIM(IF(J99&lt;&gt;"","URL "&amp;J99&amp;". ","")&amp;IF(K99&lt;&gt;"","source "&amp;K99&amp;". ","")&amp;IF(L99&lt;&gt;"","medium "&amp;L99&amp;". ","")&amp;IF(M99&lt;&gt;"","campaign "&amp;M99&amp;". ","")&amp;IF(N99&lt;&gt;"","content "&amp;N99&amp;". ","")&amp;IF(O99&lt;&gt;"","term "&amp;O99&amp;".",""))))</f>
        <v/>
      </c>
      <c r="J99" s="23">
        <f>IF(B99="",IF(COUNTA(B99:G99)&gt;0,"missing base URL",""),IF(ISNUMBER(FIND(" ",B99)),"has spaces",IF(LOWER(LEFT(B99,4))&lt;&gt;"http","should start with http",IF(ISNUMBER(FIND("utm_",B99)),"already has utm tags",IF(ISNUMBER(FIND("#",B99)),"has a # part, so tags must go before it","")))))</f>
        <v/>
      </c>
      <c r="K99" s="23">
        <f>IF(C99="",IF(COUNTA(B99:G99)&gt;0,"missing",""),IF(LEN(C99)&gt;60,"is too long",IF(NOT(EXACT(C99,LOWER(C99))),"has upper case",IF(ISNUMBER(FIND(" ",C99)),"has spaces",IF(SUMPRODUCT(--ISERROR(FIND(MID(C99,Lists!$L$2:$L$61,1),Lists!$J$8)))&gt;0,"has odd characters",IF(COUNTIF(Lists!$A$2:$A$21,C99)=0,"is not in your list",""))))))</f>
        <v/>
      </c>
      <c r="L99" s="23">
        <f>IF(D99="",IF(COUNTA(B99:G99)&gt;0,"missing",""),IF(LEN(D99)&gt;60,"is too long",IF(NOT(EXACT(D99,LOWER(D99))),"has upper case",IF(ISNUMBER(FIND(" ",D99)),"has spaces",IF(SUMPRODUCT(--ISERROR(FIND(MID(D99,Lists!$L$2:$L$61,1),Lists!$J$8)))&gt;0,"has odd characters",IF(COUNTIF(Lists!$D$2:$D$9,D99)=0,"is not in your list",""))))))</f>
        <v/>
      </c>
      <c r="M99" s="23">
        <f>IF(E99="",IF(COUNTA(B99:G99)&gt;0,"missing",""),IF(LEN(E99)&gt;60,"is too long",IF(NOT(EXACT(E99,LOWER(E99))),"has upper case",IF(ISNUMBER(FIND(" ",E99)),"has spaces",IF(SUMPRODUCT(--ISERROR(FIND(MID(E99,Lists!$L$2:$L$61,1),Lists!$J$8)))&gt;0,"has odd characters",IF(AND(MID(E99,5,1)="-",MID(E99,8,1)="-",LEN(E99)&gt;8,IFERROR(VALUE(LEFT(E99,4))&gt;=2000,FALSE),IFERROR(AND(VALUE(MID(E99,6,2))&gt;=1,VALUE(MID(E99,6,2))&lt;=12),FALSE)),"","is not yyyy-mm-topic"))))))</f>
        <v/>
      </c>
      <c r="N99" s="23">
        <f>IF(F99="","",IF(LEN(F99)&gt;60,"is too long",IF(NOT(EXACT(F99,LOWER(F99))),"has upper case",IF(ISNUMBER(FIND(" ",F99)),"has spaces",IF(SUMPRODUCT(--ISERROR(FIND(MID(F99,Lists!$L$2:$L$61,1),Lists!$J$8)))&gt;0,"has odd characters","")))))</f>
        <v/>
      </c>
      <c r="O99" s="23">
        <f>IF(G99="","",IF(LEN(G99)&gt;60,"is too long",IF(NOT(EXACT(G99,LOWER(G99))),"has upper case",IF(ISNUMBER(FIND(" ",G99)),"has spaces",IF(SUMPRODUCT(--ISERROR(FIND(MID(G99,Lists!$L$2:$L$61,1),Lists!$J$8)))&gt;0,"has odd characters","")))))</f>
        <v/>
      </c>
    </row>
    <row r="100">
      <c r="A100" s="19" t="n"/>
      <c r="B100" s="19" t="n"/>
      <c r="C100" s="19" t="n"/>
      <c r="D100" s="19" t="n"/>
      <c r="E100" s="19" t="n"/>
      <c r="F100" s="19" t="n"/>
      <c r="G100" s="19" t="n"/>
      <c r="H100" s="20">
        <f>IF(OR(B100="",C100="",D100=""),"",B100&amp;IF(ISNUMBER(FIND("?",B100)),"&amp;","?")&amp;"utm_source="&amp;C100&amp;"&amp;utm_medium="&amp;D100&amp;IF(E100&lt;&gt;"","&amp;utm_campaign="&amp;E100,"")&amp;IF(F100&lt;&gt;"","&amp;utm_content="&amp;F100,"")&amp;IF(G100&lt;&gt;"","&amp;utm_term="&amp;G100,""))</f>
        <v/>
      </c>
      <c r="I100" s="10">
        <f>IF(COUNTA(B100:G100)=0,"",IF(J100&amp;K100&amp;L100&amp;M100&amp;N100&amp;O100="","OK","Fix: "&amp;TRIM(IF(J100&lt;&gt;"","URL "&amp;J100&amp;". ","")&amp;IF(K100&lt;&gt;"","source "&amp;K100&amp;". ","")&amp;IF(L100&lt;&gt;"","medium "&amp;L100&amp;". ","")&amp;IF(M100&lt;&gt;"","campaign "&amp;M100&amp;". ","")&amp;IF(N100&lt;&gt;"","content "&amp;N100&amp;". ","")&amp;IF(O100&lt;&gt;"","term "&amp;O100&amp;".",""))))</f>
        <v/>
      </c>
      <c r="J100" s="23">
        <f>IF(B100="",IF(COUNTA(B100:G100)&gt;0,"missing base URL",""),IF(ISNUMBER(FIND(" ",B100)),"has spaces",IF(LOWER(LEFT(B100,4))&lt;&gt;"http","should start with http",IF(ISNUMBER(FIND("utm_",B100)),"already has utm tags",IF(ISNUMBER(FIND("#",B100)),"has a # part, so tags must go before it","")))))</f>
        <v/>
      </c>
      <c r="K100" s="23">
        <f>IF(C100="",IF(COUNTA(B100:G100)&gt;0,"missing",""),IF(LEN(C100)&gt;60,"is too long",IF(NOT(EXACT(C100,LOWER(C100))),"has upper case",IF(ISNUMBER(FIND(" ",C100)),"has spaces",IF(SUMPRODUCT(--ISERROR(FIND(MID(C100,Lists!$L$2:$L$61,1),Lists!$J$8)))&gt;0,"has odd characters",IF(COUNTIF(Lists!$A$2:$A$21,C100)=0,"is not in your list",""))))))</f>
        <v/>
      </c>
      <c r="L100" s="23">
        <f>IF(D100="",IF(COUNTA(B100:G100)&gt;0,"missing",""),IF(LEN(D100)&gt;60,"is too long",IF(NOT(EXACT(D100,LOWER(D100))),"has upper case",IF(ISNUMBER(FIND(" ",D100)),"has spaces",IF(SUMPRODUCT(--ISERROR(FIND(MID(D100,Lists!$L$2:$L$61,1),Lists!$J$8)))&gt;0,"has odd characters",IF(COUNTIF(Lists!$D$2:$D$9,D100)=0,"is not in your list",""))))))</f>
        <v/>
      </c>
      <c r="M100" s="23">
        <f>IF(E100="",IF(COUNTA(B100:G100)&gt;0,"missing",""),IF(LEN(E100)&gt;60,"is too long",IF(NOT(EXACT(E100,LOWER(E100))),"has upper case",IF(ISNUMBER(FIND(" ",E100)),"has spaces",IF(SUMPRODUCT(--ISERROR(FIND(MID(E100,Lists!$L$2:$L$61,1),Lists!$J$8)))&gt;0,"has odd characters",IF(AND(MID(E100,5,1)="-",MID(E100,8,1)="-",LEN(E100)&gt;8,IFERROR(VALUE(LEFT(E100,4))&gt;=2000,FALSE),IFERROR(AND(VALUE(MID(E100,6,2))&gt;=1,VALUE(MID(E100,6,2))&lt;=12),FALSE)),"","is not yyyy-mm-topic"))))))</f>
        <v/>
      </c>
      <c r="N100" s="23">
        <f>IF(F100="","",IF(LEN(F100)&gt;60,"is too long",IF(NOT(EXACT(F100,LOWER(F100))),"has upper case",IF(ISNUMBER(FIND(" ",F100)),"has spaces",IF(SUMPRODUCT(--ISERROR(FIND(MID(F100,Lists!$L$2:$L$61,1),Lists!$J$8)))&gt;0,"has odd characters","")))))</f>
        <v/>
      </c>
      <c r="O100" s="23">
        <f>IF(G100="","",IF(LEN(G100)&gt;60,"is too long",IF(NOT(EXACT(G100,LOWER(G100))),"has upper case",IF(ISNUMBER(FIND(" ",G100)),"has spaces",IF(SUMPRODUCT(--ISERROR(FIND(MID(G100,Lists!$L$2:$L$61,1),Lists!$J$8)))&gt;0,"has odd characters","")))))</f>
        <v/>
      </c>
    </row>
    <row r="101">
      <c r="A101" s="19" t="n"/>
      <c r="B101" s="19" t="n"/>
      <c r="C101" s="19" t="n"/>
      <c r="D101" s="19" t="n"/>
      <c r="E101" s="19" t="n"/>
      <c r="F101" s="19" t="n"/>
      <c r="G101" s="19" t="n"/>
      <c r="H101" s="20">
        <f>IF(OR(B101="",C101="",D101=""),"",B101&amp;IF(ISNUMBER(FIND("?",B101)),"&amp;","?")&amp;"utm_source="&amp;C101&amp;"&amp;utm_medium="&amp;D101&amp;IF(E101&lt;&gt;"","&amp;utm_campaign="&amp;E101,"")&amp;IF(F101&lt;&gt;"","&amp;utm_content="&amp;F101,"")&amp;IF(G101&lt;&gt;"","&amp;utm_term="&amp;G101,""))</f>
        <v/>
      </c>
      <c r="I101" s="10">
        <f>IF(COUNTA(B101:G101)=0,"",IF(J101&amp;K101&amp;L101&amp;M101&amp;N101&amp;O101="","OK","Fix: "&amp;TRIM(IF(J101&lt;&gt;"","URL "&amp;J101&amp;". ","")&amp;IF(K101&lt;&gt;"","source "&amp;K101&amp;". ","")&amp;IF(L101&lt;&gt;"","medium "&amp;L101&amp;". ","")&amp;IF(M101&lt;&gt;"","campaign "&amp;M101&amp;". ","")&amp;IF(N101&lt;&gt;"","content "&amp;N101&amp;". ","")&amp;IF(O101&lt;&gt;"","term "&amp;O101&amp;".",""))))</f>
        <v/>
      </c>
      <c r="J101" s="23">
        <f>IF(B101="",IF(COUNTA(B101:G101)&gt;0,"missing base URL",""),IF(ISNUMBER(FIND(" ",B101)),"has spaces",IF(LOWER(LEFT(B101,4))&lt;&gt;"http","should start with http",IF(ISNUMBER(FIND("utm_",B101)),"already has utm tags",IF(ISNUMBER(FIND("#",B101)),"has a # part, so tags must go before it","")))))</f>
        <v/>
      </c>
      <c r="K101" s="23">
        <f>IF(C101="",IF(COUNTA(B101:G101)&gt;0,"missing",""),IF(LEN(C101)&gt;60,"is too long",IF(NOT(EXACT(C101,LOWER(C101))),"has upper case",IF(ISNUMBER(FIND(" ",C101)),"has spaces",IF(SUMPRODUCT(--ISERROR(FIND(MID(C101,Lists!$L$2:$L$61,1),Lists!$J$8)))&gt;0,"has odd characters",IF(COUNTIF(Lists!$A$2:$A$21,C101)=0,"is not in your list",""))))))</f>
        <v/>
      </c>
      <c r="L101" s="23">
        <f>IF(D101="",IF(COUNTA(B101:G101)&gt;0,"missing",""),IF(LEN(D101)&gt;60,"is too long",IF(NOT(EXACT(D101,LOWER(D101))),"has upper case",IF(ISNUMBER(FIND(" ",D101)),"has spaces",IF(SUMPRODUCT(--ISERROR(FIND(MID(D101,Lists!$L$2:$L$61,1),Lists!$J$8)))&gt;0,"has odd characters",IF(COUNTIF(Lists!$D$2:$D$9,D101)=0,"is not in your list",""))))))</f>
        <v/>
      </c>
      <c r="M101" s="23">
        <f>IF(E101="",IF(COUNTA(B101:G101)&gt;0,"missing",""),IF(LEN(E101)&gt;60,"is too long",IF(NOT(EXACT(E101,LOWER(E101))),"has upper case",IF(ISNUMBER(FIND(" ",E101)),"has spaces",IF(SUMPRODUCT(--ISERROR(FIND(MID(E101,Lists!$L$2:$L$61,1),Lists!$J$8)))&gt;0,"has odd characters",IF(AND(MID(E101,5,1)="-",MID(E101,8,1)="-",LEN(E101)&gt;8,IFERROR(VALUE(LEFT(E101,4))&gt;=2000,FALSE),IFERROR(AND(VALUE(MID(E101,6,2))&gt;=1,VALUE(MID(E101,6,2))&lt;=12),FALSE)),"","is not yyyy-mm-topic"))))))</f>
        <v/>
      </c>
      <c r="N101" s="23">
        <f>IF(F101="","",IF(LEN(F101)&gt;60,"is too long",IF(NOT(EXACT(F101,LOWER(F101))),"has upper case",IF(ISNUMBER(FIND(" ",F101)),"has spaces",IF(SUMPRODUCT(--ISERROR(FIND(MID(F101,Lists!$L$2:$L$61,1),Lists!$J$8)))&gt;0,"has odd characters","")))))</f>
        <v/>
      </c>
      <c r="O101" s="23">
        <f>IF(G101="","",IF(LEN(G101)&gt;60,"is too long",IF(NOT(EXACT(G101,LOWER(G101))),"has upper case",IF(ISNUMBER(FIND(" ",G101)),"has spaces",IF(SUMPRODUCT(--ISERROR(FIND(MID(G101,Lists!$L$2:$L$61,1),Lists!$J$8)))&gt;0,"has odd characters","")))))</f>
        <v/>
      </c>
    </row>
    <row r="102">
      <c r="A102" s="19" t="n"/>
      <c r="B102" s="19" t="n"/>
      <c r="C102" s="19" t="n"/>
      <c r="D102" s="19" t="n"/>
      <c r="E102" s="19" t="n"/>
      <c r="F102" s="19" t="n"/>
      <c r="G102" s="19" t="n"/>
      <c r="H102" s="20">
        <f>IF(OR(B102="",C102="",D102=""),"",B102&amp;IF(ISNUMBER(FIND("?",B102)),"&amp;","?")&amp;"utm_source="&amp;C102&amp;"&amp;utm_medium="&amp;D102&amp;IF(E102&lt;&gt;"","&amp;utm_campaign="&amp;E102,"")&amp;IF(F102&lt;&gt;"","&amp;utm_content="&amp;F102,"")&amp;IF(G102&lt;&gt;"","&amp;utm_term="&amp;G102,""))</f>
        <v/>
      </c>
      <c r="I102" s="10">
        <f>IF(COUNTA(B102:G102)=0,"",IF(J102&amp;K102&amp;L102&amp;M102&amp;N102&amp;O102="","OK","Fix: "&amp;TRIM(IF(J102&lt;&gt;"","URL "&amp;J102&amp;". ","")&amp;IF(K102&lt;&gt;"","source "&amp;K102&amp;". ","")&amp;IF(L102&lt;&gt;"","medium "&amp;L102&amp;". ","")&amp;IF(M102&lt;&gt;"","campaign "&amp;M102&amp;". ","")&amp;IF(N102&lt;&gt;"","content "&amp;N102&amp;". ","")&amp;IF(O102&lt;&gt;"","term "&amp;O102&amp;".",""))))</f>
        <v/>
      </c>
      <c r="J102" s="23">
        <f>IF(B102="",IF(COUNTA(B102:G102)&gt;0,"missing base URL",""),IF(ISNUMBER(FIND(" ",B102)),"has spaces",IF(LOWER(LEFT(B102,4))&lt;&gt;"http","should start with http",IF(ISNUMBER(FIND("utm_",B102)),"already has utm tags",IF(ISNUMBER(FIND("#",B102)),"has a # part, so tags must go before it","")))))</f>
        <v/>
      </c>
      <c r="K102" s="23">
        <f>IF(C102="",IF(COUNTA(B102:G102)&gt;0,"missing",""),IF(LEN(C102)&gt;60,"is too long",IF(NOT(EXACT(C102,LOWER(C102))),"has upper case",IF(ISNUMBER(FIND(" ",C102)),"has spaces",IF(SUMPRODUCT(--ISERROR(FIND(MID(C102,Lists!$L$2:$L$61,1),Lists!$J$8)))&gt;0,"has odd characters",IF(COUNTIF(Lists!$A$2:$A$21,C102)=0,"is not in your list",""))))))</f>
        <v/>
      </c>
      <c r="L102" s="23">
        <f>IF(D102="",IF(COUNTA(B102:G102)&gt;0,"missing",""),IF(LEN(D102)&gt;60,"is too long",IF(NOT(EXACT(D102,LOWER(D102))),"has upper case",IF(ISNUMBER(FIND(" ",D102)),"has spaces",IF(SUMPRODUCT(--ISERROR(FIND(MID(D102,Lists!$L$2:$L$61,1),Lists!$J$8)))&gt;0,"has odd characters",IF(COUNTIF(Lists!$D$2:$D$9,D102)=0,"is not in your list",""))))))</f>
        <v/>
      </c>
      <c r="M102" s="23">
        <f>IF(E102="",IF(COUNTA(B102:G102)&gt;0,"missing",""),IF(LEN(E102)&gt;60,"is too long",IF(NOT(EXACT(E102,LOWER(E102))),"has upper case",IF(ISNUMBER(FIND(" ",E102)),"has spaces",IF(SUMPRODUCT(--ISERROR(FIND(MID(E102,Lists!$L$2:$L$61,1),Lists!$J$8)))&gt;0,"has odd characters",IF(AND(MID(E102,5,1)="-",MID(E102,8,1)="-",LEN(E102)&gt;8,IFERROR(VALUE(LEFT(E102,4))&gt;=2000,FALSE),IFERROR(AND(VALUE(MID(E102,6,2))&gt;=1,VALUE(MID(E102,6,2))&lt;=12),FALSE)),"","is not yyyy-mm-topic"))))))</f>
        <v/>
      </c>
      <c r="N102" s="23">
        <f>IF(F102="","",IF(LEN(F102)&gt;60,"is too long",IF(NOT(EXACT(F102,LOWER(F102))),"has upper case",IF(ISNUMBER(FIND(" ",F102)),"has spaces",IF(SUMPRODUCT(--ISERROR(FIND(MID(F102,Lists!$L$2:$L$61,1),Lists!$J$8)))&gt;0,"has odd characters","")))))</f>
        <v/>
      </c>
      <c r="O102" s="23">
        <f>IF(G102="","",IF(LEN(G102)&gt;60,"is too long",IF(NOT(EXACT(G102,LOWER(G102))),"has upper case",IF(ISNUMBER(FIND(" ",G102)),"has spaces",IF(SUMPRODUCT(--ISERROR(FIND(MID(G102,Lists!$L$2:$L$61,1),Lists!$J$8)))&gt;0,"has odd characters","")))))</f>
        <v/>
      </c>
    </row>
    <row r="103">
      <c r="A103" s="19" t="n"/>
      <c r="B103" s="19" t="n"/>
      <c r="C103" s="19" t="n"/>
      <c r="D103" s="19" t="n"/>
      <c r="E103" s="19" t="n"/>
      <c r="F103" s="19" t="n"/>
      <c r="G103" s="19" t="n"/>
      <c r="H103" s="20">
        <f>IF(OR(B103="",C103="",D103=""),"",B103&amp;IF(ISNUMBER(FIND("?",B103)),"&amp;","?")&amp;"utm_source="&amp;C103&amp;"&amp;utm_medium="&amp;D103&amp;IF(E103&lt;&gt;"","&amp;utm_campaign="&amp;E103,"")&amp;IF(F103&lt;&gt;"","&amp;utm_content="&amp;F103,"")&amp;IF(G103&lt;&gt;"","&amp;utm_term="&amp;G103,""))</f>
        <v/>
      </c>
      <c r="I103" s="10">
        <f>IF(COUNTA(B103:G103)=0,"",IF(J103&amp;K103&amp;L103&amp;M103&amp;N103&amp;O103="","OK","Fix: "&amp;TRIM(IF(J103&lt;&gt;"","URL "&amp;J103&amp;". ","")&amp;IF(K103&lt;&gt;"","source "&amp;K103&amp;". ","")&amp;IF(L103&lt;&gt;"","medium "&amp;L103&amp;". ","")&amp;IF(M103&lt;&gt;"","campaign "&amp;M103&amp;". ","")&amp;IF(N103&lt;&gt;"","content "&amp;N103&amp;". ","")&amp;IF(O103&lt;&gt;"","term "&amp;O103&amp;".",""))))</f>
        <v/>
      </c>
      <c r="J103" s="23">
        <f>IF(B103="",IF(COUNTA(B103:G103)&gt;0,"missing base URL",""),IF(ISNUMBER(FIND(" ",B103)),"has spaces",IF(LOWER(LEFT(B103,4))&lt;&gt;"http","should start with http",IF(ISNUMBER(FIND("utm_",B103)),"already has utm tags",IF(ISNUMBER(FIND("#",B103)),"has a # part, so tags must go before it","")))))</f>
        <v/>
      </c>
      <c r="K103" s="23">
        <f>IF(C103="",IF(COUNTA(B103:G103)&gt;0,"missing",""),IF(LEN(C103)&gt;60,"is too long",IF(NOT(EXACT(C103,LOWER(C103))),"has upper case",IF(ISNUMBER(FIND(" ",C103)),"has spaces",IF(SUMPRODUCT(--ISERROR(FIND(MID(C103,Lists!$L$2:$L$61,1),Lists!$J$8)))&gt;0,"has odd characters",IF(COUNTIF(Lists!$A$2:$A$21,C103)=0,"is not in your list",""))))))</f>
        <v/>
      </c>
      <c r="L103" s="23">
        <f>IF(D103="",IF(COUNTA(B103:G103)&gt;0,"missing",""),IF(LEN(D103)&gt;60,"is too long",IF(NOT(EXACT(D103,LOWER(D103))),"has upper case",IF(ISNUMBER(FIND(" ",D103)),"has spaces",IF(SUMPRODUCT(--ISERROR(FIND(MID(D103,Lists!$L$2:$L$61,1),Lists!$J$8)))&gt;0,"has odd characters",IF(COUNTIF(Lists!$D$2:$D$9,D103)=0,"is not in your list",""))))))</f>
        <v/>
      </c>
      <c r="M103" s="23">
        <f>IF(E103="",IF(COUNTA(B103:G103)&gt;0,"missing",""),IF(LEN(E103)&gt;60,"is too long",IF(NOT(EXACT(E103,LOWER(E103))),"has upper case",IF(ISNUMBER(FIND(" ",E103)),"has spaces",IF(SUMPRODUCT(--ISERROR(FIND(MID(E103,Lists!$L$2:$L$61,1),Lists!$J$8)))&gt;0,"has odd characters",IF(AND(MID(E103,5,1)="-",MID(E103,8,1)="-",LEN(E103)&gt;8,IFERROR(VALUE(LEFT(E103,4))&gt;=2000,FALSE),IFERROR(AND(VALUE(MID(E103,6,2))&gt;=1,VALUE(MID(E103,6,2))&lt;=12),FALSE)),"","is not yyyy-mm-topic"))))))</f>
        <v/>
      </c>
      <c r="N103" s="23">
        <f>IF(F103="","",IF(LEN(F103)&gt;60,"is too long",IF(NOT(EXACT(F103,LOWER(F103))),"has upper case",IF(ISNUMBER(FIND(" ",F103)),"has spaces",IF(SUMPRODUCT(--ISERROR(FIND(MID(F103,Lists!$L$2:$L$61,1),Lists!$J$8)))&gt;0,"has odd characters","")))))</f>
        <v/>
      </c>
      <c r="O103" s="23">
        <f>IF(G103="","",IF(LEN(G103)&gt;60,"is too long",IF(NOT(EXACT(G103,LOWER(G103))),"has upper case",IF(ISNUMBER(FIND(" ",G103)),"has spaces",IF(SUMPRODUCT(--ISERROR(FIND(MID(G103,Lists!$L$2:$L$61,1),Lists!$J$8)))&gt;0,"has odd characters","")))))</f>
        <v/>
      </c>
    </row>
    <row r="104">
      <c r="A104" s="19" t="n"/>
      <c r="B104" s="19" t="n"/>
      <c r="C104" s="19" t="n"/>
      <c r="D104" s="19" t="n"/>
      <c r="E104" s="19" t="n"/>
      <c r="F104" s="19" t="n"/>
      <c r="G104" s="19" t="n"/>
      <c r="H104" s="20">
        <f>IF(OR(B104="",C104="",D104=""),"",B104&amp;IF(ISNUMBER(FIND("?",B104)),"&amp;","?")&amp;"utm_source="&amp;C104&amp;"&amp;utm_medium="&amp;D104&amp;IF(E104&lt;&gt;"","&amp;utm_campaign="&amp;E104,"")&amp;IF(F104&lt;&gt;"","&amp;utm_content="&amp;F104,"")&amp;IF(G104&lt;&gt;"","&amp;utm_term="&amp;G104,""))</f>
        <v/>
      </c>
      <c r="I104" s="10">
        <f>IF(COUNTA(B104:G104)=0,"",IF(J104&amp;K104&amp;L104&amp;M104&amp;N104&amp;O104="","OK","Fix: "&amp;TRIM(IF(J104&lt;&gt;"","URL "&amp;J104&amp;". ","")&amp;IF(K104&lt;&gt;"","source "&amp;K104&amp;". ","")&amp;IF(L104&lt;&gt;"","medium "&amp;L104&amp;". ","")&amp;IF(M104&lt;&gt;"","campaign "&amp;M104&amp;". ","")&amp;IF(N104&lt;&gt;"","content "&amp;N104&amp;". ","")&amp;IF(O104&lt;&gt;"","term "&amp;O104&amp;".",""))))</f>
        <v/>
      </c>
      <c r="J104" s="23">
        <f>IF(B104="",IF(COUNTA(B104:G104)&gt;0,"missing base URL",""),IF(ISNUMBER(FIND(" ",B104)),"has spaces",IF(LOWER(LEFT(B104,4))&lt;&gt;"http","should start with http",IF(ISNUMBER(FIND("utm_",B104)),"already has utm tags",IF(ISNUMBER(FIND("#",B104)),"has a # part, so tags must go before it","")))))</f>
        <v/>
      </c>
      <c r="K104" s="23">
        <f>IF(C104="",IF(COUNTA(B104:G104)&gt;0,"missing",""),IF(LEN(C104)&gt;60,"is too long",IF(NOT(EXACT(C104,LOWER(C104))),"has upper case",IF(ISNUMBER(FIND(" ",C104)),"has spaces",IF(SUMPRODUCT(--ISERROR(FIND(MID(C104,Lists!$L$2:$L$61,1),Lists!$J$8)))&gt;0,"has odd characters",IF(COUNTIF(Lists!$A$2:$A$21,C104)=0,"is not in your list",""))))))</f>
        <v/>
      </c>
      <c r="L104" s="23">
        <f>IF(D104="",IF(COUNTA(B104:G104)&gt;0,"missing",""),IF(LEN(D104)&gt;60,"is too long",IF(NOT(EXACT(D104,LOWER(D104))),"has upper case",IF(ISNUMBER(FIND(" ",D104)),"has spaces",IF(SUMPRODUCT(--ISERROR(FIND(MID(D104,Lists!$L$2:$L$61,1),Lists!$J$8)))&gt;0,"has odd characters",IF(COUNTIF(Lists!$D$2:$D$9,D104)=0,"is not in your list",""))))))</f>
        <v/>
      </c>
      <c r="M104" s="23">
        <f>IF(E104="",IF(COUNTA(B104:G104)&gt;0,"missing",""),IF(LEN(E104)&gt;60,"is too long",IF(NOT(EXACT(E104,LOWER(E104))),"has upper case",IF(ISNUMBER(FIND(" ",E104)),"has spaces",IF(SUMPRODUCT(--ISERROR(FIND(MID(E104,Lists!$L$2:$L$61,1),Lists!$J$8)))&gt;0,"has odd characters",IF(AND(MID(E104,5,1)="-",MID(E104,8,1)="-",LEN(E104)&gt;8,IFERROR(VALUE(LEFT(E104,4))&gt;=2000,FALSE),IFERROR(AND(VALUE(MID(E104,6,2))&gt;=1,VALUE(MID(E104,6,2))&lt;=12),FALSE)),"","is not yyyy-mm-topic"))))))</f>
        <v/>
      </c>
      <c r="N104" s="23">
        <f>IF(F104="","",IF(LEN(F104)&gt;60,"is too long",IF(NOT(EXACT(F104,LOWER(F104))),"has upper case",IF(ISNUMBER(FIND(" ",F104)),"has spaces",IF(SUMPRODUCT(--ISERROR(FIND(MID(F104,Lists!$L$2:$L$61,1),Lists!$J$8)))&gt;0,"has odd characters","")))))</f>
        <v/>
      </c>
      <c r="O104" s="23">
        <f>IF(G104="","",IF(LEN(G104)&gt;60,"is too long",IF(NOT(EXACT(G104,LOWER(G104))),"has upper case",IF(ISNUMBER(FIND(" ",G104)),"has spaces",IF(SUMPRODUCT(--ISERROR(FIND(MID(G104,Lists!$L$2:$L$61,1),Lists!$J$8)))&gt;0,"has odd characters","")))))</f>
        <v/>
      </c>
    </row>
  </sheetData>
  <conditionalFormatting sqref="I5:I104">
    <cfRule type="expression" priority="1" dxfId="0">
      <formula>LEFT($I5,3)="Fix"</formula>
    </cfRule>
    <cfRule type="expression" priority="2" dxfId="1">
      <formula>$I5="OK"</formula>
    </cfRule>
  </conditionalFormatting>
  <dataValidations count="2">
    <dataValidation sqref="C5:C104" showDropDown="0" showInputMessage="1" showErrorMessage="1" allowBlank="1" errorTitle="Source" error="Pick a value from the list. Where the click comes from. Edit the list on the Lists tab." promptTitle="Source" prompt="Where the click comes from. Edit the list on the Lists tab." type="list" errorStyle="warning">
      <formula1>Lists!$A$2:$A$21</formula1>
    </dataValidation>
    <dataValidation sqref="D5:D104" showDropDown="0" showInputMessage="1" showErrorMessage="1" allowBlank="1" errorTitle="Medium" error="Pick a value from the list. The kind of link. Edit the list on the Lists tab." promptTitle="Medium" prompt="The kind of link. Edit the list on the Lists tab." type="list" errorStyle="warning">
      <formula1>Lists!$D$2:$D$9</formula1>
    </dataValidation>
  </dataValidations>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tabColor rgb="004B2E83"/>
    <outlinePr summaryBelow="1" summaryRight="1"/>
    <pageSetUpPr/>
  </sheetPr>
  <dimension ref="A1:AF1001"/>
  <sheetViews>
    <sheetView workbookViewId="0">
      <pane ySplit="1" topLeftCell="A2" activePane="bottomLeft" state="frozen"/>
      <selection pane="bottomLeft" activeCell="A1" sqref="A1"/>
    </sheetView>
  </sheetViews>
  <sheetFormatPr baseColWidth="8" defaultRowHeight="15"/>
  <cols>
    <col width="24" customWidth="1" min="1" max="1"/>
    <col width="24" customWidth="1" min="2" max="2"/>
    <col width="24" customWidth="1" min="3" max="3"/>
    <col width="24" customWidth="1" min="4" max="4"/>
    <col width="24" customWidth="1" min="5" max="5"/>
    <col width="24" customWidth="1" min="6" max="6"/>
    <col width="24" customWidth="1" min="7" max="7"/>
    <col width="24" customWidth="1" min="8" max="8"/>
    <col width="16" customWidth="1" min="9" max="9"/>
    <col width="16" customWidth="1" min="10" max="10"/>
    <col width="16" customWidth="1" min="11" max="11"/>
    <col width="16" customWidth="1" min="12" max="12"/>
    <col width="16" customWidth="1" min="13" max="13"/>
    <col width="16" customWidth="1" min="14" max="14"/>
    <col width="16" customWidth="1" min="15" max="15"/>
    <col width="16" customWidth="1" min="16" max="16"/>
    <col width="16" customWidth="1" min="17" max="17"/>
    <col width="16" customWidth="1" min="18" max="18"/>
    <col width="2" customWidth="1" min="19" max="19"/>
    <col width="11" customWidth="1" min="20" max="20"/>
    <col width="14" customWidth="1" min="21" max="21"/>
    <col width="14" customWidth="1" min="22" max="22"/>
    <col width="22" customWidth="1" min="23" max="23"/>
    <col width="22" customWidth="1" min="24" max="24"/>
    <col width="14" customWidth="1" min="25" max="25"/>
    <col width="2" customWidth="1" min="26" max="26"/>
    <col width="38" customWidth="1" min="27" max="27"/>
    <col width="14" customWidth="1" min="28" max="28"/>
    <col width="16" customWidth="1" min="29" max="29"/>
    <col width="24" customWidth="1" min="30" max="30"/>
    <col width="26" customWidth="1" min="31" max="31"/>
    <col width="16" customWidth="1" min="32" max="32"/>
  </cols>
  <sheetData>
    <row r="1" ht="48" customHeight="1">
      <c r="A1" s="3" t="inlineStr">
        <is>
          <t>Response ID</t>
        </is>
      </c>
      <c r="B1" s="3" t="inlineStr">
        <is>
          <t>Submitted at</t>
        </is>
      </c>
      <c r="C1" s="3" t="inlineStr">
        <is>
          <t>Started at</t>
        </is>
      </c>
      <c r="D1" s="3" t="inlineStr">
        <is>
          <t>Full name</t>
        </is>
      </c>
      <c r="E1" s="3" t="inlineStr">
        <is>
          <t>Work email</t>
        </is>
      </c>
      <c r="F1" s="3" t="inlineStr">
        <is>
          <t>Company</t>
        </is>
      </c>
      <c r="G1" s="3" t="inlineStr">
        <is>
          <t>What can we help you with?</t>
        </is>
      </c>
      <c r="H1" s="3" t="inlineStr">
        <is>
          <t>How did you hear about us?</t>
        </is>
      </c>
      <c r="I1" s="3" t="inlineStr">
        <is>
          <t>utm_source</t>
        </is>
      </c>
      <c r="J1" s="3" t="inlineStr">
        <is>
          <t>utm_medium</t>
        </is>
      </c>
      <c r="K1" s="3" t="inlineStr">
        <is>
          <t>utm_campaign</t>
        </is>
      </c>
      <c r="L1" s="3" t="inlineStr">
        <is>
          <t>utm_content</t>
        </is>
      </c>
      <c r="M1" s="3" t="inlineStr">
        <is>
          <t>utm_term</t>
        </is>
      </c>
      <c r="N1" s="3" t="inlineStr">
        <is>
          <t>Form version</t>
        </is>
      </c>
      <c r="O1" s="3" t="n"/>
      <c r="P1" s="3" t="n"/>
      <c r="Q1" s="3" t="n"/>
      <c r="R1" s="3" t="n"/>
      <c r="S1" s="24" t="n"/>
      <c r="T1" s="22" t="inlineStr">
        <is>
          <t>Lead (worked out)</t>
        </is>
      </c>
      <c r="U1" s="22" t="inlineStr">
        <is>
          <t>Source (worked out)</t>
        </is>
      </c>
      <c r="V1" s="22" t="inlineStr">
        <is>
          <t>Medium (worked out)</t>
        </is>
      </c>
      <c r="W1" s="22" t="inlineStr">
        <is>
          <t>Campaign (worked out)</t>
        </is>
      </c>
      <c r="X1" s="22" t="inlineStr">
        <is>
          <t>How they heard (worked out)</t>
        </is>
      </c>
      <c r="Y1" s="22" t="inlineStr">
        <is>
          <t>New campaign number (worked out)</t>
        </is>
      </c>
      <c r="Z1" s="24" t="n"/>
      <c r="AA1" s="15" t="inlineStr">
        <is>
          <t>Leads by source</t>
        </is>
      </c>
    </row>
    <row r="2">
      <c r="A2" s="25" t="inlineStr">
        <is>
          <t>EXAMPLE-01 (delete me)</t>
        </is>
      </c>
      <c r="B2" s="25" t="inlineStr">
        <is>
          <t>2026-10-01T09:10:00.000Z</t>
        </is>
      </c>
      <c r="C2" s="25" t="inlineStr">
        <is>
          <t>2026-10-01T09:05:00.000Z</t>
        </is>
      </c>
      <c r="D2" s="25" t="inlineStr">
        <is>
          <t>Maya Example</t>
        </is>
      </c>
      <c r="E2" s="25" t="inlineStr">
        <is>
          <t>maya@example.com</t>
        </is>
      </c>
      <c r="F2" s="25" t="inlineStr">
        <is>
          <t>Example Studio</t>
        </is>
      </c>
      <c r="G2" s="25" t="inlineStr">
        <is>
          <t>A contact form for our site</t>
        </is>
      </c>
      <c r="H2" s="25" t="n"/>
      <c r="I2" s="25" t="inlineStr">
        <is>
          <t>google</t>
        </is>
      </c>
      <c r="J2" s="25" t="inlineStr">
        <is>
          <t>cpc</t>
        </is>
      </c>
      <c r="K2" s="25" t="inlineStr">
        <is>
          <t>2026-10-fall-sale</t>
        </is>
      </c>
      <c r="L2" s="25" t="inlineStr">
        <is>
          <t>search-ad-a</t>
        </is>
      </c>
      <c r="M2" s="25" t="inlineStr">
        <is>
          <t>form-builder</t>
        </is>
      </c>
      <c r="N2" s="25" t="n">
        <v>1</v>
      </c>
      <c r="S2" s="26" t="n"/>
      <c r="T2" s="27">
        <f>IF(COUNTA($A2:$R2)&gt;0,1,0)</f>
        <v/>
      </c>
      <c r="U2" s="27">
        <f>IFERROR(LOWER(TRIM(INDEX($A2:$R2,MATCH(Lists!$J$3,$A$1:$R$1,0))&amp;"")),"")</f>
        <v/>
      </c>
      <c r="V2" s="27">
        <f>IFERROR(LOWER(TRIM(INDEX($A2:$R2,MATCH(Lists!$J$4,$A$1:$R$1,0))&amp;"")),"")</f>
        <v/>
      </c>
      <c r="W2" s="27">
        <f>IFERROR(LOWER(TRIM(INDEX($A2:$R2,MATCH(Lists!$J$5,$A$1:$R$1,0))&amp;"")),"")</f>
        <v/>
      </c>
      <c r="X2" s="27">
        <f>IFERROR(TRIM(INDEX($A2:$R2,MATCH(Lists!$J$6,$A$1:$R$1,0))&amp;""),"")</f>
        <v/>
      </c>
      <c r="Y2" s="27">
        <f>IF(W2="","",IF(COUNTIF(W$2:W2,W2)=1,MAX(Y$1:Y1)+1,""))</f>
        <v/>
      </c>
      <c r="Z2" s="26" t="n"/>
      <c r="AA2" s="16" t="inlineStr">
        <is>
          <t>Every lead counted once. Tags are lower-cased and trimmed, so Google and google are the same source.</t>
        </is>
      </c>
    </row>
    <row r="3">
      <c r="A3" s="25" t="inlineStr">
        <is>
          <t>EXAMPLE-02 (delete me)</t>
        </is>
      </c>
      <c r="B3" s="25" t="inlineStr">
        <is>
          <t>2026-10-03T09:11:00.000Z</t>
        </is>
      </c>
      <c r="C3" s="25" t="inlineStr">
        <is>
          <t>2026-10-03T09:06:00.000Z</t>
        </is>
      </c>
      <c r="D3" s="25" t="inlineStr">
        <is>
          <t>Sam Example</t>
        </is>
      </c>
      <c r="E3" s="25" t="inlineStr">
        <is>
          <t>sam@example.com</t>
        </is>
      </c>
      <c r="F3" s="25" t="inlineStr">
        <is>
          <t>Sample Co</t>
        </is>
      </c>
      <c r="G3" s="25" t="inlineStr">
        <is>
          <t>An order form</t>
        </is>
      </c>
      <c r="H3" s="25" t="n"/>
      <c r="I3" s="25" t="inlineStr">
        <is>
          <t>google</t>
        </is>
      </c>
      <c r="J3" s="25" t="inlineStr">
        <is>
          <t>cpc</t>
        </is>
      </c>
      <c r="K3" s="25" t="inlineStr">
        <is>
          <t>2026-10-fall-sale</t>
        </is>
      </c>
      <c r="L3" s="25" t="inlineStr">
        <is>
          <t>search-ad-b</t>
        </is>
      </c>
      <c r="M3" s="25" t="inlineStr">
        <is>
          <t>online-form</t>
        </is>
      </c>
      <c r="N3" s="25" t="n">
        <v>1</v>
      </c>
      <c r="S3" s="26" t="n"/>
      <c r="T3" s="27">
        <f>IF(COUNTA($A3:$R3)&gt;0,1,0)</f>
        <v/>
      </c>
      <c r="U3" s="27">
        <f>IFERROR(LOWER(TRIM(INDEX($A3:$R3,MATCH(Lists!$J$3,$A$1:$R$1,0))&amp;"")),"")</f>
        <v/>
      </c>
      <c r="V3" s="27">
        <f>IFERROR(LOWER(TRIM(INDEX($A3:$R3,MATCH(Lists!$J$4,$A$1:$R$1,0))&amp;"")),"")</f>
        <v/>
      </c>
      <c r="W3" s="27">
        <f>IFERROR(LOWER(TRIM(INDEX($A3:$R3,MATCH(Lists!$J$5,$A$1:$R$1,0))&amp;"")),"")</f>
        <v/>
      </c>
      <c r="X3" s="27">
        <f>IFERROR(TRIM(INDEX($A3:$R3,MATCH(Lists!$J$6,$A$1:$R$1,0))&amp;""),"")</f>
        <v/>
      </c>
      <c r="Y3" s="27">
        <f>IF(W3="","",IF(COUNTIF(W$2:W3,W3)=1,MAX(Y$1:Y2)+1,""))</f>
        <v/>
      </c>
      <c r="Z3" s="26" t="n"/>
      <c r="AA3" s="21">
        <f>IF(COUNTIF($A$2:$A$1001,"EXAMPLE*")&gt;0,"You are looking at EXAMPLE data. Clear A2 to N11, then paste your own.","")</f>
        <v/>
      </c>
    </row>
    <row r="4">
      <c r="A4" s="25" t="inlineStr">
        <is>
          <t>EXAMPLE-03 (delete me)</t>
        </is>
      </c>
      <c r="B4" s="25" t="inlineStr">
        <is>
          <t>2026-10-05T09:12:00.000Z</t>
        </is>
      </c>
      <c r="C4" s="25" t="inlineStr">
        <is>
          <t>2026-10-05T09:07:00.000Z</t>
        </is>
      </c>
      <c r="D4" s="25" t="inlineStr">
        <is>
          <t>Lee Example</t>
        </is>
      </c>
      <c r="E4" s="25" t="inlineStr">
        <is>
          <t>lee@example.com</t>
        </is>
      </c>
      <c r="F4" s="25" t="inlineStr">
        <is>
          <t>Demo Agency</t>
        </is>
      </c>
      <c r="G4" s="25" t="inlineStr">
        <is>
          <t>Lead forms for clients</t>
        </is>
      </c>
      <c r="H4" s="25" t="n"/>
      <c r="I4" s="25" t="inlineStr">
        <is>
          <t>linkedin</t>
        </is>
      </c>
      <c r="J4" s="25" t="inlineStr">
        <is>
          <t>paid-social</t>
        </is>
      </c>
      <c r="K4" s="25" t="inlineStr">
        <is>
          <t>2026-10-webinar</t>
        </is>
      </c>
      <c r="L4" s="25" t="inlineStr">
        <is>
          <t>carousel-1</t>
        </is>
      </c>
      <c r="M4" s="25" t="n"/>
      <c r="N4" s="25" t="n">
        <v>1</v>
      </c>
      <c r="S4" s="26" t="n"/>
      <c r="T4" s="27">
        <f>IF(COUNTA($A4:$R4)&gt;0,1,0)</f>
        <v/>
      </c>
      <c r="U4" s="27">
        <f>IFERROR(LOWER(TRIM(INDEX($A4:$R4,MATCH(Lists!$J$3,$A$1:$R$1,0))&amp;"")),"")</f>
        <v/>
      </c>
      <c r="V4" s="27">
        <f>IFERROR(LOWER(TRIM(INDEX($A4:$R4,MATCH(Lists!$J$4,$A$1:$R$1,0))&amp;"")),"")</f>
        <v/>
      </c>
      <c r="W4" s="27">
        <f>IFERROR(LOWER(TRIM(INDEX($A4:$R4,MATCH(Lists!$J$5,$A$1:$R$1,0))&amp;"")),"")</f>
        <v/>
      </c>
      <c r="X4" s="27">
        <f>IFERROR(TRIM(INDEX($A4:$R4,MATCH(Lists!$J$6,$A$1:$R$1,0))&amp;""),"")</f>
        <v/>
      </c>
      <c r="Y4" s="27">
        <f>IF(W4="","",IF(COUNTIF(W$2:W4,W4)=1,MAX(Y$1:Y3)+1,""))</f>
        <v/>
      </c>
      <c r="Z4" s="26" t="n"/>
      <c r="AA4" s="28" t="inlineStr">
        <is>
          <t>All leads</t>
        </is>
      </c>
      <c r="AB4" s="28">
        <f>SUM($T$2:$T$1001)</f>
        <v/>
      </c>
      <c r="AC4" s="28" t="inlineStr">
        <is>
          <t>With a source tag</t>
        </is>
      </c>
      <c r="AD4" s="28">
        <f>SUMPRODUCT(($U$2:$U$1001&lt;&gt;"")*1)</f>
        <v/>
      </c>
      <c r="AE4" s="28" t="inlineStr">
        <is>
          <t>With no UTM</t>
        </is>
      </c>
      <c r="AF4" s="28">
        <f>SUMPRODUCT(($T$2:$T$1001=1)*($U$2:$U$1001=""))</f>
        <v/>
      </c>
    </row>
    <row r="5">
      <c r="A5" s="25" t="inlineStr">
        <is>
          <t>EXAMPLE-04 (delete me)</t>
        </is>
      </c>
      <c r="B5" s="25" t="inlineStr">
        <is>
          <t>2026-10-07T09:13:00.000Z</t>
        </is>
      </c>
      <c r="C5" s="25" t="inlineStr">
        <is>
          <t>2026-10-07T09:08:00.000Z</t>
        </is>
      </c>
      <c r="D5" s="25" t="inlineStr">
        <is>
          <t>Jo Example</t>
        </is>
      </c>
      <c r="E5" s="25" t="inlineStr">
        <is>
          <t>jo@example.com</t>
        </is>
      </c>
      <c r="F5" s="25" t="inlineStr">
        <is>
          <t>Test Ltd</t>
        </is>
      </c>
      <c r="G5" s="25" t="inlineStr">
        <is>
          <t>Sign-up forms</t>
        </is>
      </c>
      <c r="H5" s="25" t="n"/>
      <c r="I5" s="25" t="inlineStr">
        <is>
          <t>linkedin</t>
        </is>
      </c>
      <c r="J5" s="25" t="inlineStr">
        <is>
          <t>paid-social</t>
        </is>
      </c>
      <c r="K5" s="25" t="inlineStr">
        <is>
          <t>2026-10-webinar</t>
        </is>
      </c>
      <c r="L5" s="25" t="inlineStr">
        <is>
          <t>video-1</t>
        </is>
      </c>
      <c r="M5" s="25" t="n"/>
      <c r="N5" s="25" t="n">
        <v>1</v>
      </c>
      <c r="S5" s="26" t="n"/>
      <c r="T5" s="27">
        <f>IF(COUNTA($A5:$R5)&gt;0,1,0)</f>
        <v/>
      </c>
      <c r="U5" s="27">
        <f>IFERROR(LOWER(TRIM(INDEX($A5:$R5,MATCH(Lists!$J$3,$A$1:$R$1,0))&amp;"")),"")</f>
        <v/>
      </c>
      <c r="V5" s="27">
        <f>IFERROR(LOWER(TRIM(INDEX($A5:$R5,MATCH(Lists!$J$4,$A$1:$R$1,0))&amp;"")),"")</f>
        <v/>
      </c>
      <c r="W5" s="27">
        <f>IFERROR(LOWER(TRIM(INDEX($A5:$R5,MATCH(Lists!$J$5,$A$1:$R$1,0))&amp;"")),"")</f>
        <v/>
      </c>
      <c r="X5" s="27">
        <f>IFERROR(TRIM(INDEX($A5:$R5,MATCH(Lists!$J$6,$A$1:$R$1,0))&amp;""),"")</f>
        <v/>
      </c>
      <c r="Y5" s="27">
        <f>IF(W5="","",IF(COUNTIF(W$2:W5,W5)=1,MAX(Y$1:Y4)+1,""))</f>
        <v/>
      </c>
      <c r="Z5" s="26" t="n"/>
    </row>
    <row r="6">
      <c r="A6" s="25" t="inlineStr">
        <is>
          <t>EXAMPLE-05 (delete me)</t>
        </is>
      </c>
      <c r="B6" s="25" t="inlineStr">
        <is>
          <t>2026-10-09T09:14:00.000Z</t>
        </is>
      </c>
      <c r="C6" s="25" t="inlineStr">
        <is>
          <t>2026-10-09T09:09:00.000Z</t>
        </is>
      </c>
      <c r="D6" s="25" t="inlineStr">
        <is>
          <t>Ana Example</t>
        </is>
      </c>
      <c r="E6" s="25" t="inlineStr">
        <is>
          <t>ana@example.com</t>
        </is>
      </c>
      <c r="F6" s="25" t="inlineStr">
        <is>
          <t>Sample Labs</t>
        </is>
      </c>
      <c r="G6" s="25" t="inlineStr">
        <is>
          <t>Event registration</t>
        </is>
      </c>
      <c r="H6" s="25" t="n"/>
      <c r="I6" s="25" t="inlineStr">
        <is>
          <t>newsletter</t>
        </is>
      </c>
      <c r="J6" s="25" t="inlineStr">
        <is>
          <t>email</t>
        </is>
      </c>
      <c r="K6" s="25" t="inlineStr">
        <is>
          <t>2026-10-launch-news</t>
        </is>
      </c>
      <c r="L6" s="25" t="inlineStr">
        <is>
          <t>top-link</t>
        </is>
      </c>
      <c r="M6" s="25" t="n"/>
      <c r="N6" s="25" t="n">
        <v>1</v>
      </c>
      <c r="S6" s="26" t="n"/>
      <c r="T6" s="27">
        <f>IF(COUNTA($A6:$R6)&gt;0,1,0)</f>
        <v/>
      </c>
      <c r="U6" s="27">
        <f>IFERROR(LOWER(TRIM(INDEX($A6:$R6,MATCH(Lists!$J$3,$A$1:$R$1,0))&amp;"")),"")</f>
        <v/>
      </c>
      <c r="V6" s="27">
        <f>IFERROR(LOWER(TRIM(INDEX($A6:$R6,MATCH(Lists!$J$4,$A$1:$R$1,0))&amp;"")),"")</f>
        <v/>
      </c>
      <c r="W6" s="27">
        <f>IFERROR(LOWER(TRIM(INDEX($A6:$R6,MATCH(Lists!$J$5,$A$1:$R$1,0))&amp;"")),"")</f>
        <v/>
      </c>
      <c r="X6" s="27">
        <f>IFERROR(TRIM(INDEX($A6:$R6,MATCH(Lists!$J$6,$A$1:$R$1,0))&amp;""),"")</f>
        <v/>
      </c>
      <c r="Y6" s="27">
        <f>IF(W6="","",IF(COUNTIF(W$2:W6,W6)=1,MAX(Y$1:Y5)+1,""))</f>
        <v/>
      </c>
      <c r="Z6" s="26" t="n"/>
      <c r="AA6" s="7" t="inlineStr">
        <is>
          <t>1. Leads by utm_source</t>
        </is>
      </c>
    </row>
    <row r="7" ht="44" customHeight="1">
      <c r="A7" s="25" t="inlineStr">
        <is>
          <t>EXAMPLE-06 (delete me)</t>
        </is>
      </c>
      <c r="B7" s="25" t="inlineStr">
        <is>
          <t>2026-10-11T09:15:00.000Z</t>
        </is>
      </c>
      <c r="C7" s="25" t="inlineStr">
        <is>
          <t>2026-10-11T09:10:00.000Z</t>
        </is>
      </c>
      <c r="D7" s="25" t="inlineStr">
        <is>
          <t>Kai Example</t>
        </is>
      </c>
      <c r="E7" s="25" t="inlineStr">
        <is>
          <t>kai@example.com</t>
        </is>
      </c>
      <c r="F7" s="25" t="inlineStr">
        <is>
          <t>Example Goods</t>
        </is>
      </c>
      <c r="G7" s="25" t="inlineStr">
        <is>
          <t>A quote request form</t>
        </is>
      </c>
      <c r="H7" s="25" t="n"/>
      <c r="I7" s="25" t="inlineStr">
        <is>
          <t>meta</t>
        </is>
      </c>
      <c r="J7" s="25" t="inlineStr">
        <is>
          <t>paid-social</t>
        </is>
      </c>
      <c r="K7" s="25" t="inlineStr">
        <is>
          <t>2026-10-fall-sale</t>
        </is>
      </c>
      <c r="L7" s="25" t="inlineStr">
        <is>
          <t>reel-2</t>
        </is>
      </c>
      <c r="M7" s="25" t="n"/>
      <c r="N7" s="25" t="n">
        <v>1</v>
      </c>
      <c r="S7" s="26" t="n"/>
      <c r="T7" s="27">
        <f>IF(COUNTA($A7:$R7)&gt;0,1,0)</f>
        <v/>
      </c>
      <c r="U7" s="27">
        <f>IFERROR(LOWER(TRIM(INDEX($A7:$R7,MATCH(Lists!$J$3,$A$1:$R$1,0))&amp;"")),"")</f>
        <v/>
      </c>
      <c r="V7" s="27">
        <f>IFERROR(LOWER(TRIM(INDEX($A7:$R7,MATCH(Lists!$J$4,$A$1:$R$1,0))&amp;"")),"")</f>
        <v/>
      </c>
      <c r="W7" s="27">
        <f>IFERROR(LOWER(TRIM(INDEX($A7:$R7,MATCH(Lists!$J$5,$A$1:$R$1,0))&amp;"")),"")</f>
        <v/>
      </c>
      <c r="X7" s="27">
        <f>IFERROR(TRIM(INDEX($A7:$R7,MATCH(Lists!$J$6,$A$1:$R$1,0))&amp;""),"")</f>
        <v/>
      </c>
      <c r="Y7" s="27">
        <f>IF(W7="","",IF(COUNTIF(W$2:W7,W7)=1,MAX(Y$1:Y6)+1,""))</f>
        <v/>
      </c>
      <c r="Z7" s="26" t="n"/>
      <c r="AA7" s="3" t="inlineStr">
        <is>
          <t>utm_source</t>
        </is>
      </c>
      <c r="AB7" s="3" t="inlineStr">
        <is>
          <t>Leads</t>
        </is>
      </c>
      <c r="AC7" s="3" t="inlineStr">
        <is>
          <t>Share of all leads</t>
        </is>
      </c>
      <c r="AD7" s="17" t="inlineStr">
        <is>
          <t>Form views (optional, you type)</t>
        </is>
      </c>
      <c r="AE7" s="17" t="inlineStr">
        <is>
          <t>Completions (optional, else leads)</t>
        </is>
      </c>
      <c r="AF7" s="3" t="inlineStr">
        <is>
          <t>Completion rate</t>
        </is>
      </c>
    </row>
    <row r="8">
      <c r="A8" s="25" t="inlineStr">
        <is>
          <t>EXAMPLE-07 (delete me)</t>
        </is>
      </c>
      <c r="B8" s="25" t="inlineStr">
        <is>
          <t>2026-10-13T09:16:00.000Z</t>
        </is>
      </c>
      <c r="C8" s="25" t="inlineStr">
        <is>
          <t>2026-10-13T09:11:00.000Z</t>
        </is>
      </c>
      <c r="D8" s="25" t="inlineStr">
        <is>
          <t>Ravi Example</t>
        </is>
      </c>
      <c r="E8" s="25" t="inlineStr">
        <is>
          <t>ravi@example.com</t>
        </is>
      </c>
      <c r="F8" s="25" t="inlineStr">
        <is>
          <t>Demo Foods</t>
        </is>
      </c>
      <c r="G8" s="25" t="inlineStr">
        <is>
          <t>A catering enquiry form</t>
        </is>
      </c>
      <c r="H8" s="25" t="n"/>
      <c r="I8" s="25" t="inlineStr">
        <is>
          <t>partner</t>
        </is>
      </c>
      <c r="J8" s="25" t="inlineStr">
        <is>
          <t>referral</t>
        </is>
      </c>
      <c r="K8" s="25" t="inlineStr">
        <is>
          <t>2026-10-partner-promo</t>
        </is>
      </c>
      <c r="L8" s="25" t="n"/>
      <c r="M8" s="25" t="n"/>
      <c r="N8" s="25" t="n">
        <v>1</v>
      </c>
      <c r="S8" s="26" t="n"/>
      <c r="T8" s="27">
        <f>IF(COUNTA($A8:$R8)&gt;0,1,0)</f>
        <v/>
      </c>
      <c r="U8" s="27">
        <f>IFERROR(LOWER(TRIM(INDEX($A8:$R8,MATCH(Lists!$J$3,$A$1:$R$1,0))&amp;"")),"")</f>
        <v/>
      </c>
      <c r="V8" s="27">
        <f>IFERROR(LOWER(TRIM(INDEX($A8:$R8,MATCH(Lists!$J$4,$A$1:$R$1,0))&amp;"")),"")</f>
        <v/>
      </c>
      <c r="W8" s="27">
        <f>IFERROR(LOWER(TRIM(INDEX($A8:$R8,MATCH(Lists!$J$5,$A$1:$R$1,0))&amp;"")),"")</f>
        <v/>
      </c>
      <c r="X8" s="27">
        <f>IFERROR(TRIM(INDEX($A8:$R8,MATCH(Lists!$J$6,$A$1:$R$1,0))&amp;""),"")</f>
        <v/>
      </c>
      <c r="Y8" s="27">
        <f>IF(W8="","",IF(COUNTIF(W$2:W8,W8)=1,MAX(Y$1:Y7)+1,""))</f>
        <v/>
      </c>
      <c r="Z8" s="26" t="n"/>
      <c r="AA8" s="20">
        <f>IF(TRIM(Lists!A2)="","",LOWER(TRIM(Lists!A2)))</f>
        <v/>
      </c>
      <c r="AB8" s="29">
        <f>IF(AA8="","",COUNTIF($U$2:$U$1001,AA8))</f>
        <v/>
      </c>
      <c r="AC8" s="30">
        <f>IF(OR(AA8="",$AB$4=0),"",AB8/$AB$4)</f>
        <v/>
      </c>
      <c r="AD8" s="31" t="n"/>
      <c r="AE8" s="31" t="n"/>
      <c r="AF8" s="32">
        <f>IF(OR(AA8="",N(AD8)&lt;=0),"",IF(AE8&lt;&gt;"",AE8,AB8)/AD8)</f>
        <v/>
      </c>
    </row>
    <row r="9">
      <c r="A9" s="25" t="inlineStr">
        <is>
          <t>EXAMPLE-08 (delete me)</t>
        </is>
      </c>
      <c r="B9" s="25" t="inlineStr">
        <is>
          <t>2026-10-15T09:17:00.000Z</t>
        </is>
      </c>
      <c r="C9" s="25" t="inlineStr">
        <is>
          <t>2026-10-15T09:12:00.000Z</t>
        </is>
      </c>
      <c r="D9" s="25" t="inlineStr">
        <is>
          <t>Tess Example</t>
        </is>
      </c>
      <c r="E9" s="25" t="inlineStr">
        <is>
          <t>tess@example.com</t>
        </is>
      </c>
      <c r="F9" s="25" t="inlineStr">
        <is>
          <t>Sample Clinic</t>
        </is>
      </c>
      <c r="G9" s="25" t="inlineStr">
        <is>
          <t>Intake forms</t>
        </is>
      </c>
      <c r="H9" s="25" t="inlineStr">
        <is>
          <t>A friend or colleague</t>
        </is>
      </c>
      <c r="I9" s="25" t="n"/>
      <c r="J9" s="25" t="n"/>
      <c r="K9" s="25" t="n"/>
      <c r="L9" s="25" t="n"/>
      <c r="M9" s="25" t="n"/>
      <c r="N9" s="25" t="n">
        <v>1</v>
      </c>
      <c r="S9" s="26" t="n"/>
      <c r="T9" s="27">
        <f>IF(COUNTA($A9:$R9)&gt;0,1,0)</f>
        <v/>
      </c>
      <c r="U9" s="27">
        <f>IFERROR(LOWER(TRIM(INDEX($A9:$R9,MATCH(Lists!$J$3,$A$1:$R$1,0))&amp;"")),"")</f>
        <v/>
      </c>
      <c r="V9" s="27">
        <f>IFERROR(LOWER(TRIM(INDEX($A9:$R9,MATCH(Lists!$J$4,$A$1:$R$1,0))&amp;"")),"")</f>
        <v/>
      </c>
      <c r="W9" s="27">
        <f>IFERROR(LOWER(TRIM(INDEX($A9:$R9,MATCH(Lists!$J$5,$A$1:$R$1,0))&amp;"")),"")</f>
        <v/>
      </c>
      <c r="X9" s="27">
        <f>IFERROR(TRIM(INDEX($A9:$R9,MATCH(Lists!$J$6,$A$1:$R$1,0))&amp;""),"")</f>
        <v/>
      </c>
      <c r="Y9" s="27">
        <f>IF(W9="","",IF(COUNTIF(W$2:W9,W9)=1,MAX(Y$1:Y8)+1,""))</f>
        <v/>
      </c>
      <c r="Z9" s="26" t="n"/>
      <c r="AA9" s="20">
        <f>IF(TRIM(Lists!A3)="","",LOWER(TRIM(Lists!A3)))</f>
        <v/>
      </c>
      <c r="AB9" s="29">
        <f>IF(AA9="","",COUNTIF($U$2:$U$1001,AA9))</f>
        <v/>
      </c>
      <c r="AC9" s="30">
        <f>IF(OR(AA9="",$AB$4=0),"",AB9/$AB$4)</f>
        <v/>
      </c>
      <c r="AD9" s="31" t="n"/>
      <c r="AE9" s="31" t="n"/>
      <c r="AF9" s="32">
        <f>IF(OR(AA9="",N(AD9)&lt;=0),"",IF(AE9&lt;&gt;"",AE9,AB9)/AD9)</f>
        <v/>
      </c>
    </row>
    <row r="10">
      <c r="A10" s="25" t="inlineStr">
        <is>
          <t>EXAMPLE-09 (delete me)</t>
        </is>
      </c>
      <c r="B10" s="25" t="inlineStr">
        <is>
          <t>2026-10-17T09:18:00.000Z</t>
        </is>
      </c>
      <c r="C10" s="25" t="inlineStr">
        <is>
          <t>2026-10-17T09:13:00.000Z</t>
        </is>
      </c>
      <c r="D10" s="25" t="inlineStr">
        <is>
          <t>Omar Example</t>
        </is>
      </c>
      <c r="E10" s="25" t="inlineStr">
        <is>
          <t>omar@example.com</t>
        </is>
      </c>
      <c r="F10" s="25" t="inlineStr">
        <is>
          <t>Example Works</t>
        </is>
      </c>
      <c r="G10" s="25" t="inlineStr">
        <is>
          <t>A feedback form</t>
        </is>
      </c>
      <c r="H10" s="25" t="inlineStr">
        <is>
          <t>Search engine</t>
        </is>
      </c>
      <c r="I10" s="25" t="n"/>
      <c r="J10" s="25" t="n"/>
      <c r="K10" s="25" t="n"/>
      <c r="L10" s="25" t="n"/>
      <c r="M10" s="25" t="n"/>
      <c r="N10" s="25" t="n">
        <v>1</v>
      </c>
      <c r="S10" s="26" t="n"/>
      <c r="T10" s="27">
        <f>IF(COUNTA($A10:$R10)&gt;0,1,0)</f>
        <v/>
      </c>
      <c r="U10" s="27">
        <f>IFERROR(LOWER(TRIM(INDEX($A10:$R10,MATCH(Lists!$J$3,$A$1:$R$1,0))&amp;"")),"")</f>
        <v/>
      </c>
      <c r="V10" s="27">
        <f>IFERROR(LOWER(TRIM(INDEX($A10:$R10,MATCH(Lists!$J$4,$A$1:$R$1,0))&amp;"")),"")</f>
        <v/>
      </c>
      <c r="W10" s="27">
        <f>IFERROR(LOWER(TRIM(INDEX($A10:$R10,MATCH(Lists!$J$5,$A$1:$R$1,0))&amp;"")),"")</f>
        <v/>
      </c>
      <c r="X10" s="27">
        <f>IFERROR(TRIM(INDEX($A10:$R10,MATCH(Lists!$J$6,$A$1:$R$1,0))&amp;""),"")</f>
        <v/>
      </c>
      <c r="Y10" s="27">
        <f>IF(W10="","",IF(COUNTIF(W$2:W10,W10)=1,MAX(Y$1:Y9)+1,""))</f>
        <v/>
      </c>
      <c r="Z10" s="26" t="n"/>
      <c r="AA10" s="20">
        <f>IF(TRIM(Lists!A4)="","",LOWER(TRIM(Lists!A4)))</f>
        <v/>
      </c>
      <c r="AB10" s="29">
        <f>IF(AA10="","",COUNTIF($U$2:$U$1001,AA10))</f>
        <v/>
      </c>
      <c r="AC10" s="30">
        <f>IF(OR(AA10="",$AB$4=0),"",AB10/$AB$4)</f>
        <v/>
      </c>
      <c r="AD10" s="31" t="n"/>
      <c r="AE10" s="31" t="n"/>
      <c r="AF10" s="32">
        <f>IF(OR(AA10="",N(AD10)&lt;=0),"",IF(AE10&lt;&gt;"",AE10,AB10)/AD10)</f>
        <v/>
      </c>
    </row>
    <row r="11">
      <c r="A11" s="25" t="inlineStr">
        <is>
          <t>EXAMPLE-10 (delete me)</t>
        </is>
      </c>
      <c r="B11" s="25" t="inlineStr">
        <is>
          <t>2026-10-19T09:19:00.000Z</t>
        </is>
      </c>
      <c r="C11" s="25" t="inlineStr">
        <is>
          <t>2026-10-19T09:14:00.000Z</t>
        </is>
      </c>
      <c r="D11" s="25" t="inlineStr">
        <is>
          <t>Ida Example</t>
        </is>
      </c>
      <c r="E11" s="25" t="inlineStr">
        <is>
          <t>ida@example.com</t>
        </is>
      </c>
      <c r="F11" s="25" t="inlineStr">
        <is>
          <t>Test Studio</t>
        </is>
      </c>
      <c r="G11" s="25" t="inlineStr">
        <is>
          <t>A survey</t>
        </is>
      </c>
      <c r="H11" s="25" t="inlineStr">
        <is>
          <t>A newsletter or podcast</t>
        </is>
      </c>
      <c r="I11" s="25" t="n"/>
      <c r="J11" s="25" t="n"/>
      <c r="K11" s="25" t="n"/>
      <c r="L11" s="25" t="n"/>
      <c r="M11" s="25" t="n"/>
      <c r="N11" s="25" t="n">
        <v>1</v>
      </c>
      <c r="S11" s="26" t="n"/>
      <c r="T11" s="27">
        <f>IF(COUNTA($A11:$R11)&gt;0,1,0)</f>
        <v/>
      </c>
      <c r="U11" s="27">
        <f>IFERROR(LOWER(TRIM(INDEX($A11:$R11,MATCH(Lists!$J$3,$A$1:$R$1,0))&amp;"")),"")</f>
        <v/>
      </c>
      <c r="V11" s="27">
        <f>IFERROR(LOWER(TRIM(INDEX($A11:$R11,MATCH(Lists!$J$4,$A$1:$R$1,0))&amp;"")),"")</f>
        <v/>
      </c>
      <c r="W11" s="27">
        <f>IFERROR(LOWER(TRIM(INDEX($A11:$R11,MATCH(Lists!$J$5,$A$1:$R$1,0))&amp;"")),"")</f>
        <v/>
      </c>
      <c r="X11" s="27">
        <f>IFERROR(TRIM(INDEX($A11:$R11,MATCH(Lists!$J$6,$A$1:$R$1,0))&amp;""),"")</f>
        <v/>
      </c>
      <c r="Y11" s="27">
        <f>IF(W11="","",IF(COUNTIF(W$2:W11,W11)=1,MAX(Y$1:Y10)+1,""))</f>
        <v/>
      </c>
      <c r="Z11" s="26" t="n"/>
      <c r="AA11" s="20">
        <f>IF(TRIM(Lists!A5)="","",LOWER(TRIM(Lists!A5)))</f>
        <v/>
      </c>
      <c r="AB11" s="29">
        <f>IF(AA11="","",COUNTIF($U$2:$U$1001,AA11))</f>
        <v/>
      </c>
      <c r="AC11" s="30">
        <f>IF(OR(AA11="",$AB$4=0),"",AB11/$AB$4)</f>
        <v/>
      </c>
      <c r="AD11" s="31" t="n"/>
      <c r="AE11" s="31" t="n"/>
      <c r="AF11" s="32">
        <f>IF(OR(AA11="",N(AD11)&lt;=0),"",IF(AE11&lt;&gt;"",AE11,AB11)/AD11)</f>
        <v/>
      </c>
    </row>
    <row r="12">
      <c r="S12" s="26" t="n"/>
      <c r="T12" s="27">
        <f>IF(COUNTA($A12:$R12)&gt;0,1,0)</f>
        <v/>
      </c>
      <c r="U12" s="27">
        <f>IFERROR(LOWER(TRIM(INDEX($A12:$R12,MATCH(Lists!$J$3,$A$1:$R$1,0))&amp;"")),"")</f>
        <v/>
      </c>
      <c r="V12" s="27">
        <f>IFERROR(LOWER(TRIM(INDEX($A12:$R12,MATCH(Lists!$J$4,$A$1:$R$1,0))&amp;"")),"")</f>
        <v/>
      </c>
      <c r="W12" s="27">
        <f>IFERROR(LOWER(TRIM(INDEX($A12:$R12,MATCH(Lists!$J$5,$A$1:$R$1,0))&amp;"")),"")</f>
        <v/>
      </c>
      <c r="X12" s="27">
        <f>IFERROR(TRIM(INDEX($A12:$R12,MATCH(Lists!$J$6,$A$1:$R$1,0))&amp;""),"")</f>
        <v/>
      </c>
      <c r="Y12" s="27">
        <f>IF(W12="","",IF(COUNTIF(W$2:W12,W12)=1,MAX(Y$1:Y11)+1,""))</f>
        <v/>
      </c>
      <c r="Z12" s="26" t="n"/>
      <c r="AA12" s="20">
        <f>IF(TRIM(Lists!A6)="","",LOWER(TRIM(Lists!A6)))</f>
        <v/>
      </c>
      <c r="AB12" s="29">
        <f>IF(AA12="","",COUNTIF($U$2:$U$1001,AA12))</f>
        <v/>
      </c>
      <c r="AC12" s="30">
        <f>IF(OR(AA12="",$AB$4=0),"",AB12/$AB$4)</f>
        <v/>
      </c>
      <c r="AD12" s="31" t="n"/>
      <c r="AE12" s="31" t="n"/>
      <c r="AF12" s="32">
        <f>IF(OR(AA12="",N(AD12)&lt;=0),"",IF(AE12&lt;&gt;"",AE12,AB12)/AD12)</f>
        <v/>
      </c>
    </row>
    <row r="13">
      <c r="S13" s="26" t="n"/>
      <c r="T13" s="27">
        <f>IF(COUNTA($A13:$R13)&gt;0,1,0)</f>
        <v/>
      </c>
      <c r="U13" s="27">
        <f>IFERROR(LOWER(TRIM(INDEX($A13:$R13,MATCH(Lists!$J$3,$A$1:$R$1,0))&amp;"")),"")</f>
        <v/>
      </c>
      <c r="V13" s="27">
        <f>IFERROR(LOWER(TRIM(INDEX($A13:$R13,MATCH(Lists!$J$4,$A$1:$R$1,0))&amp;"")),"")</f>
        <v/>
      </c>
      <c r="W13" s="27">
        <f>IFERROR(LOWER(TRIM(INDEX($A13:$R13,MATCH(Lists!$J$5,$A$1:$R$1,0))&amp;"")),"")</f>
        <v/>
      </c>
      <c r="X13" s="27">
        <f>IFERROR(TRIM(INDEX($A13:$R13,MATCH(Lists!$J$6,$A$1:$R$1,0))&amp;""),"")</f>
        <v/>
      </c>
      <c r="Y13" s="27">
        <f>IF(W13="","",IF(COUNTIF(W$2:W13,W13)=1,MAX(Y$1:Y12)+1,""))</f>
        <v/>
      </c>
      <c r="Z13" s="26" t="n"/>
      <c r="AA13" s="20">
        <f>IF(TRIM(Lists!A7)="","",LOWER(TRIM(Lists!A7)))</f>
        <v/>
      </c>
      <c r="AB13" s="29">
        <f>IF(AA13="","",COUNTIF($U$2:$U$1001,AA13))</f>
        <v/>
      </c>
      <c r="AC13" s="30">
        <f>IF(OR(AA13="",$AB$4=0),"",AB13/$AB$4)</f>
        <v/>
      </c>
      <c r="AD13" s="31" t="n"/>
      <c r="AE13" s="31" t="n"/>
      <c r="AF13" s="32">
        <f>IF(OR(AA13="",N(AD13)&lt;=0),"",IF(AE13&lt;&gt;"",AE13,AB13)/AD13)</f>
        <v/>
      </c>
    </row>
    <row r="14">
      <c r="S14" s="26" t="n"/>
      <c r="T14" s="27">
        <f>IF(COUNTA($A14:$R14)&gt;0,1,0)</f>
        <v/>
      </c>
      <c r="U14" s="27">
        <f>IFERROR(LOWER(TRIM(INDEX($A14:$R14,MATCH(Lists!$J$3,$A$1:$R$1,0))&amp;"")),"")</f>
        <v/>
      </c>
      <c r="V14" s="27">
        <f>IFERROR(LOWER(TRIM(INDEX($A14:$R14,MATCH(Lists!$J$4,$A$1:$R$1,0))&amp;"")),"")</f>
        <v/>
      </c>
      <c r="W14" s="27">
        <f>IFERROR(LOWER(TRIM(INDEX($A14:$R14,MATCH(Lists!$J$5,$A$1:$R$1,0))&amp;"")),"")</f>
        <v/>
      </c>
      <c r="X14" s="27">
        <f>IFERROR(TRIM(INDEX($A14:$R14,MATCH(Lists!$J$6,$A$1:$R$1,0))&amp;""),"")</f>
        <v/>
      </c>
      <c r="Y14" s="27">
        <f>IF(W14="","",IF(COUNTIF(W$2:W14,W14)=1,MAX(Y$1:Y13)+1,""))</f>
        <v/>
      </c>
      <c r="Z14" s="26" t="n"/>
      <c r="AA14" s="20">
        <f>IF(TRIM(Lists!A8)="","",LOWER(TRIM(Lists!A8)))</f>
        <v/>
      </c>
      <c r="AB14" s="29">
        <f>IF(AA14="","",COUNTIF($U$2:$U$1001,AA14))</f>
        <v/>
      </c>
      <c r="AC14" s="30">
        <f>IF(OR(AA14="",$AB$4=0),"",AB14/$AB$4)</f>
        <v/>
      </c>
      <c r="AD14" s="31" t="n"/>
      <c r="AE14" s="31" t="n"/>
      <c r="AF14" s="32">
        <f>IF(OR(AA14="",N(AD14)&lt;=0),"",IF(AE14&lt;&gt;"",AE14,AB14)/AD14)</f>
        <v/>
      </c>
    </row>
    <row r="15">
      <c r="S15" s="26" t="n"/>
      <c r="T15" s="27">
        <f>IF(COUNTA($A15:$R15)&gt;0,1,0)</f>
        <v/>
      </c>
      <c r="U15" s="27">
        <f>IFERROR(LOWER(TRIM(INDEX($A15:$R15,MATCH(Lists!$J$3,$A$1:$R$1,0))&amp;"")),"")</f>
        <v/>
      </c>
      <c r="V15" s="27">
        <f>IFERROR(LOWER(TRIM(INDEX($A15:$R15,MATCH(Lists!$J$4,$A$1:$R$1,0))&amp;"")),"")</f>
        <v/>
      </c>
      <c r="W15" s="27">
        <f>IFERROR(LOWER(TRIM(INDEX($A15:$R15,MATCH(Lists!$J$5,$A$1:$R$1,0))&amp;"")),"")</f>
        <v/>
      </c>
      <c r="X15" s="27">
        <f>IFERROR(TRIM(INDEX($A15:$R15,MATCH(Lists!$J$6,$A$1:$R$1,0))&amp;""),"")</f>
        <v/>
      </c>
      <c r="Y15" s="27">
        <f>IF(W15="","",IF(COUNTIF(W$2:W15,W15)=1,MAX(Y$1:Y14)+1,""))</f>
        <v/>
      </c>
      <c r="Z15" s="26" t="n"/>
      <c r="AA15" s="20">
        <f>IF(TRIM(Lists!A9)="","",LOWER(TRIM(Lists!A9)))</f>
        <v/>
      </c>
      <c r="AB15" s="29">
        <f>IF(AA15="","",COUNTIF($U$2:$U$1001,AA15))</f>
        <v/>
      </c>
      <c r="AC15" s="30">
        <f>IF(OR(AA15="",$AB$4=0),"",AB15/$AB$4)</f>
        <v/>
      </c>
      <c r="AD15" s="31" t="n"/>
      <c r="AE15" s="31" t="n"/>
      <c r="AF15" s="32">
        <f>IF(OR(AA15="",N(AD15)&lt;=0),"",IF(AE15&lt;&gt;"",AE15,AB15)/AD15)</f>
        <v/>
      </c>
    </row>
    <row r="16">
      <c r="S16" s="26" t="n"/>
      <c r="T16" s="27">
        <f>IF(COUNTA($A16:$R16)&gt;0,1,0)</f>
        <v/>
      </c>
      <c r="U16" s="27">
        <f>IFERROR(LOWER(TRIM(INDEX($A16:$R16,MATCH(Lists!$J$3,$A$1:$R$1,0))&amp;"")),"")</f>
        <v/>
      </c>
      <c r="V16" s="27">
        <f>IFERROR(LOWER(TRIM(INDEX($A16:$R16,MATCH(Lists!$J$4,$A$1:$R$1,0))&amp;"")),"")</f>
        <v/>
      </c>
      <c r="W16" s="27">
        <f>IFERROR(LOWER(TRIM(INDEX($A16:$R16,MATCH(Lists!$J$5,$A$1:$R$1,0))&amp;"")),"")</f>
        <v/>
      </c>
      <c r="X16" s="27">
        <f>IFERROR(TRIM(INDEX($A16:$R16,MATCH(Lists!$J$6,$A$1:$R$1,0))&amp;""),"")</f>
        <v/>
      </c>
      <c r="Y16" s="27">
        <f>IF(W16="","",IF(COUNTIF(W$2:W16,W16)=1,MAX(Y$1:Y15)+1,""))</f>
        <v/>
      </c>
      <c r="Z16" s="26" t="n"/>
      <c r="AA16" s="20">
        <f>IF(TRIM(Lists!A10)="","",LOWER(TRIM(Lists!A10)))</f>
        <v/>
      </c>
      <c r="AB16" s="29">
        <f>IF(AA16="","",COUNTIF($U$2:$U$1001,AA16))</f>
        <v/>
      </c>
      <c r="AC16" s="30">
        <f>IF(OR(AA16="",$AB$4=0),"",AB16/$AB$4)</f>
        <v/>
      </c>
      <c r="AD16" s="31" t="n"/>
      <c r="AE16" s="31" t="n"/>
      <c r="AF16" s="32">
        <f>IF(OR(AA16="",N(AD16)&lt;=0),"",IF(AE16&lt;&gt;"",AE16,AB16)/AD16)</f>
        <v/>
      </c>
    </row>
    <row r="17">
      <c r="S17" s="26" t="n"/>
      <c r="T17" s="27">
        <f>IF(COUNTA($A17:$R17)&gt;0,1,0)</f>
        <v/>
      </c>
      <c r="U17" s="27">
        <f>IFERROR(LOWER(TRIM(INDEX($A17:$R17,MATCH(Lists!$J$3,$A$1:$R$1,0))&amp;"")),"")</f>
        <v/>
      </c>
      <c r="V17" s="27">
        <f>IFERROR(LOWER(TRIM(INDEX($A17:$R17,MATCH(Lists!$J$4,$A$1:$R$1,0))&amp;"")),"")</f>
        <v/>
      </c>
      <c r="W17" s="27">
        <f>IFERROR(LOWER(TRIM(INDEX($A17:$R17,MATCH(Lists!$J$5,$A$1:$R$1,0))&amp;"")),"")</f>
        <v/>
      </c>
      <c r="X17" s="27">
        <f>IFERROR(TRIM(INDEX($A17:$R17,MATCH(Lists!$J$6,$A$1:$R$1,0))&amp;""),"")</f>
        <v/>
      </c>
      <c r="Y17" s="27">
        <f>IF(W17="","",IF(COUNTIF(W$2:W17,W17)=1,MAX(Y$1:Y16)+1,""))</f>
        <v/>
      </c>
      <c r="Z17" s="26" t="n"/>
      <c r="AA17" s="20">
        <f>IF(TRIM(Lists!A11)="","",LOWER(TRIM(Lists!A11)))</f>
        <v/>
      </c>
      <c r="AB17" s="29">
        <f>IF(AA17="","",COUNTIF($U$2:$U$1001,AA17))</f>
        <v/>
      </c>
      <c r="AC17" s="30">
        <f>IF(OR(AA17="",$AB$4=0),"",AB17/$AB$4)</f>
        <v/>
      </c>
      <c r="AD17" s="31" t="n"/>
      <c r="AE17" s="31" t="n"/>
      <c r="AF17" s="32">
        <f>IF(OR(AA17="",N(AD17)&lt;=0),"",IF(AE17&lt;&gt;"",AE17,AB17)/AD17)</f>
        <v/>
      </c>
    </row>
    <row r="18">
      <c r="S18" s="26" t="n"/>
      <c r="T18" s="27">
        <f>IF(COUNTA($A18:$R18)&gt;0,1,0)</f>
        <v/>
      </c>
      <c r="U18" s="27">
        <f>IFERROR(LOWER(TRIM(INDEX($A18:$R18,MATCH(Lists!$J$3,$A$1:$R$1,0))&amp;"")),"")</f>
        <v/>
      </c>
      <c r="V18" s="27">
        <f>IFERROR(LOWER(TRIM(INDEX($A18:$R18,MATCH(Lists!$J$4,$A$1:$R$1,0))&amp;"")),"")</f>
        <v/>
      </c>
      <c r="W18" s="27">
        <f>IFERROR(LOWER(TRIM(INDEX($A18:$R18,MATCH(Lists!$J$5,$A$1:$R$1,0))&amp;"")),"")</f>
        <v/>
      </c>
      <c r="X18" s="27">
        <f>IFERROR(TRIM(INDEX($A18:$R18,MATCH(Lists!$J$6,$A$1:$R$1,0))&amp;""),"")</f>
        <v/>
      </c>
      <c r="Y18" s="27">
        <f>IF(W18="","",IF(COUNTIF(W$2:W18,W18)=1,MAX(Y$1:Y17)+1,""))</f>
        <v/>
      </c>
      <c r="Z18" s="26" t="n"/>
      <c r="AA18" s="20">
        <f>IF(TRIM(Lists!A12)="","",LOWER(TRIM(Lists!A12)))</f>
        <v/>
      </c>
      <c r="AB18" s="29">
        <f>IF(AA18="","",COUNTIF($U$2:$U$1001,AA18))</f>
        <v/>
      </c>
      <c r="AC18" s="30">
        <f>IF(OR(AA18="",$AB$4=0),"",AB18/$AB$4)</f>
        <v/>
      </c>
      <c r="AD18" s="31" t="n"/>
      <c r="AE18" s="31" t="n"/>
      <c r="AF18" s="32">
        <f>IF(OR(AA18="",N(AD18)&lt;=0),"",IF(AE18&lt;&gt;"",AE18,AB18)/AD18)</f>
        <v/>
      </c>
    </row>
    <row r="19">
      <c r="S19" s="26" t="n"/>
      <c r="T19" s="27">
        <f>IF(COUNTA($A19:$R19)&gt;0,1,0)</f>
        <v/>
      </c>
      <c r="U19" s="27">
        <f>IFERROR(LOWER(TRIM(INDEX($A19:$R19,MATCH(Lists!$J$3,$A$1:$R$1,0))&amp;"")),"")</f>
        <v/>
      </c>
      <c r="V19" s="27">
        <f>IFERROR(LOWER(TRIM(INDEX($A19:$R19,MATCH(Lists!$J$4,$A$1:$R$1,0))&amp;"")),"")</f>
        <v/>
      </c>
      <c r="W19" s="27">
        <f>IFERROR(LOWER(TRIM(INDEX($A19:$R19,MATCH(Lists!$J$5,$A$1:$R$1,0))&amp;"")),"")</f>
        <v/>
      </c>
      <c r="X19" s="27">
        <f>IFERROR(TRIM(INDEX($A19:$R19,MATCH(Lists!$J$6,$A$1:$R$1,0))&amp;""),"")</f>
        <v/>
      </c>
      <c r="Y19" s="27">
        <f>IF(W19="","",IF(COUNTIF(W$2:W19,W19)=1,MAX(Y$1:Y18)+1,""))</f>
        <v/>
      </c>
      <c r="Z19" s="26" t="n"/>
      <c r="AA19" s="20">
        <f>IF(TRIM(Lists!A13)="","",LOWER(TRIM(Lists!A13)))</f>
        <v/>
      </c>
      <c r="AB19" s="29">
        <f>IF(AA19="","",COUNTIF($U$2:$U$1001,AA19))</f>
        <v/>
      </c>
      <c r="AC19" s="30">
        <f>IF(OR(AA19="",$AB$4=0),"",AB19/$AB$4)</f>
        <v/>
      </c>
      <c r="AD19" s="31" t="n"/>
      <c r="AE19" s="31" t="n"/>
      <c r="AF19" s="32">
        <f>IF(OR(AA19="",N(AD19)&lt;=0),"",IF(AE19&lt;&gt;"",AE19,AB19)/AD19)</f>
        <v/>
      </c>
    </row>
    <row r="20">
      <c r="S20" s="26" t="n"/>
      <c r="T20" s="27">
        <f>IF(COUNTA($A20:$R20)&gt;0,1,0)</f>
        <v/>
      </c>
      <c r="U20" s="27">
        <f>IFERROR(LOWER(TRIM(INDEX($A20:$R20,MATCH(Lists!$J$3,$A$1:$R$1,0))&amp;"")),"")</f>
        <v/>
      </c>
      <c r="V20" s="27">
        <f>IFERROR(LOWER(TRIM(INDEX($A20:$R20,MATCH(Lists!$J$4,$A$1:$R$1,0))&amp;"")),"")</f>
        <v/>
      </c>
      <c r="W20" s="27">
        <f>IFERROR(LOWER(TRIM(INDEX($A20:$R20,MATCH(Lists!$J$5,$A$1:$R$1,0))&amp;"")),"")</f>
        <v/>
      </c>
      <c r="X20" s="27">
        <f>IFERROR(TRIM(INDEX($A20:$R20,MATCH(Lists!$J$6,$A$1:$R$1,0))&amp;""),"")</f>
        <v/>
      </c>
      <c r="Y20" s="27">
        <f>IF(W20="","",IF(COUNTIF(W$2:W20,W20)=1,MAX(Y$1:Y19)+1,""))</f>
        <v/>
      </c>
      <c r="Z20" s="26" t="n"/>
      <c r="AA20" s="20">
        <f>IF(TRIM(Lists!A14)="","",LOWER(TRIM(Lists!A14)))</f>
        <v/>
      </c>
      <c r="AB20" s="29">
        <f>IF(AA20="","",COUNTIF($U$2:$U$1001,AA20))</f>
        <v/>
      </c>
      <c r="AC20" s="30">
        <f>IF(OR(AA20="",$AB$4=0),"",AB20/$AB$4)</f>
        <v/>
      </c>
      <c r="AD20" s="31" t="n"/>
      <c r="AE20" s="31" t="n"/>
      <c r="AF20" s="32">
        <f>IF(OR(AA20="",N(AD20)&lt;=0),"",IF(AE20&lt;&gt;"",AE20,AB20)/AD20)</f>
        <v/>
      </c>
    </row>
    <row r="21">
      <c r="S21" s="26" t="n"/>
      <c r="T21" s="27">
        <f>IF(COUNTA($A21:$R21)&gt;0,1,0)</f>
        <v/>
      </c>
      <c r="U21" s="27">
        <f>IFERROR(LOWER(TRIM(INDEX($A21:$R21,MATCH(Lists!$J$3,$A$1:$R$1,0))&amp;"")),"")</f>
        <v/>
      </c>
      <c r="V21" s="27">
        <f>IFERROR(LOWER(TRIM(INDEX($A21:$R21,MATCH(Lists!$J$4,$A$1:$R$1,0))&amp;"")),"")</f>
        <v/>
      </c>
      <c r="W21" s="27">
        <f>IFERROR(LOWER(TRIM(INDEX($A21:$R21,MATCH(Lists!$J$5,$A$1:$R$1,0))&amp;"")),"")</f>
        <v/>
      </c>
      <c r="X21" s="27">
        <f>IFERROR(TRIM(INDEX($A21:$R21,MATCH(Lists!$J$6,$A$1:$R$1,0))&amp;""),"")</f>
        <v/>
      </c>
      <c r="Y21" s="27">
        <f>IF(W21="","",IF(COUNTIF(W$2:W21,W21)=1,MAX(Y$1:Y20)+1,""))</f>
        <v/>
      </c>
      <c r="Z21" s="26" t="n"/>
      <c r="AA21" s="20">
        <f>IF(TRIM(Lists!A15)="","",LOWER(TRIM(Lists!A15)))</f>
        <v/>
      </c>
      <c r="AB21" s="29">
        <f>IF(AA21="","",COUNTIF($U$2:$U$1001,AA21))</f>
        <v/>
      </c>
      <c r="AC21" s="30">
        <f>IF(OR(AA21="",$AB$4=0),"",AB21/$AB$4)</f>
        <v/>
      </c>
      <c r="AD21" s="31" t="n"/>
      <c r="AE21" s="31" t="n"/>
      <c r="AF21" s="32">
        <f>IF(OR(AA21="",N(AD21)&lt;=0),"",IF(AE21&lt;&gt;"",AE21,AB21)/AD21)</f>
        <v/>
      </c>
    </row>
    <row r="22">
      <c r="S22" s="26" t="n"/>
      <c r="T22" s="27">
        <f>IF(COUNTA($A22:$R22)&gt;0,1,0)</f>
        <v/>
      </c>
      <c r="U22" s="27">
        <f>IFERROR(LOWER(TRIM(INDEX($A22:$R22,MATCH(Lists!$J$3,$A$1:$R$1,0))&amp;"")),"")</f>
        <v/>
      </c>
      <c r="V22" s="27">
        <f>IFERROR(LOWER(TRIM(INDEX($A22:$R22,MATCH(Lists!$J$4,$A$1:$R$1,0))&amp;"")),"")</f>
        <v/>
      </c>
      <c r="W22" s="27">
        <f>IFERROR(LOWER(TRIM(INDEX($A22:$R22,MATCH(Lists!$J$5,$A$1:$R$1,0))&amp;"")),"")</f>
        <v/>
      </c>
      <c r="X22" s="27">
        <f>IFERROR(TRIM(INDEX($A22:$R22,MATCH(Lists!$J$6,$A$1:$R$1,0))&amp;""),"")</f>
        <v/>
      </c>
      <c r="Y22" s="27">
        <f>IF(W22="","",IF(COUNTIF(W$2:W22,W22)=1,MAX(Y$1:Y21)+1,""))</f>
        <v/>
      </c>
      <c r="Z22" s="26" t="n"/>
      <c r="AA22" s="20">
        <f>IF(TRIM(Lists!A16)="","",LOWER(TRIM(Lists!A16)))</f>
        <v/>
      </c>
      <c r="AB22" s="29">
        <f>IF(AA22="","",COUNTIF($U$2:$U$1001,AA22))</f>
        <v/>
      </c>
      <c r="AC22" s="30">
        <f>IF(OR(AA22="",$AB$4=0),"",AB22/$AB$4)</f>
        <v/>
      </c>
      <c r="AD22" s="31" t="n"/>
      <c r="AE22" s="31" t="n"/>
      <c r="AF22" s="32">
        <f>IF(OR(AA22="",N(AD22)&lt;=0),"",IF(AE22&lt;&gt;"",AE22,AB22)/AD22)</f>
        <v/>
      </c>
    </row>
    <row r="23">
      <c r="S23" s="26" t="n"/>
      <c r="T23" s="27">
        <f>IF(COUNTA($A23:$R23)&gt;0,1,0)</f>
        <v/>
      </c>
      <c r="U23" s="27">
        <f>IFERROR(LOWER(TRIM(INDEX($A23:$R23,MATCH(Lists!$J$3,$A$1:$R$1,0))&amp;"")),"")</f>
        <v/>
      </c>
      <c r="V23" s="27">
        <f>IFERROR(LOWER(TRIM(INDEX($A23:$R23,MATCH(Lists!$J$4,$A$1:$R$1,0))&amp;"")),"")</f>
        <v/>
      </c>
      <c r="W23" s="27">
        <f>IFERROR(LOWER(TRIM(INDEX($A23:$R23,MATCH(Lists!$J$5,$A$1:$R$1,0))&amp;"")),"")</f>
        <v/>
      </c>
      <c r="X23" s="27">
        <f>IFERROR(TRIM(INDEX($A23:$R23,MATCH(Lists!$J$6,$A$1:$R$1,0))&amp;""),"")</f>
        <v/>
      </c>
      <c r="Y23" s="27">
        <f>IF(W23="","",IF(COUNTIF(W$2:W23,W23)=1,MAX(Y$1:Y22)+1,""))</f>
        <v/>
      </c>
      <c r="Z23" s="26" t="n"/>
      <c r="AA23" s="20">
        <f>IF(TRIM(Lists!A17)="","",LOWER(TRIM(Lists!A17)))</f>
        <v/>
      </c>
      <c r="AB23" s="29">
        <f>IF(AA23="","",COUNTIF($U$2:$U$1001,AA23))</f>
        <v/>
      </c>
      <c r="AC23" s="30">
        <f>IF(OR(AA23="",$AB$4=0),"",AB23/$AB$4)</f>
        <v/>
      </c>
      <c r="AD23" s="31" t="n"/>
      <c r="AE23" s="31" t="n"/>
      <c r="AF23" s="32">
        <f>IF(OR(AA23="",N(AD23)&lt;=0),"",IF(AE23&lt;&gt;"",AE23,AB23)/AD23)</f>
        <v/>
      </c>
    </row>
    <row r="24">
      <c r="S24" s="26" t="n"/>
      <c r="T24" s="27">
        <f>IF(COUNTA($A24:$R24)&gt;0,1,0)</f>
        <v/>
      </c>
      <c r="U24" s="27">
        <f>IFERROR(LOWER(TRIM(INDEX($A24:$R24,MATCH(Lists!$J$3,$A$1:$R$1,0))&amp;"")),"")</f>
        <v/>
      </c>
      <c r="V24" s="27">
        <f>IFERROR(LOWER(TRIM(INDEX($A24:$R24,MATCH(Lists!$J$4,$A$1:$R$1,0))&amp;"")),"")</f>
        <v/>
      </c>
      <c r="W24" s="27">
        <f>IFERROR(LOWER(TRIM(INDEX($A24:$R24,MATCH(Lists!$J$5,$A$1:$R$1,0))&amp;"")),"")</f>
        <v/>
      </c>
      <c r="X24" s="27">
        <f>IFERROR(TRIM(INDEX($A24:$R24,MATCH(Lists!$J$6,$A$1:$R$1,0))&amp;""),"")</f>
        <v/>
      </c>
      <c r="Y24" s="27">
        <f>IF(W24="","",IF(COUNTIF(W$2:W24,W24)=1,MAX(Y$1:Y23)+1,""))</f>
        <v/>
      </c>
      <c r="Z24" s="26" t="n"/>
      <c r="AA24" s="20">
        <f>IF(TRIM(Lists!A18)="","",LOWER(TRIM(Lists!A18)))</f>
        <v/>
      </c>
      <c r="AB24" s="29">
        <f>IF(AA24="","",COUNTIF($U$2:$U$1001,AA24))</f>
        <v/>
      </c>
      <c r="AC24" s="30">
        <f>IF(OR(AA24="",$AB$4=0),"",AB24/$AB$4)</f>
        <v/>
      </c>
      <c r="AD24" s="31" t="n"/>
      <c r="AE24" s="31" t="n"/>
      <c r="AF24" s="32">
        <f>IF(OR(AA24="",N(AD24)&lt;=0),"",IF(AE24&lt;&gt;"",AE24,AB24)/AD24)</f>
        <v/>
      </c>
    </row>
    <row r="25">
      <c r="S25" s="26" t="n"/>
      <c r="T25" s="27">
        <f>IF(COUNTA($A25:$R25)&gt;0,1,0)</f>
        <v/>
      </c>
      <c r="U25" s="27">
        <f>IFERROR(LOWER(TRIM(INDEX($A25:$R25,MATCH(Lists!$J$3,$A$1:$R$1,0))&amp;"")),"")</f>
        <v/>
      </c>
      <c r="V25" s="27">
        <f>IFERROR(LOWER(TRIM(INDEX($A25:$R25,MATCH(Lists!$J$4,$A$1:$R$1,0))&amp;"")),"")</f>
        <v/>
      </c>
      <c r="W25" s="27">
        <f>IFERROR(LOWER(TRIM(INDEX($A25:$R25,MATCH(Lists!$J$5,$A$1:$R$1,0))&amp;"")),"")</f>
        <v/>
      </c>
      <c r="X25" s="27">
        <f>IFERROR(TRIM(INDEX($A25:$R25,MATCH(Lists!$J$6,$A$1:$R$1,0))&amp;""),"")</f>
        <v/>
      </c>
      <c r="Y25" s="27">
        <f>IF(W25="","",IF(COUNTIF(W$2:W25,W25)=1,MAX(Y$1:Y24)+1,""))</f>
        <v/>
      </c>
      <c r="Z25" s="26" t="n"/>
      <c r="AA25" s="20">
        <f>IF(TRIM(Lists!A19)="","",LOWER(TRIM(Lists!A19)))</f>
        <v/>
      </c>
      <c r="AB25" s="29">
        <f>IF(AA25="","",COUNTIF($U$2:$U$1001,AA25))</f>
        <v/>
      </c>
      <c r="AC25" s="30">
        <f>IF(OR(AA25="",$AB$4=0),"",AB25/$AB$4)</f>
        <v/>
      </c>
      <c r="AD25" s="31" t="n"/>
      <c r="AE25" s="31" t="n"/>
      <c r="AF25" s="32">
        <f>IF(OR(AA25="",N(AD25)&lt;=0),"",IF(AE25&lt;&gt;"",AE25,AB25)/AD25)</f>
        <v/>
      </c>
    </row>
    <row r="26">
      <c r="S26" s="26" t="n"/>
      <c r="T26" s="27">
        <f>IF(COUNTA($A26:$R26)&gt;0,1,0)</f>
        <v/>
      </c>
      <c r="U26" s="27">
        <f>IFERROR(LOWER(TRIM(INDEX($A26:$R26,MATCH(Lists!$J$3,$A$1:$R$1,0))&amp;"")),"")</f>
        <v/>
      </c>
      <c r="V26" s="27">
        <f>IFERROR(LOWER(TRIM(INDEX($A26:$R26,MATCH(Lists!$J$4,$A$1:$R$1,0))&amp;"")),"")</f>
        <v/>
      </c>
      <c r="W26" s="27">
        <f>IFERROR(LOWER(TRIM(INDEX($A26:$R26,MATCH(Lists!$J$5,$A$1:$R$1,0))&amp;"")),"")</f>
        <v/>
      </c>
      <c r="X26" s="27">
        <f>IFERROR(TRIM(INDEX($A26:$R26,MATCH(Lists!$J$6,$A$1:$R$1,0))&amp;""),"")</f>
        <v/>
      </c>
      <c r="Y26" s="27">
        <f>IF(W26="","",IF(COUNTIF(W$2:W26,W26)=1,MAX(Y$1:Y25)+1,""))</f>
        <v/>
      </c>
      <c r="Z26" s="26" t="n"/>
      <c r="AA26" s="20">
        <f>IF(TRIM(Lists!A20)="","",LOWER(TRIM(Lists!A20)))</f>
        <v/>
      </c>
      <c r="AB26" s="29">
        <f>IF(AA26="","",COUNTIF($U$2:$U$1001,AA26))</f>
        <v/>
      </c>
      <c r="AC26" s="30">
        <f>IF(OR(AA26="",$AB$4=0),"",AB26/$AB$4)</f>
        <v/>
      </c>
      <c r="AD26" s="31" t="n"/>
      <c r="AE26" s="31" t="n"/>
      <c r="AF26" s="32">
        <f>IF(OR(AA26="",N(AD26)&lt;=0),"",IF(AE26&lt;&gt;"",AE26,AB26)/AD26)</f>
        <v/>
      </c>
    </row>
    <row r="27">
      <c r="S27" s="26" t="n"/>
      <c r="T27" s="27">
        <f>IF(COUNTA($A27:$R27)&gt;0,1,0)</f>
        <v/>
      </c>
      <c r="U27" s="27">
        <f>IFERROR(LOWER(TRIM(INDEX($A27:$R27,MATCH(Lists!$J$3,$A$1:$R$1,0))&amp;"")),"")</f>
        <v/>
      </c>
      <c r="V27" s="27">
        <f>IFERROR(LOWER(TRIM(INDEX($A27:$R27,MATCH(Lists!$J$4,$A$1:$R$1,0))&amp;"")),"")</f>
        <v/>
      </c>
      <c r="W27" s="27">
        <f>IFERROR(LOWER(TRIM(INDEX($A27:$R27,MATCH(Lists!$J$5,$A$1:$R$1,0))&amp;"")),"")</f>
        <v/>
      </c>
      <c r="X27" s="27">
        <f>IFERROR(TRIM(INDEX($A27:$R27,MATCH(Lists!$J$6,$A$1:$R$1,0))&amp;""),"")</f>
        <v/>
      </c>
      <c r="Y27" s="27">
        <f>IF(W27="","",IF(COUNTIF(W$2:W27,W27)=1,MAX(Y$1:Y26)+1,""))</f>
        <v/>
      </c>
      <c r="Z27" s="26" t="n"/>
      <c r="AA27" s="20">
        <f>IF(TRIM(Lists!A21)="","",LOWER(TRIM(Lists!A21)))</f>
        <v/>
      </c>
      <c r="AB27" s="29">
        <f>IF(AA27="","",COUNTIF($U$2:$U$1001,AA27))</f>
        <v/>
      </c>
      <c r="AC27" s="30">
        <f>IF(OR(AA27="",$AB$4=0),"",AB27/$AB$4)</f>
        <v/>
      </c>
      <c r="AD27" s="31" t="n"/>
      <c r="AE27" s="31" t="n"/>
      <c r="AF27" s="32">
        <f>IF(OR(AA27="",N(AD27)&lt;=0),"",IF(AE27&lt;&gt;"",AE27,AB27)/AD27)</f>
        <v/>
      </c>
    </row>
    <row r="28">
      <c r="S28" s="26" t="n"/>
      <c r="T28" s="27">
        <f>IF(COUNTA($A28:$R28)&gt;0,1,0)</f>
        <v/>
      </c>
      <c r="U28" s="27">
        <f>IFERROR(LOWER(TRIM(INDEX($A28:$R28,MATCH(Lists!$J$3,$A$1:$R$1,0))&amp;"")),"")</f>
        <v/>
      </c>
      <c r="V28" s="27">
        <f>IFERROR(LOWER(TRIM(INDEX($A28:$R28,MATCH(Lists!$J$4,$A$1:$R$1,0))&amp;"")),"")</f>
        <v/>
      </c>
      <c r="W28" s="27">
        <f>IFERROR(LOWER(TRIM(INDEX($A28:$R28,MATCH(Lists!$J$5,$A$1:$R$1,0))&amp;"")),"")</f>
        <v/>
      </c>
      <c r="X28" s="27">
        <f>IFERROR(TRIM(INDEX($A28:$R28,MATCH(Lists!$J$6,$A$1:$R$1,0))&amp;""),"")</f>
        <v/>
      </c>
      <c r="Y28" s="27">
        <f>IF(W28="","",IF(COUNTIF(W$2:W28,W28)=1,MAX(Y$1:Y27)+1,""))</f>
        <v/>
      </c>
      <c r="Z28" s="26" t="n"/>
      <c r="AA28" s="33" t="inlineStr">
        <is>
          <t>Other sources (not in your list)</t>
        </is>
      </c>
      <c r="AB28" s="34">
        <f>SUMPRODUCT(($U$2:$U$1001&lt;&gt;"")*1)-SUM(AB8:AB27)</f>
        <v/>
      </c>
      <c r="AC28" s="35">
        <f>IF($AB$4=0,"",AB28/$AB$4)</f>
        <v/>
      </c>
    </row>
    <row r="29">
      <c r="S29" s="26" t="n"/>
      <c r="T29" s="27">
        <f>IF(COUNTA($A29:$R29)&gt;0,1,0)</f>
        <v/>
      </c>
      <c r="U29" s="27">
        <f>IFERROR(LOWER(TRIM(INDEX($A29:$R29,MATCH(Lists!$J$3,$A$1:$R$1,0))&amp;"")),"")</f>
        <v/>
      </c>
      <c r="V29" s="27">
        <f>IFERROR(LOWER(TRIM(INDEX($A29:$R29,MATCH(Lists!$J$4,$A$1:$R$1,0))&amp;"")),"")</f>
        <v/>
      </c>
      <c r="W29" s="27">
        <f>IFERROR(LOWER(TRIM(INDEX($A29:$R29,MATCH(Lists!$J$5,$A$1:$R$1,0))&amp;"")),"")</f>
        <v/>
      </c>
      <c r="X29" s="27">
        <f>IFERROR(TRIM(INDEX($A29:$R29,MATCH(Lists!$J$6,$A$1:$R$1,0))&amp;""),"")</f>
        <v/>
      </c>
      <c r="Y29" s="27">
        <f>IF(W29="","",IF(COUNTIF(W$2:W29,W29)=1,MAX(Y$1:Y28)+1,""))</f>
        <v/>
      </c>
      <c r="Z29" s="26" t="n"/>
      <c r="AA29" s="33" t="inlineStr">
        <is>
          <t>(no UTM)</t>
        </is>
      </c>
      <c r="AB29" s="34">
        <f>SUMPRODUCT(($T$2:$T$1001=1)*($U$2:$U$1001=""))</f>
        <v/>
      </c>
      <c r="AC29" s="35">
        <f>IF($AB$4=0,"",AB29/$AB$4)</f>
        <v/>
      </c>
    </row>
    <row r="30">
      <c r="S30" s="26" t="n"/>
      <c r="T30" s="27">
        <f>IF(COUNTA($A30:$R30)&gt;0,1,0)</f>
        <v/>
      </c>
      <c r="U30" s="27">
        <f>IFERROR(LOWER(TRIM(INDEX($A30:$R30,MATCH(Lists!$J$3,$A$1:$R$1,0))&amp;"")),"")</f>
        <v/>
      </c>
      <c r="V30" s="27">
        <f>IFERROR(LOWER(TRIM(INDEX($A30:$R30,MATCH(Lists!$J$4,$A$1:$R$1,0))&amp;"")),"")</f>
        <v/>
      </c>
      <c r="W30" s="27">
        <f>IFERROR(LOWER(TRIM(INDEX($A30:$R30,MATCH(Lists!$J$5,$A$1:$R$1,0))&amp;"")),"")</f>
        <v/>
      </c>
      <c r="X30" s="27">
        <f>IFERROR(TRIM(INDEX($A30:$R30,MATCH(Lists!$J$6,$A$1:$R$1,0))&amp;""),"")</f>
        <v/>
      </c>
      <c r="Y30" s="27">
        <f>IF(W30="","",IF(COUNTIF(W$2:W30,W30)=1,MAX(Y$1:Y29)+1,""))</f>
        <v/>
      </c>
      <c r="Z30" s="26" t="n"/>
      <c r="AA30" s="10" t="inlineStr">
        <is>
          <t>Total</t>
        </is>
      </c>
      <c r="AB30" s="28">
        <f>SUM(AB8:AB29)</f>
        <v/>
      </c>
      <c r="AC30" s="36">
        <f>IF($AB$4=0,"",AB30/$AB$4)</f>
        <v/>
      </c>
      <c r="AD30" s="37">
        <f>IF(AB30=$AB$4,"","Totals do not match: a source is in your list twice.")</f>
        <v/>
      </c>
    </row>
    <row r="31">
      <c r="S31" s="26" t="n"/>
      <c r="T31" s="27">
        <f>IF(COUNTA($A31:$R31)&gt;0,1,0)</f>
        <v/>
      </c>
      <c r="U31" s="27">
        <f>IFERROR(LOWER(TRIM(INDEX($A31:$R31,MATCH(Lists!$J$3,$A$1:$R$1,0))&amp;"")),"")</f>
        <v/>
      </c>
      <c r="V31" s="27">
        <f>IFERROR(LOWER(TRIM(INDEX($A31:$R31,MATCH(Lists!$J$4,$A$1:$R$1,0))&amp;"")),"")</f>
        <v/>
      </c>
      <c r="W31" s="27">
        <f>IFERROR(LOWER(TRIM(INDEX($A31:$R31,MATCH(Lists!$J$5,$A$1:$R$1,0))&amp;"")),"")</f>
        <v/>
      </c>
      <c r="X31" s="27">
        <f>IFERROR(TRIM(INDEX($A31:$R31,MATCH(Lists!$J$6,$A$1:$R$1,0))&amp;""),"")</f>
        <v/>
      </c>
      <c r="Y31" s="27">
        <f>IF(W31="","",IF(COUNTIF(W$2:W31,W31)=1,MAX(Y$1:Y30)+1,""))</f>
        <v/>
      </c>
      <c r="Z31" s="26" t="n"/>
    </row>
    <row r="32">
      <c r="S32" s="26" t="n"/>
      <c r="T32" s="27">
        <f>IF(COUNTA($A32:$R32)&gt;0,1,0)</f>
        <v/>
      </c>
      <c r="U32" s="27">
        <f>IFERROR(LOWER(TRIM(INDEX($A32:$R32,MATCH(Lists!$J$3,$A$1:$R$1,0))&amp;"")),"")</f>
        <v/>
      </c>
      <c r="V32" s="27">
        <f>IFERROR(LOWER(TRIM(INDEX($A32:$R32,MATCH(Lists!$J$4,$A$1:$R$1,0))&amp;"")),"")</f>
        <v/>
      </c>
      <c r="W32" s="27">
        <f>IFERROR(LOWER(TRIM(INDEX($A32:$R32,MATCH(Lists!$J$5,$A$1:$R$1,0))&amp;"")),"")</f>
        <v/>
      </c>
      <c r="X32" s="27">
        <f>IFERROR(TRIM(INDEX($A32:$R32,MATCH(Lists!$J$6,$A$1:$R$1,0))&amp;""),"")</f>
        <v/>
      </c>
      <c r="Y32" s="27">
        <f>IF(W32="","",IF(COUNTIF(W$2:W32,W32)=1,MAX(Y$1:Y31)+1,""))</f>
        <v/>
      </c>
      <c r="Z32" s="26" t="n"/>
      <c r="AA32" s="7" t="inlineStr">
        <is>
          <t>2. Leads by utm_medium</t>
        </is>
      </c>
    </row>
    <row r="33" ht="44" customHeight="1">
      <c r="S33" s="26" t="n"/>
      <c r="T33" s="27">
        <f>IF(COUNTA($A33:$R33)&gt;0,1,0)</f>
        <v/>
      </c>
      <c r="U33" s="27">
        <f>IFERROR(LOWER(TRIM(INDEX($A33:$R33,MATCH(Lists!$J$3,$A$1:$R$1,0))&amp;"")),"")</f>
        <v/>
      </c>
      <c r="V33" s="27">
        <f>IFERROR(LOWER(TRIM(INDEX($A33:$R33,MATCH(Lists!$J$4,$A$1:$R$1,0))&amp;"")),"")</f>
        <v/>
      </c>
      <c r="W33" s="27">
        <f>IFERROR(LOWER(TRIM(INDEX($A33:$R33,MATCH(Lists!$J$5,$A$1:$R$1,0))&amp;"")),"")</f>
        <v/>
      </c>
      <c r="X33" s="27">
        <f>IFERROR(TRIM(INDEX($A33:$R33,MATCH(Lists!$J$6,$A$1:$R$1,0))&amp;""),"")</f>
        <v/>
      </c>
      <c r="Y33" s="27">
        <f>IF(W33="","",IF(COUNTIF(W$2:W33,W33)=1,MAX(Y$1:Y32)+1,""))</f>
        <v/>
      </c>
      <c r="Z33" s="26" t="n"/>
      <c r="AA33" s="3" t="inlineStr">
        <is>
          <t>utm_medium</t>
        </is>
      </c>
      <c r="AB33" s="3" t="inlineStr">
        <is>
          <t>Leads</t>
        </is>
      </c>
      <c r="AC33" s="3" t="inlineStr">
        <is>
          <t>Share of all leads</t>
        </is>
      </c>
      <c r="AD33" s="17" t="inlineStr">
        <is>
          <t>Form views (optional, you type)</t>
        </is>
      </c>
      <c r="AE33" s="17" t="inlineStr">
        <is>
          <t>Completions (optional, else leads)</t>
        </is>
      </c>
      <c r="AF33" s="3" t="inlineStr">
        <is>
          <t>Completion rate</t>
        </is>
      </c>
    </row>
    <row r="34">
      <c r="S34" s="26" t="n"/>
      <c r="T34" s="27">
        <f>IF(COUNTA($A34:$R34)&gt;0,1,0)</f>
        <v/>
      </c>
      <c r="U34" s="27">
        <f>IFERROR(LOWER(TRIM(INDEX($A34:$R34,MATCH(Lists!$J$3,$A$1:$R$1,0))&amp;"")),"")</f>
        <v/>
      </c>
      <c r="V34" s="27">
        <f>IFERROR(LOWER(TRIM(INDEX($A34:$R34,MATCH(Lists!$J$4,$A$1:$R$1,0))&amp;"")),"")</f>
        <v/>
      </c>
      <c r="W34" s="27">
        <f>IFERROR(LOWER(TRIM(INDEX($A34:$R34,MATCH(Lists!$J$5,$A$1:$R$1,0))&amp;"")),"")</f>
        <v/>
      </c>
      <c r="X34" s="27">
        <f>IFERROR(TRIM(INDEX($A34:$R34,MATCH(Lists!$J$6,$A$1:$R$1,0))&amp;""),"")</f>
        <v/>
      </c>
      <c r="Y34" s="27">
        <f>IF(W34="","",IF(COUNTIF(W$2:W34,W34)=1,MAX(Y$1:Y33)+1,""))</f>
        <v/>
      </c>
      <c r="Z34" s="26" t="n"/>
      <c r="AA34" s="20">
        <f>IF(TRIM(Lists!D2)="","",LOWER(TRIM(Lists!D2)))</f>
        <v/>
      </c>
      <c r="AB34" s="29">
        <f>IF(AA34="","",COUNTIF($V$2:$V$1001,AA34))</f>
        <v/>
      </c>
      <c r="AC34" s="30">
        <f>IF(OR(AA34="",$AB$4=0),"",AB34/$AB$4)</f>
        <v/>
      </c>
      <c r="AD34" s="31" t="n"/>
      <c r="AE34" s="31" t="n"/>
      <c r="AF34" s="32">
        <f>IF(OR(AA34="",N(AD34)&lt;=0),"",IF(AE34&lt;&gt;"",AE34,AB34)/AD34)</f>
        <v/>
      </c>
    </row>
    <row r="35">
      <c r="S35" s="26" t="n"/>
      <c r="T35" s="27">
        <f>IF(COUNTA($A35:$R35)&gt;0,1,0)</f>
        <v/>
      </c>
      <c r="U35" s="27">
        <f>IFERROR(LOWER(TRIM(INDEX($A35:$R35,MATCH(Lists!$J$3,$A$1:$R$1,0))&amp;"")),"")</f>
        <v/>
      </c>
      <c r="V35" s="27">
        <f>IFERROR(LOWER(TRIM(INDEX($A35:$R35,MATCH(Lists!$J$4,$A$1:$R$1,0))&amp;"")),"")</f>
        <v/>
      </c>
      <c r="W35" s="27">
        <f>IFERROR(LOWER(TRIM(INDEX($A35:$R35,MATCH(Lists!$J$5,$A$1:$R$1,0))&amp;"")),"")</f>
        <v/>
      </c>
      <c r="X35" s="27">
        <f>IFERROR(TRIM(INDEX($A35:$R35,MATCH(Lists!$J$6,$A$1:$R$1,0))&amp;""),"")</f>
        <v/>
      </c>
      <c r="Y35" s="27">
        <f>IF(W35="","",IF(COUNTIF(W$2:W35,W35)=1,MAX(Y$1:Y34)+1,""))</f>
        <v/>
      </c>
      <c r="Z35" s="26" t="n"/>
      <c r="AA35" s="20">
        <f>IF(TRIM(Lists!D3)="","",LOWER(TRIM(Lists!D3)))</f>
        <v/>
      </c>
      <c r="AB35" s="29">
        <f>IF(AA35="","",COUNTIF($V$2:$V$1001,AA35))</f>
        <v/>
      </c>
      <c r="AC35" s="30">
        <f>IF(OR(AA35="",$AB$4=0),"",AB35/$AB$4)</f>
        <v/>
      </c>
      <c r="AD35" s="31" t="n"/>
      <c r="AE35" s="31" t="n"/>
      <c r="AF35" s="32">
        <f>IF(OR(AA35="",N(AD35)&lt;=0),"",IF(AE35&lt;&gt;"",AE35,AB35)/AD35)</f>
        <v/>
      </c>
    </row>
    <row r="36">
      <c r="S36" s="26" t="n"/>
      <c r="T36" s="27">
        <f>IF(COUNTA($A36:$R36)&gt;0,1,0)</f>
        <v/>
      </c>
      <c r="U36" s="27">
        <f>IFERROR(LOWER(TRIM(INDEX($A36:$R36,MATCH(Lists!$J$3,$A$1:$R$1,0))&amp;"")),"")</f>
        <v/>
      </c>
      <c r="V36" s="27">
        <f>IFERROR(LOWER(TRIM(INDEX($A36:$R36,MATCH(Lists!$J$4,$A$1:$R$1,0))&amp;"")),"")</f>
        <v/>
      </c>
      <c r="W36" s="27">
        <f>IFERROR(LOWER(TRIM(INDEX($A36:$R36,MATCH(Lists!$J$5,$A$1:$R$1,0))&amp;"")),"")</f>
        <v/>
      </c>
      <c r="X36" s="27">
        <f>IFERROR(TRIM(INDEX($A36:$R36,MATCH(Lists!$J$6,$A$1:$R$1,0))&amp;""),"")</f>
        <v/>
      </c>
      <c r="Y36" s="27">
        <f>IF(W36="","",IF(COUNTIF(W$2:W36,W36)=1,MAX(Y$1:Y35)+1,""))</f>
        <v/>
      </c>
      <c r="Z36" s="26" t="n"/>
      <c r="AA36" s="20">
        <f>IF(TRIM(Lists!D4)="","",LOWER(TRIM(Lists!D4)))</f>
        <v/>
      </c>
      <c r="AB36" s="29">
        <f>IF(AA36="","",COUNTIF($V$2:$V$1001,AA36))</f>
        <v/>
      </c>
      <c r="AC36" s="30">
        <f>IF(OR(AA36="",$AB$4=0),"",AB36/$AB$4)</f>
        <v/>
      </c>
      <c r="AD36" s="31" t="n"/>
      <c r="AE36" s="31" t="n"/>
      <c r="AF36" s="32">
        <f>IF(OR(AA36="",N(AD36)&lt;=0),"",IF(AE36&lt;&gt;"",AE36,AB36)/AD36)</f>
        <v/>
      </c>
    </row>
    <row r="37">
      <c r="S37" s="26" t="n"/>
      <c r="T37" s="27">
        <f>IF(COUNTA($A37:$R37)&gt;0,1,0)</f>
        <v/>
      </c>
      <c r="U37" s="27">
        <f>IFERROR(LOWER(TRIM(INDEX($A37:$R37,MATCH(Lists!$J$3,$A$1:$R$1,0))&amp;"")),"")</f>
        <v/>
      </c>
      <c r="V37" s="27">
        <f>IFERROR(LOWER(TRIM(INDEX($A37:$R37,MATCH(Lists!$J$4,$A$1:$R$1,0))&amp;"")),"")</f>
        <v/>
      </c>
      <c r="W37" s="27">
        <f>IFERROR(LOWER(TRIM(INDEX($A37:$R37,MATCH(Lists!$J$5,$A$1:$R$1,0))&amp;"")),"")</f>
        <v/>
      </c>
      <c r="X37" s="27">
        <f>IFERROR(TRIM(INDEX($A37:$R37,MATCH(Lists!$J$6,$A$1:$R$1,0))&amp;""),"")</f>
        <v/>
      </c>
      <c r="Y37" s="27">
        <f>IF(W37="","",IF(COUNTIF(W$2:W37,W37)=1,MAX(Y$1:Y36)+1,""))</f>
        <v/>
      </c>
      <c r="Z37" s="26" t="n"/>
      <c r="AA37" s="20">
        <f>IF(TRIM(Lists!D5)="","",LOWER(TRIM(Lists!D5)))</f>
        <v/>
      </c>
      <c r="AB37" s="29">
        <f>IF(AA37="","",COUNTIF($V$2:$V$1001,AA37))</f>
        <v/>
      </c>
      <c r="AC37" s="30">
        <f>IF(OR(AA37="",$AB$4=0),"",AB37/$AB$4)</f>
        <v/>
      </c>
      <c r="AD37" s="31" t="n"/>
      <c r="AE37" s="31" t="n"/>
      <c r="AF37" s="32">
        <f>IF(OR(AA37="",N(AD37)&lt;=0),"",IF(AE37&lt;&gt;"",AE37,AB37)/AD37)</f>
        <v/>
      </c>
    </row>
    <row r="38">
      <c r="S38" s="26" t="n"/>
      <c r="T38" s="27">
        <f>IF(COUNTA($A38:$R38)&gt;0,1,0)</f>
        <v/>
      </c>
      <c r="U38" s="27">
        <f>IFERROR(LOWER(TRIM(INDEX($A38:$R38,MATCH(Lists!$J$3,$A$1:$R$1,0))&amp;"")),"")</f>
        <v/>
      </c>
      <c r="V38" s="27">
        <f>IFERROR(LOWER(TRIM(INDEX($A38:$R38,MATCH(Lists!$J$4,$A$1:$R$1,0))&amp;"")),"")</f>
        <v/>
      </c>
      <c r="W38" s="27">
        <f>IFERROR(LOWER(TRIM(INDEX($A38:$R38,MATCH(Lists!$J$5,$A$1:$R$1,0))&amp;"")),"")</f>
        <v/>
      </c>
      <c r="X38" s="27">
        <f>IFERROR(TRIM(INDEX($A38:$R38,MATCH(Lists!$J$6,$A$1:$R$1,0))&amp;""),"")</f>
        <v/>
      </c>
      <c r="Y38" s="27">
        <f>IF(W38="","",IF(COUNTIF(W$2:W38,W38)=1,MAX(Y$1:Y37)+1,""))</f>
        <v/>
      </c>
      <c r="Z38" s="26" t="n"/>
      <c r="AA38" s="20">
        <f>IF(TRIM(Lists!D6)="","",LOWER(TRIM(Lists!D6)))</f>
        <v/>
      </c>
      <c r="AB38" s="29">
        <f>IF(AA38="","",COUNTIF($V$2:$V$1001,AA38))</f>
        <v/>
      </c>
      <c r="AC38" s="30">
        <f>IF(OR(AA38="",$AB$4=0),"",AB38/$AB$4)</f>
        <v/>
      </c>
      <c r="AD38" s="31" t="n"/>
      <c r="AE38" s="31" t="n"/>
      <c r="AF38" s="32">
        <f>IF(OR(AA38="",N(AD38)&lt;=0),"",IF(AE38&lt;&gt;"",AE38,AB38)/AD38)</f>
        <v/>
      </c>
    </row>
    <row r="39">
      <c r="S39" s="26" t="n"/>
      <c r="T39" s="27">
        <f>IF(COUNTA($A39:$R39)&gt;0,1,0)</f>
        <v/>
      </c>
      <c r="U39" s="27">
        <f>IFERROR(LOWER(TRIM(INDEX($A39:$R39,MATCH(Lists!$J$3,$A$1:$R$1,0))&amp;"")),"")</f>
        <v/>
      </c>
      <c r="V39" s="27">
        <f>IFERROR(LOWER(TRIM(INDEX($A39:$R39,MATCH(Lists!$J$4,$A$1:$R$1,0))&amp;"")),"")</f>
        <v/>
      </c>
      <c r="W39" s="27">
        <f>IFERROR(LOWER(TRIM(INDEX($A39:$R39,MATCH(Lists!$J$5,$A$1:$R$1,0))&amp;"")),"")</f>
        <v/>
      </c>
      <c r="X39" s="27">
        <f>IFERROR(TRIM(INDEX($A39:$R39,MATCH(Lists!$J$6,$A$1:$R$1,0))&amp;""),"")</f>
        <v/>
      </c>
      <c r="Y39" s="27">
        <f>IF(W39="","",IF(COUNTIF(W$2:W39,W39)=1,MAX(Y$1:Y38)+1,""))</f>
        <v/>
      </c>
      <c r="Z39" s="26" t="n"/>
      <c r="AA39" s="20">
        <f>IF(TRIM(Lists!D7)="","",LOWER(TRIM(Lists!D7)))</f>
        <v/>
      </c>
      <c r="AB39" s="29">
        <f>IF(AA39="","",COUNTIF($V$2:$V$1001,AA39))</f>
        <v/>
      </c>
      <c r="AC39" s="30">
        <f>IF(OR(AA39="",$AB$4=0),"",AB39/$AB$4)</f>
        <v/>
      </c>
      <c r="AD39" s="31" t="n"/>
      <c r="AE39" s="31" t="n"/>
      <c r="AF39" s="32">
        <f>IF(OR(AA39="",N(AD39)&lt;=0),"",IF(AE39&lt;&gt;"",AE39,AB39)/AD39)</f>
        <v/>
      </c>
    </row>
    <row r="40">
      <c r="S40" s="26" t="n"/>
      <c r="T40" s="27">
        <f>IF(COUNTA($A40:$R40)&gt;0,1,0)</f>
        <v/>
      </c>
      <c r="U40" s="27">
        <f>IFERROR(LOWER(TRIM(INDEX($A40:$R40,MATCH(Lists!$J$3,$A$1:$R$1,0))&amp;"")),"")</f>
        <v/>
      </c>
      <c r="V40" s="27">
        <f>IFERROR(LOWER(TRIM(INDEX($A40:$R40,MATCH(Lists!$J$4,$A$1:$R$1,0))&amp;"")),"")</f>
        <v/>
      </c>
      <c r="W40" s="27">
        <f>IFERROR(LOWER(TRIM(INDEX($A40:$R40,MATCH(Lists!$J$5,$A$1:$R$1,0))&amp;"")),"")</f>
        <v/>
      </c>
      <c r="X40" s="27">
        <f>IFERROR(TRIM(INDEX($A40:$R40,MATCH(Lists!$J$6,$A$1:$R$1,0))&amp;""),"")</f>
        <v/>
      </c>
      <c r="Y40" s="27">
        <f>IF(W40="","",IF(COUNTIF(W$2:W40,W40)=1,MAX(Y$1:Y39)+1,""))</f>
        <v/>
      </c>
      <c r="Z40" s="26" t="n"/>
      <c r="AA40" s="20">
        <f>IF(TRIM(Lists!D8)="","",LOWER(TRIM(Lists!D8)))</f>
        <v/>
      </c>
      <c r="AB40" s="29">
        <f>IF(AA40="","",COUNTIF($V$2:$V$1001,AA40))</f>
        <v/>
      </c>
      <c r="AC40" s="30">
        <f>IF(OR(AA40="",$AB$4=0),"",AB40/$AB$4)</f>
        <v/>
      </c>
      <c r="AD40" s="31" t="n"/>
      <c r="AE40" s="31" t="n"/>
      <c r="AF40" s="32">
        <f>IF(OR(AA40="",N(AD40)&lt;=0),"",IF(AE40&lt;&gt;"",AE40,AB40)/AD40)</f>
        <v/>
      </c>
    </row>
    <row r="41">
      <c r="S41" s="26" t="n"/>
      <c r="T41" s="27">
        <f>IF(COUNTA($A41:$R41)&gt;0,1,0)</f>
        <v/>
      </c>
      <c r="U41" s="27">
        <f>IFERROR(LOWER(TRIM(INDEX($A41:$R41,MATCH(Lists!$J$3,$A$1:$R$1,0))&amp;"")),"")</f>
        <v/>
      </c>
      <c r="V41" s="27">
        <f>IFERROR(LOWER(TRIM(INDEX($A41:$R41,MATCH(Lists!$J$4,$A$1:$R$1,0))&amp;"")),"")</f>
        <v/>
      </c>
      <c r="W41" s="27">
        <f>IFERROR(LOWER(TRIM(INDEX($A41:$R41,MATCH(Lists!$J$5,$A$1:$R$1,0))&amp;"")),"")</f>
        <v/>
      </c>
      <c r="X41" s="27">
        <f>IFERROR(TRIM(INDEX($A41:$R41,MATCH(Lists!$J$6,$A$1:$R$1,0))&amp;""),"")</f>
        <v/>
      </c>
      <c r="Y41" s="27">
        <f>IF(W41="","",IF(COUNTIF(W$2:W41,W41)=1,MAX(Y$1:Y40)+1,""))</f>
        <v/>
      </c>
      <c r="Z41" s="26" t="n"/>
      <c r="AA41" s="20">
        <f>IF(TRIM(Lists!D9)="","",LOWER(TRIM(Lists!D9)))</f>
        <v/>
      </c>
      <c r="AB41" s="29">
        <f>IF(AA41="","",COUNTIF($V$2:$V$1001,AA41))</f>
        <v/>
      </c>
      <c r="AC41" s="30">
        <f>IF(OR(AA41="",$AB$4=0),"",AB41/$AB$4)</f>
        <v/>
      </c>
      <c r="AD41" s="31" t="n"/>
      <c r="AE41" s="31" t="n"/>
      <c r="AF41" s="32">
        <f>IF(OR(AA41="",N(AD41)&lt;=0),"",IF(AE41&lt;&gt;"",AE41,AB41)/AD41)</f>
        <v/>
      </c>
    </row>
    <row r="42">
      <c r="S42" s="26" t="n"/>
      <c r="T42" s="27">
        <f>IF(COUNTA($A42:$R42)&gt;0,1,0)</f>
        <v/>
      </c>
      <c r="U42" s="27">
        <f>IFERROR(LOWER(TRIM(INDEX($A42:$R42,MATCH(Lists!$J$3,$A$1:$R$1,0))&amp;"")),"")</f>
        <v/>
      </c>
      <c r="V42" s="27">
        <f>IFERROR(LOWER(TRIM(INDEX($A42:$R42,MATCH(Lists!$J$4,$A$1:$R$1,0))&amp;"")),"")</f>
        <v/>
      </c>
      <c r="W42" s="27">
        <f>IFERROR(LOWER(TRIM(INDEX($A42:$R42,MATCH(Lists!$J$5,$A$1:$R$1,0))&amp;"")),"")</f>
        <v/>
      </c>
      <c r="X42" s="27">
        <f>IFERROR(TRIM(INDEX($A42:$R42,MATCH(Lists!$J$6,$A$1:$R$1,0))&amp;""),"")</f>
        <v/>
      </c>
      <c r="Y42" s="27">
        <f>IF(W42="","",IF(COUNTIF(W$2:W42,W42)=1,MAX(Y$1:Y41)+1,""))</f>
        <v/>
      </c>
      <c r="Z42" s="26" t="n"/>
      <c r="AA42" s="33" t="inlineStr">
        <is>
          <t>Other mediums (not in your list)</t>
        </is>
      </c>
      <c r="AB42" s="34">
        <f>SUMPRODUCT(($V$2:$V$1001&lt;&gt;"")*1)-SUM(AB34:AB41)</f>
        <v/>
      </c>
      <c r="AC42" s="35">
        <f>IF($AB$4=0,"",AB42/$AB$4)</f>
        <v/>
      </c>
    </row>
    <row r="43">
      <c r="S43" s="26" t="n"/>
      <c r="T43" s="27">
        <f>IF(COUNTA($A43:$R43)&gt;0,1,0)</f>
        <v/>
      </c>
      <c r="U43" s="27">
        <f>IFERROR(LOWER(TRIM(INDEX($A43:$R43,MATCH(Lists!$J$3,$A$1:$R$1,0))&amp;"")),"")</f>
        <v/>
      </c>
      <c r="V43" s="27">
        <f>IFERROR(LOWER(TRIM(INDEX($A43:$R43,MATCH(Lists!$J$4,$A$1:$R$1,0))&amp;"")),"")</f>
        <v/>
      </c>
      <c r="W43" s="27">
        <f>IFERROR(LOWER(TRIM(INDEX($A43:$R43,MATCH(Lists!$J$5,$A$1:$R$1,0))&amp;"")),"")</f>
        <v/>
      </c>
      <c r="X43" s="27">
        <f>IFERROR(TRIM(INDEX($A43:$R43,MATCH(Lists!$J$6,$A$1:$R$1,0))&amp;""),"")</f>
        <v/>
      </c>
      <c r="Y43" s="27">
        <f>IF(W43="","",IF(COUNTIF(W$2:W43,W43)=1,MAX(Y$1:Y42)+1,""))</f>
        <v/>
      </c>
      <c r="Z43" s="26" t="n"/>
      <c r="AA43" s="33" t="inlineStr">
        <is>
          <t>(no medium)</t>
        </is>
      </c>
      <c r="AB43" s="34">
        <f>SUMPRODUCT(($T$2:$T$1001=1)*($V$2:$V$1001=""))</f>
        <v/>
      </c>
      <c r="AC43" s="35">
        <f>IF($AB$4=0,"",AB43/$AB$4)</f>
        <v/>
      </c>
    </row>
    <row r="44">
      <c r="S44" s="26" t="n"/>
      <c r="T44" s="27">
        <f>IF(COUNTA($A44:$R44)&gt;0,1,0)</f>
        <v/>
      </c>
      <c r="U44" s="27">
        <f>IFERROR(LOWER(TRIM(INDEX($A44:$R44,MATCH(Lists!$J$3,$A$1:$R$1,0))&amp;"")),"")</f>
        <v/>
      </c>
      <c r="V44" s="27">
        <f>IFERROR(LOWER(TRIM(INDEX($A44:$R44,MATCH(Lists!$J$4,$A$1:$R$1,0))&amp;"")),"")</f>
        <v/>
      </c>
      <c r="W44" s="27">
        <f>IFERROR(LOWER(TRIM(INDEX($A44:$R44,MATCH(Lists!$J$5,$A$1:$R$1,0))&amp;"")),"")</f>
        <v/>
      </c>
      <c r="X44" s="27">
        <f>IFERROR(TRIM(INDEX($A44:$R44,MATCH(Lists!$J$6,$A$1:$R$1,0))&amp;""),"")</f>
        <v/>
      </c>
      <c r="Y44" s="27">
        <f>IF(W44="","",IF(COUNTIF(W$2:W44,W44)=1,MAX(Y$1:Y43)+1,""))</f>
        <v/>
      </c>
      <c r="Z44" s="26" t="n"/>
      <c r="AA44" s="10" t="inlineStr">
        <is>
          <t>Total</t>
        </is>
      </c>
      <c r="AB44" s="28">
        <f>SUM(AB34:AB43)</f>
        <v/>
      </c>
      <c r="AC44" s="36">
        <f>IF($AB$4=0,"",AB44/$AB$4)</f>
        <v/>
      </c>
      <c r="AD44" s="37">
        <f>IF(AB44=$AB$4,"","Totals do not match: a medium is in your list twice.")</f>
        <v/>
      </c>
    </row>
    <row r="45">
      <c r="S45" s="26" t="n"/>
      <c r="T45" s="27">
        <f>IF(COUNTA($A45:$R45)&gt;0,1,0)</f>
        <v/>
      </c>
      <c r="U45" s="27">
        <f>IFERROR(LOWER(TRIM(INDEX($A45:$R45,MATCH(Lists!$J$3,$A$1:$R$1,0))&amp;"")),"")</f>
        <v/>
      </c>
      <c r="V45" s="27">
        <f>IFERROR(LOWER(TRIM(INDEX($A45:$R45,MATCH(Lists!$J$4,$A$1:$R$1,0))&amp;"")),"")</f>
        <v/>
      </c>
      <c r="W45" s="27">
        <f>IFERROR(LOWER(TRIM(INDEX($A45:$R45,MATCH(Lists!$J$5,$A$1:$R$1,0))&amp;"")),"")</f>
        <v/>
      </c>
      <c r="X45" s="27">
        <f>IFERROR(TRIM(INDEX($A45:$R45,MATCH(Lists!$J$6,$A$1:$R$1,0))&amp;""),"")</f>
        <v/>
      </c>
      <c r="Y45" s="27">
        <f>IF(W45="","",IF(COUNTIF(W$2:W45,W45)=1,MAX(Y$1:Y44)+1,""))</f>
        <v/>
      </c>
      <c r="Z45" s="26" t="n"/>
    </row>
    <row r="46">
      <c r="S46" s="26" t="n"/>
      <c r="T46" s="27">
        <f>IF(COUNTA($A46:$R46)&gt;0,1,0)</f>
        <v/>
      </c>
      <c r="U46" s="27">
        <f>IFERROR(LOWER(TRIM(INDEX($A46:$R46,MATCH(Lists!$J$3,$A$1:$R$1,0))&amp;"")),"")</f>
        <v/>
      </c>
      <c r="V46" s="27">
        <f>IFERROR(LOWER(TRIM(INDEX($A46:$R46,MATCH(Lists!$J$4,$A$1:$R$1,0))&amp;"")),"")</f>
        <v/>
      </c>
      <c r="W46" s="27">
        <f>IFERROR(LOWER(TRIM(INDEX($A46:$R46,MATCH(Lists!$J$5,$A$1:$R$1,0))&amp;"")),"")</f>
        <v/>
      </c>
      <c r="X46" s="27">
        <f>IFERROR(TRIM(INDEX($A46:$R46,MATCH(Lists!$J$6,$A$1:$R$1,0))&amp;""),"")</f>
        <v/>
      </c>
      <c r="Y46" s="27">
        <f>IF(W46="","",IF(COUNTIF(W$2:W46,W46)=1,MAX(Y$1:Y45)+1,""))</f>
        <v/>
      </c>
      <c r="Z46" s="26" t="n"/>
      <c r="AA46" s="7" t="inlineStr">
        <is>
          <t>3. Leads by utm_campaign (found in your data)</t>
        </is>
      </c>
    </row>
    <row r="47" ht="44" customHeight="1">
      <c r="S47" s="26" t="n"/>
      <c r="T47" s="27">
        <f>IF(COUNTA($A47:$R47)&gt;0,1,0)</f>
        <v/>
      </c>
      <c r="U47" s="27">
        <f>IFERROR(LOWER(TRIM(INDEX($A47:$R47,MATCH(Lists!$J$3,$A$1:$R$1,0))&amp;"")),"")</f>
        <v/>
      </c>
      <c r="V47" s="27">
        <f>IFERROR(LOWER(TRIM(INDEX($A47:$R47,MATCH(Lists!$J$4,$A$1:$R$1,0))&amp;"")),"")</f>
        <v/>
      </c>
      <c r="W47" s="27">
        <f>IFERROR(LOWER(TRIM(INDEX($A47:$R47,MATCH(Lists!$J$5,$A$1:$R$1,0))&amp;"")),"")</f>
        <v/>
      </c>
      <c r="X47" s="27">
        <f>IFERROR(TRIM(INDEX($A47:$R47,MATCH(Lists!$J$6,$A$1:$R$1,0))&amp;""),"")</f>
        <v/>
      </c>
      <c r="Y47" s="27">
        <f>IF(W47="","",IF(COUNTIF(W$2:W47,W47)=1,MAX(Y$1:Y46)+1,""))</f>
        <v/>
      </c>
      <c r="Z47" s="26" t="n"/>
      <c r="AA47" s="3" t="inlineStr">
        <is>
          <t>utm_campaign</t>
        </is>
      </c>
      <c r="AB47" s="3" t="inlineStr">
        <is>
          <t>Leads</t>
        </is>
      </c>
      <c r="AC47" s="3" t="inlineStr">
        <is>
          <t>Share of all leads</t>
        </is>
      </c>
    </row>
    <row r="48">
      <c r="S48" s="26" t="n"/>
      <c r="T48" s="27">
        <f>IF(COUNTA($A48:$R48)&gt;0,1,0)</f>
        <v/>
      </c>
      <c r="U48" s="27">
        <f>IFERROR(LOWER(TRIM(INDEX($A48:$R48,MATCH(Lists!$J$3,$A$1:$R$1,0))&amp;"")),"")</f>
        <v/>
      </c>
      <c r="V48" s="27">
        <f>IFERROR(LOWER(TRIM(INDEX($A48:$R48,MATCH(Lists!$J$4,$A$1:$R$1,0))&amp;"")),"")</f>
        <v/>
      </c>
      <c r="W48" s="27">
        <f>IFERROR(LOWER(TRIM(INDEX($A48:$R48,MATCH(Lists!$J$5,$A$1:$R$1,0))&amp;"")),"")</f>
        <v/>
      </c>
      <c r="X48" s="27">
        <f>IFERROR(TRIM(INDEX($A48:$R48,MATCH(Lists!$J$6,$A$1:$R$1,0))&amp;""),"")</f>
        <v/>
      </c>
      <c r="Y48" s="27">
        <f>IF(W48="","",IF(COUNTIF(W$2:W48,W48)=1,MAX(Y$1:Y47)+1,""))</f>
        <v/>
      </c>
      <c r="Z48" s="26" t="n"/>
      <c r="AA48" s="20">
        <f>IFERROR(INDEX($W$2:$W$1001,MATCH(1,$Y$2:$Y$1001,0)),"")</f>
        <v/>
      </c>
      <c r="AB48" s="29">
        <f>IF(AA48="","",COUNTIF($W$2:$W$1001,AA48))</f>
        <v/>
      </c>
      <c r="AC48" s="30">
        <f>IF(OR(AA48="",$AB$4=0),"",AB48/$AB$4)</f>
        <v/>
      </c>
    </row>
    <row r="49">
      <c r="S49" s="26" t="n"/>
      <c r="T49" s="27">
        <f>IF(COUNTA($A49:$R49)&gt;0,1,0)</f>
        <v/>
      </c>
      <c r="U49" s="27">
        <f>IFERROR(LOWER(TRIM(INDEX($A49:$R49,MATCH(Lists!$J$3,$A$1:$R$1,0))&amp;"")),"")</f>
        <v/>
      </c>
      <c r="V49" s="27">
        <f>IFERROR(LOWER(TRIM(INDEX($A49:$R49,MATCH(Lists!$J$4,$A$1:$R$1,0))&amp;"")),"")</f>
        <v/>
      </c>
      <c r="W49" s="27">
        <f>IFERROR(LOWER(TRIM(INDEX($A49:$R49,MATCH(Lists!$J$5,$A$1:$R$1,0))&amp;"")),"")</f>
        <v/>
      </c>
      <c r="X49" s="27">
        <f>IFERROR(TRIM(INDEX($A49:$R49,MATCH(Lists!$J$6,$A$1:$R$1,0))&amp;""),"")</f>
        <v/>
      </c>
      <c r="Y49" s="27">
        <f>IF(W49="","",IF(COUNTIF(W$2:W49,W49)=1,MAX(Y$1:Y48)+1,""))</f>
        <v/>
      </c>
      <c r="Z49" s="26" t="n"/>
      <c r="AA49" s="20">
        <f>IFERROR(INDEX($W$2:$W$1001,MATCH(2,$Y$2:$Y$1001,0)),"")</f>
        <v/>
      </c>
      <c r="AB49" s="29">
        <f>IF(AA49="","",COUNTIF($W$2:$W$1001,AA49))</f>
        <v/>
      </c>
      <c r="AC49" s="30">
        <f>IF(OR(AA49="",$AB$4=0),"",AB49/$AB$4)</f>
        <v/>
      </c>
    </row>
    <row r="50">
      <c r="S50" s="26" t="n"/>
      <c r="T50" s="27">
        <f>IF(COUNTA($A50:$R50)&gt;0,1,0)</f>
        <v/>
      </c>
      <c r="U50" s="27">
        <f>IFERROR(LOWER(TRIM(INDEX($A50:$R50,MATCH(Lists!$J$3,$A$1:$R$1,0))&amp;"")),"")</f>
        <v/>
      </c>
      <c r="V50" s="27">
        <f>IFERROR(LOWER(TRIM(INDEX($A50:$R50,MATCH(Lists!$J$4,$A$1:$R$1,0))&amp;"")),"")</f>
        <v/>
      </c>
      <c r="W50" s="27">
        <f>IFERROR(LOWER(TRIM(INDEX($A50:$R50,MATCH(Lists!$J$5,$A$1:$R$1,0))&amp;"")),"")</f>
        <v/>
      </c>
      <c r="X50" s="27">
        <f>IFERROR(TRIM(INDEX($A50:$R50,MATCH(Lists!$J$6,$A$1:$R$1,0))&amp;""),"")</f>
        <v/>
      </c>
      <c r="Y50" s="27">
        <f>IF(W50="","",IF(COUNTIF(W$2:W50,W50)=1,MAX(Y$1:Y49)+1,""))</f>
        <v/>
      </c>
      <c r="Z50" s="26" t="n"/>
      <c r="AA50" s="20">
        <f>IFERROR(INDEX($W$2:$W$1001,MATCH(3,$Y$2:$Y$1001,0)),"")</f>
        <v/>
      </c>
      <c r="AB50" s="29">
        <f>IF(AA50="","",COUNTIF($W$2:$W$1001,AA50))</f>
        <v/>
      </c>
      <c r="AC50" s="30">
        <f>IF(OR(AA50="",$AB$4=0),"",AB50/$AB$4)</f>
        <v/>
      </c>
    </row>
    <row r="51">
      <c r="S51" s="26" t="n"/>
      <c r="T51" s="27">
        <f>IF(COUNTA($A51:$R51)&gt;0,1,0)</f>
        <v/>
      </c>
      <c r="U51" s="27">
        <f>IFERROR(LOWER(TRIM(INDEX($A51:$R51,MATCH(Lists!$J$3,$A$1:$R$1,0))&amp;"")),"")</f>
        <v/>
      </c>
      <c r="V51" s="27">
        <f>IFERROR(LOWER(TRIM(INDEX($A51:$R51,MATCH(Lists!$J$4,$A$1:$R$1,0))&amp;"")),"")</f>
        <v/>
      </c>
      <c r="W51" s="27">
        <f>IFERROR(LOWER(TRIM(INDEX($A51:$R51,MATCH(Lists!$J$5,$A$1:$R$1,0))&amp;"")),"")</f>
        <v/>
      </c>
      <c r="X51" s="27">
        <f>IFERROR(TRIM(INDEX($A51:$R51,MATCH(Lists!$J$6,$A$1:$R$1,0))&amp;""),"")</f>
        <v/>
      </c>
      <c r="Y51" s="27">
        <f>IF(W51="","",IF(COUNTIF(W$2:W51,W51)=1,MAX(Y$1:Y50)+1,""))</f>
        <v/>
      </c>
      <c r="Z51" s="26" t="n"/>
      <c r="AA51" s="20">
        <f>IFERROR(INDEX($W$2:$W$1001,MATCH(4,$Y$2:$Y$1001,0)),"")</f>
        <v/>
      </c>
      <c r="AB51" s="29">
        <f>IF(AA51="","",COUNTIF($W$2:$W$1001,AA51))</f>
        <v/>
      </c>
      <c r="AC51" s="30">
        <f>IF(OR(AA51="",$AB$4=0),"",AB51/$AB$4)</f>
        <v/>
      </c>
    </row>
    <row r="52">
      <c r="S52" s="26" t="n"/>
      <c r="T52" s="27">
        <f>IF(COUNTA($A52:$R52)&gt;0,1,0)</f>
        <v/>
      </c>
      <c r="U52" s="27">
        <f>IFERROR(LOWER(TRIM(INDEX($A52:$R52,MATCH(Lists!$J$3,$A$1:$R$1,0))&amp;"")),"")</f>
        <v/>
      </c>
      <c r="V52" s="27">
        <f>IFERROR(LOWER(TRIM(INDEX($A52:$R52,MATCH(Lists!$J$4,$A$1:$R$1,0))&amp;"")),"")</f>
        <v/>
      </c>
      <c r="W52" s="27">
        <f>IFERROR(LOWER(TRIM(INDEX($A52:$R52,MATCH(Lists!$J$5,$A$1:$R$1,0))&amp;"")),"")</f>
        <v/>
      </c>
      <c r="X52" s="27">
        <f>IFERROR(TRIM(INDEX($A52:$R52,MATCH(Lists!$J$6,$A$1:$R$1,0))&amp;""),"")</f>
        <v/>
      </c>
      <c r="Y52" s="27">
        <f>IF(W52="","",IF(COUNTIF(W$2:W52,W52)=1,MAX(Y$1:Y51)+1,""))</f>
        <v/>
      </c>
      <c r="Z52" s="26" t="n"/>
      <c r="AA52" s="20">
        <f>IFERROR(INDEX($W$2:$W$1001,MATCH(5,$Y$2:$Y$1001,0)),"")</f>
        <v/>
      </c>
      <c r="AB52" s="29">
        <f>IF(AA52="","",COUNTIF($W$2:$W$1001,AA52))</f>
        <v/>
      </c>
      <c r="AC52" s="30">
        <f>IF(OR(AA52="",$AB$4=0),"",AB52/$AB$4)</f>
        <v/>
      </c>
    </row>
    <row r="53">
      <c r="S53" s="26" t="n"/>
      <c r="T53" s="27">
        <f>IF(COUNTA($A53:$R53)&gt;0,1,0)</f>
        <v/>
      </c>
      <c r="U53" s="27">
        <f>IFERROR(LOWER(TRIM(INDEX($A53:$R53,MATCH(Lists!$J$3,$A$1:$R$1,0))&amp;"")),"")</f>
        <v/>
      </c>
      <c r="V53" s="27">
        <f>IFERROR(LOWER(TRIM(INDEX($A53:$R53,MATCH(Lists!$J$4,$A$1:$R$1,0))&amp;"")),"")</f>
        <v/>
      </c>
      <c r="W53" s="27">
        <f>IFERROR(LOWER(TRIM(INDEX($A53:$R53,MATCH(Lists!$J$5,$A$1:$R$1,0))&amp;"")),"")</f>
        <v/>
      </c>
      <c r="X53" s="27">
        <f>IFERROR(TRIM(INDEX($A53:$R53,MATCH(Lists!$J$6,$A$1:$R$1,0))&amp;""),"")</f>
        <v/>
      </c>
      <c r="Y53" s="27">
        <f>IF(W53="","",IF(COUNTIF(W$2:W53,W53)=1,MAX(Y$1:Y52)+1,""))</f>
        <v/>
      </c>
      <c r="Z53" s="26" t="n"/>
      <c r="AA53" s="20">
        <f>IFERROR(INDEX($W$2:$W$1001,MATCH(6,$Y$2:$Y$1001,0)),"")</f>
        <v/>
      </c>
      <c r="AB53" s="29">
        <f>IF(AA53="","",COUNTIF($W$2:$W$1001,AA53))</f>
        <v/>
      </c>
      <c r="AC53" s="30">
        <f>IF(OR(AA53="",$AB$4=0),"",AB53/$AB$4)</f>
        <v/>
      </c>
    </row>
    <row r="54">
      <c r="S54" s="26" t="n"/>
      <c r="T54" s="27">
        <f>IF(COUNTA($A54:$R54)&gt;0,1,0)</f>
        <v/>
      </c>
      <c r="U54" s="27">
        <f>IFERROR(LOWER(TRIM(INDEX($A54:$R54,MATCH(Lists!$J$3,$A$1:$R$1,0))&amp;"")),"")</f>
        <v/>
      </c>
      <c r="V54" s="27">
        <f>IFERROR(LOWER(TRIM(INDEX($A54:$R54,MATCH(Lists!$J$4,$A$1:$R$1,0))&amp;"")),"")</f>
        <v/>
      </c>
      <c r="W54" s="27">
        <f>IFERROR(LOWER(TRIM(INDEX($A54:$R54,MATCH(Lists!$J$5,$A$1:$R$1,0))&amp;"")),"")</f>
        <v/>
      </c>
      <c r="X54" s="27">
        <f>IFERROR(TRIM(INDEX($A54:$R54,MATCH(Lists!$J$6,$A$1:$R$1,0))&amp;""),"")</f>
        <v/>
      </c>
      <c r="Y54" s="27">
        <f>IF(W54="","",IF(COUNTIF(W$2:W54,W54)=1,MAX(Y$1:Y53)+1,""))</f>
        <v/>
      </c>
      <c r="Z54" s="26" t="n"/>
      <c r="AA54" s="20">
        <f>IFERROR(INDEX($W$2:$W$1001,MATCH(7,$Y$2:$Y$1001,0)),"")</f>
        <v/>
      </c>
      <c r="AB54" s="29">
        <f>IF(AA54="","",COUNTIF($W$2:$W$1001,AA54))</f>
        <v/>
      </c>
      <c r="AC54" s="30">
        <f>IF(OR(AA54="",$AB$4=0),"",AB54/$AB$4)</f>
        <v/>
      </c>
    </row>
    <row r="55">
      <c r="S55" s="26" t="n"/>
      <c r="T55" s="27">
        <f>IF(COUNTA($A55:$R55)&gt;0,1,0)</f>
        <v/>
      </c>
      <c r="U55" s="27">
        <f>IFERROR(LOWER(TRIM(INDEX($A55:$R55,MATCH(Lists!$J$3,$A$1:$R$1,0))&amp;"")),"")</f>
        <v/>
      </c>
      <c r="V55" s="27">
        <f>IFERROR(LOWER(TRIM(INDEX($A55:$R55,MATCH(Lists!$J$4,$A$1:$R$1,0))&amp;"")),"")</f>
        <v/>
      </c>
      <c r="W55" s="27">
        <f>IFERROR(LOWER(TRIM(INDEX($A55:$R55,MATCH(Lists!$J$5,$A$1:$R$1,0))&amp;"")),"")</f>
        <v/>
      </c>
      <c r="X55" s="27">
        <f>IFERROR(TRIM(INDEX($A55:$R55,MATCH(Lists!$J$6,$A$1:$R$1,0))&amp;""),"")</f>
        <v/>
      </c>
      <c r="Y55" s="27">
        <f>IF(W55="","",IF(COUNTIF(W$2:W55,W55)=1,MAX(Y$1:Y54)+1,""))</f>
        <v/>
      </c>
      <c r="Z55" s="26" t="n"/>
      <c r="AA55" s="20">
        <f>IFERROR(INDEX($W$2:$W$1001,MATCH(8,$Y$2:$Y$1001,0)),"")</f>
        <v/>
      </c>
      <c r="AB55" s="29">
        <f>IF(AA55="","",COUNTIF($W$2:$W$1001,AA55))</f>
        <v/>
      </c>
      <c r="AC55" s="30">
        <f>IF(OR(AA55="",$AB$4=0),"",AB55/$AB$4)</f>
        <v/>
      </c>
    </row>
    <row r="56">
      <c r="S56" s="26" t="n"/>
      <c r="T56" s="27">
        <f>IF(COUNTA($A56:$R56)&gt;0,1,0)</f>
        <v/>
      </c>
      <c r="U56" s="27">
        <f>IFERROR(LOWER(TRIM(INDEX($A56:$R56,MATCH(Lists!$J$3,$A$1:$R$1,0))&amp;"")),"")</f>
        <v/>
      </c>
      <c r="V56" s="27">
        <f>IFERROR(LOWER(TRIM(INDEX($A56:$R56,MATCH(Lists!$J$4,$A$1:$R$1,0))&amp;"")),"")</f>
        <v/>
      </c>
      <c r="W56" s="27">
        <f>IFERROR(LOWER(TRIM(INDEX($A56:$R56,MATCH(Lists!$J$5,$A$1:$R$1,0))&amp;"")),"")</f>
        <v/>
      </c>
      <c r="X56" s="27">
        <f>IFERROR(TRIM(INDEX($A56:$R56,MATCH(Lists!$J$6,$A$1:$R$1,0))&amp;""),"")</f>
        <v/>
      </c>
      <c r="Y56" s="27">
        <f>IF(W56="","",IF(COUNTIF(W$2:W56,W56)=1,MAX(Y$1:Y55)+1,""))</f>
        <v/>
      </c>
      <c r="Z56" s="26" t="n"/>
      <c r="AA56" s="20">
        <f>IFERROR(INDEX($W$2:$W$1001,MATCH(9,$Y$2:$Y$1001,0)),"")</f>
        <v/>
      </c>
      <c r="AB56" s="29">
        <f>IF(AA56="","",COUNTIF($W$2:$W$1001,AA56))</f>
        <v/>
      </c>
      <c r="AC56" s="30">
        <f>IF(OR(AA56="",$AB$4=0),"",AB56/$AB$4)</f>
        <v/>
      </c>
    </row>
    <row r="57">
      <c r="S57" s="26" t="n"/>
      <c r="T57" s="27">
        <f>IF(COUNTA($A57:$R57)&gt;0,1,0)</f>
        <v/>
      </c>
      <c r="U57" s="27">
        <f>IFERROR(LOWER(TRIM(INDEX($A57:$R57,MATCH(Lists!$J$3,$A$1:$R$1,0))&amp;"")),"")</f>
        <v/>
      </c>
      <c r="V57" s="27">
        <f>IFERROR(LOWER(TRIM(INDEX($A57:$R57,MATCH(Lists!$J$4,$A$1:$R$1,0))&amp;"")),"")</f>
        <v/>
      </c>
      <c r="W57" s="27">
        <f>IFERROR(LOWER(TRIM(INDEX($A57:$R57,MATCH(Lists!$J$5,$A$1:$R$1,0))&amp;"")),"")</f>
        <v/>
      </c>
      <c r="X57" s="27">
        <f>IFERROR(TRIM(INDEX($A57:$R57,MATCH(Lists!$J$6,$A$1:$R$1,0))&amp;""),"")</f>
        <v/>
      </c>
      <c r="Y57" s="27">
        <f>IF(W57="","",IF(COUNTIF(W$2:W57,W57)=1,MAX(Y$1:Y56)+1,""))</f>
        <v/>
      </c>
      <c r="Z57" s="26" t="n"/>
      <c r="AA57" s="20">
        <f>IFERROR(INDEX($W$2:$W$1001,MATCH(10,$Y$2:$Y$1001,0)),"")</f>
        <v/>
      </c>
      <c r="AB57" s="29">
        <f>IF(AA57="","",COUNTIF($W$2:$W$1001,AA57))</f>
        <v/>
      </c>
      <c r="AC57" s="30">
        <f>IF(OR(AA57="",$AB$4=0),"",AB57/$AB$4)</f>
        <v/>
      </c>
    </row>
    <row r="58">
      <c r="S58" s="26" t="n"/>
      <c r="T58" s="27">
        <f>IF(COUNTA($A58:$R58)&gt;0,1,0)</f>
        <v/>
      </c>
      <c r="U58" s="27">
        <f>IFERROR(LOWER(TRIM(INDEX($A58:$R58,MATCH(Lists!$J$3,$A$1:$R$1,0))&amp;"")),"")</f>
        <v/>
      </c>
      <c r="V58" s="27">
        <f>IFERROR(LOWER(TRIM(INDEX($A58:$R58,MATCH(Lists!$J$4,$A$1:$R$1,0))&amp;"")),"")</f>
        <v/>
      </c>
      <c r="W58" s="27">
        <f>IFERROR(LOWER(TRIM(INDEX($A58:$R58,MATCH(Lists!$J$5,$A$1:$R$1,0))&amp;"")),"")</f>
        <v/>
      </c>
      <c r="X58" s="27">
        <f>IFERROR(TRIM(INDEX($A58:$R58,MATCH(Lists!$J$6,$A$1:$R$1,0))&amp;""),"")</f>
        <v/>
      </c>
      <c r="Y58" s="27">
        <f>IF(W58="","",IF(COUNTIF(W$2:W58,W58)=1,MAX(Y$1:Y57)+1,""))</f>
        <v/>
      </c>
      <c r="Z58" s="26" t="n"/>
      <c r="AA58" s="20">
        <f>IFERROR(INDEX($W$2:$W$1001,MATCH(11,$Y$2:$Y$1001,0)),"")</f>
        <v/>
      </c>
      <c r="AB58" s="29">
        <f>IF(AA58="","",COUNTIF($W$2:$W$1001,AA58))</f>
        <v/>
      </c>
      <c r="AC58" s="30">
        <f>IF(OR(AA58="",$AB$4=0),"",AB58/$AB$4)</f>
        <v/>
      </c>
    </row>
    <row r="59">
      <c r="S59" s="26" t="n"/>
      <c r="T59" s="27">
        <f>IF(COUNTA($A59:$R59)&gt;0,1,0)</f>
        <v/>
      </c>
      <c r="U59" s="27">
        <f>IFERROR(LOWER(TRIM(INDEX($A59:$R59,MATCH(Lists!$J$3,$A$1:$R$1,0))&amp;"")),"")</f>
        <v/>
      </c>
      <c r="V59" s="27">
        <f>IFERROR(LOWER(TRIM(INDEX($A59:$R59,MATCH(Lists!$J$4,$A$1:$R$1,0))&amp;"")),"")</f>
        <v/>
      </c>
      <c r="W59" s="27">
        <f>IFERROR(LOWER(TRIM(INDEX($A59:$R59,MATCH(Lists!$J$5,$A$1:$R$1,0))&amp;"")),"")</f>
        <v/>
      </c>
      <c r="X59" s="27">
        <f>IFERROR(TRIM(INDEX($A59:$R59,MATCH(Lists!$J$6,$A$1:$R$1,0))&amp;""),"")</f>
        <v/>
      </c>
      <c r="Y59" s="27">
        <f>IF(W59="","",IF(COUNTIF(W$2:W59,W59)=1,MAX(Y$1:Y58)+1,""))</f>
        <v/>
      </c>
      <c r="Z59" s="26" t="n"/>
      <c r="AA59" s="20">
        <f>IFERROR(INDEX($W$2:$W$1001,MATCH(12,$Y$2:$Y$1001,0)),"")</f>
        <v/>
      </c>
      <c r="AB59" s="29">
        <f>IF(AA59="","",COUNTIF($W$2:$W$1001,AA59))</f>
        <v/>
      </c>
      <c r="AC59" s="30">
        <f>IF(OR(AA59="",$AB$4=0),"",AB59/$AB$4)</f>
        <v/>
      </c>
    </row>
    <row r="60">
      <c r="S60" s="26" t="n"/>
      <c r="T60" s="27">
        <f>IF(COUNTA($A60:$R60)&gt;0,1,0)</f>
        <v/>
      </c>
      <c r="U60" s="27">
        <f>IFERROR(LOWER(TRIM(INDEX($A60:$R60,MATCH(Lists!$J$3,$A$1:$R$1,0))&amp;"")),"")</f>
        <v/>
      </c>
      <c r="V60" s="27">
        <f>IFERROR(LOWER(TRIM(INDEX($A60:$R60,MATCH(Lists!$J$4,$A$1:$R$1,0))&amp;"")),"")</f>
        <v/>
      </c>
      <c r="W60" s="27">
        <f>IFERROR(LOWER(TRIM(INDEX($A60:$R60,MATCH(Lists!$J$5,$A$1:$R$1,0))&amp;"")),"")</f>
        <v/>
      </c>
      <c r="X60" s="27">
        <f>IFERROR(TRIM(INDEX($A60:$R60,MATCH(Lists!$J$6,$A$1:$R$1,0))&amp;""),"")</f>
        <v/>
      </c>
      <c r="Y60" s="27">
        <f>IF(W60="","",IF(COUNTIF(W$2:W60,W60)=1,MAX(Y$1:Y59)+1,""))</f>
        <v/>
      </c>
      <c r="Z60" s="26" t="n"/>
      <c r="AA60" s="20">
        <f>IFERROR(INDEX($W$2:$W$1001,MATCH(13,$Y$2:$Y$1001,0)),"")</f>
        <v/>
      </c>
      <c r="AB60" s="29">
        <f>IF(AA60="","",COUNTIF($W$2:$W$1001,AA60))</f>
        <v/>
      </c>
      <c r="AC60" s="30">
        <f>IF(OR(AA60="",$AB$4=0),"",AB60/$AB$4)</f>
        <v/>
      </c>
    </row>
    <row r="61">
      <c r="S61" s="26" t="n"/>
      <c r="T61" s="27">
        <f>IF(COUNTA($A61:$R61)&gt;0,1,0)</f>
        <v/>
      </c>
      <c r="U61" s="27">
        <f>IFERROR(LOWER(TRIM(INDEX($A61:$R61,MATCH(Lists!$J$3,$A$1:$R$1,0))&amp;"")),"")</f>
        <v/>
      </c>
      <c r="V61" s="27">
        <f>IFERROR(LOWER(TRIM(INDEX($A61:$R61,MATCH(Lists!$J$4,$A$1:$R$1,0))&amp;"")),"")</f>
        <v/>
      </c>
      <c r="W61" s="27">
        <f>IFERROR(LOWER(TRIM(INDEX($A61:$R61,MATCH(Lists!$J$5,$A$1:$R$1,0))&amp;"")),"")</f>
        <v/>
      </c>
      <c r="X61" s="27">
        <f>IFERROR(TRIM(INDEX($A61:$R61,MATCH(Lists!$J$6,$A$1:$R$1,0))&amp;""),"")</f>
        <v/>
      </c>
      <c r="Y61" s="27">
        <f>IF(W61="","",IF(COUNTIF(W$2:W61,W61)=1,MAX(Y$1:Y60)+1,""))</f>
        <v/>
      </c>
      <c r="Z61" s="26" t="n"/>
      <c r="AA61" s="20">
        <f>IFERROR(INDEX($W$2:$W$1001,MATCH(14,$Y$2:$Y$1001,0)),"")</f>
        <v/>
      </c>
      <c r="AB61" s="29">
        <f>IF(AA61="","",COUNTIF($W$2:$W$1001,AA61))</f>
        <v/>
      </c>
      <c r="AC61" s="30">
        <f>IF(OR(AA61="",$AB$4=0),"",AB61/$AB$4)</f>
        <v/>
      </c>
    </row>
    <row r="62">
      <c r="S62" s="26" t="n"/>
      <c r="T62" s="27">
        <f>IF(COUNTA($A62:$R62)&gt;0,1,0)</f>
        <v/>
      </c>
      <c r="U62" s="27">
        <f>IFERROR(LOWER(TRIM(INDEX($A62:$R62,MATCH(Lists!$J$3,$A$1:$R$1,0))&amp;"")),"")</f>
        <v/>
      </c>
      <c r="V62" s="27">
        <f>IFERROR(LOWER(TRIM(INDEX($A62:$R62,MATCH(Lists!$J$4,$A$1:$R$1,0))&amp;"")),"")</f>
        <v/>
      </c>
      <c r="W62" s="27">
        <f>IFERROR(LOWER(TRIM(INDEX($A62:$R62,MATCH(Lists!$J$5,$A$1:$R$1,0))&amp;"")),"")</f>
        <v/>
      </c>
      <c r="X62" s="27">
        <f>IFERROR(TRIM(INDEX($A62:$R62,MATCH(Lists!$J$6,$A$1:$R$1,0))&amp;""),"")</f>
        <v/>
      </c>
      <c r="Y62" s="27">
        <f>IF(W62="","",IF(COUNTIF(W$2:W62,W62)=1,MAX(Y$1:Y61)+1,""))</f>
        <v/>
      </c>
      <c r="Z62" s="26" t="n"/>
      <c r="AA62" s="20">
        <f>IFERROR(INDEX($W$2:$W$1001,MATCH(15,$Y$2:$Y$1001,0)),"")</f>
        <v/>
      </c>
      <c r="AB62" s="29">
        <f>IF(AA62="","",COUNTIF($W$2:$W$1001,AA62))</f>
        <v/>
      </c>
      <c r="AC62" s="30">
        <f>IF(OR(AA62="",$AB$4=0),"",AB62/$AB$4)</f>
        <v/>
      </c>
    </row>
    <row r="63">
      <c r="S63" s="26" t="n"/>
      <c r="T63" s="27">
        <f>IF(COUNTA($A63:$R63)&gt;0,1,0)</f>
        <v/>
      </c>
      <c r="U63" s="27">
        <f>IFERROR(LOWER(TRIM(INDEX($A63:$R63,MATCH(Lists!$J$3,$A$1:$R$1,0))&amp;"")),"")</f>
        <v/>
      </c>
      <c r="V63" s="27">
        <f>IFERROR(LOWER(TRIM(INDEX($A63:$R63,MATCH(Lists!$J$4,$A$1:$R$1,0))&amp;"")),"")</f>
        <v/>
      </c>
      <c r="W63" s="27">
        <f>IFERROR(LOWER(TRIM(INDEX($A63:$R63,MATCH(Lists!$J$5,$A$1:$R$1,0))&amp;"")),"")</f>
        <v/>
      </c>
      <c r="X63" s="27">
        <f>IFERROR(TRIM(INDEX($A63:$R63,MATCH(Lists!$J$6,$A$1:$R$1,0))&amp;""),"")</f>
        <v/>
      </c>
      <c r="Y63" s="27">
        <f>IF(W63="","",IF(COUNTIF(W$2:W63,W63)=1,MAX(Y$1:Y62)+1,""))</f>
        <v/>
      </c>
      <c r="Z63" s="26" t="n"/>
      <c r="AA63" s="20">
        <f>IFERROR(INDEX($W$2:$W$1001,MATCH(16,$Y$2:$Y$1001,0)),"")</f>
        <v/>
      </c>
      <c r="AB63" s="29">
        <f>IF(AA63="","",COUNTIF($W$2:$W$1001,AA63))</f>
        <v/>
      </c>
      <c r="AC63" s="30">
        <f>IF(OR(AA63="",$AB$4=0),"",AB63/$AB$4)</f>
        <v/>
      </c>
    </row>
    <row r="64">
      <c r="S64" s="26" t="n"/>
      <c r="T64" s="27">
        <f>IF(COUNTA($A64:$R64)&gt;0,1,0)</f>
        <v/>
      </c>
      <c r="U64" s="27">
        <f>IFERROR(LOWER(TRIM(INDEX($A64:$R64,MATCH(Lists!$J$3,$A$1:$R$1,0))&amp;"")),"")</f>
        <v/>
      </c>
      <c r="V64" s="27">
        <f>IFERROR(LOWER(TRIM(INDEX($A64:$R64,MATCH(Lists!$J$4,$A$1:$R$1,0))&amp;"")),"")</f>
        <v/>
      </c>
      <c r="W64" s="27">
        <f>IFERROR(LOWER(TRIM(INDEX($A64:$R64,MATCH(Lists!$J$5,$A$1:$R$1,0))&amp;"")),"")</f>
        <v/>
      </c>
      <c r="X64" s="27">
        <f>IFERROR(TRIM(INDEX($A64:$R64,MATCH(Lists!$J$6,$A$1:$R$1,0))&amp;""),"")</f>
        <v/>
      </c>
      <c r="Y64" s="27">
        <f>IF(W64="","",IF(COUNTIF(W$2:W64,W64)=1,MAX(Y$1:Y63)+1,""))</f>
        <v/>
      </c>
      <c r="Z64" s="26" t="n"/>
      <c r="AA64" s="20">
        <f>IFERROR(INDEX($W$2:$W$1001,MATCH(17,$Y$2:$Y$1001,0)),"")</f>
        <v/>
      </c>
      <c r="AB64" s="29">
        <f>IF(AA64="","",COUNTIF($W$2:$W$1001,AA64))</f>
        <v/>
      </c>
      <c r="AC64" s="30">
        <f>IF(OR(AA64="",$AB$4=0),"",AB64/$AB$4)</f>
        <v/>
      </c>
    </row>
    <row r="65">
      <c r="S65" s="26" t="n"/>
      <c r="T65" s="27">
        <f>IF(COUNTA($A65:$R65)&gt;0,1,0)</f>
        <v/>
      </c>
      <c r="U65" s="27">
        <f>IFERROR(LOWER(TRIM(INDEX($A65:$R65,MATCH(Lists!$J$3,$A$1:$R$1,0))&amp;"")),"")</f>
        <v/>
      </c>
      <c r="V65" s="27">
        <f>IFERROR(LOWER(TRIM(INDEX($A65:$R65,MATCH(Lists!$J$4,$A$1:$R$1,0))&amp;"")),"")</f>
        <v/>
      </c>
      <c r="W65" s="27">
        <f>IFERROR(LOWER(TRIM(INDEX($A65:$R65,MATCH(Lists!$J$5,$A$1:$R$1,0))&amp;"")),"")</f>
        <v/>
      </c>
      <c r="X65" s="27">
        <f>IFERROR(TRIM(INDEX($A65:$R65,MATCH(Lists!$J$6,$A$1:$R$1,0))&amp;""),"")</f>
        <v/>
      </c>
      <c r="Y65" s="27">
        <f>IF(W65="","",IF(COUNTIF(W$2:W65,W65)=1,MAX(Y$1:Y64)+1,""))</f>
        <v/>
      </c>
      <c r="Z65" s="26" t="n"/>
      <c r="AA65" s="20">
        <f>IFERROR(INDEX($W$2:$W$1001,MATCH(18,$Y$2:$Y$1001,0)),"")</f>
        <v/>
      </c>
      <c r="AB65" s="29">
        <f>IF(AA65="","",COUNTIF($W$2:$W$1001,AA65))</f>
        <v/>
      </c>
      <c r="AC65" s="30">
        <f>IF(OR(AA65="",$AB$4=0),"",AB65/$AB$4)</f>
        <v/>
      </c>
    </row>
    <row r="66">
      <c r="S66" s="26" t="n"/>
      <c r="T66" s="27">
        <f>IF(COUNTA($A66:$R66)&gt;0,1,0)</f>
        <v/>
      </c>
      <c r="U66" s="27">
        <f>IFERROR(LOWER(TRIM(INDEX($A66:$R66,MATCH(Lists!$J$3,$A$1:$R$1,0))&amp;"")),"")</f>
        <v/>
      </c>
      <c r="V66" s="27">
        <f>IFERROR(LOWER(TRIM(INDEX($A66:$R66,MATCH(Lists!$J$4,$A$1:$R$1,0))&amp;"")),"")</f>
        <v/>
      </c>
      <c r="W66" s="27">
        <f>IFERROR(LOWER(TRIM(INDEX($A66:$R66,MATCH(Lists!$J$5,$A$1:$R$1,0))&amp;"")),"")</f>
        <v/>
      </c>
      <c r="X66" s="27">
        <f>IFERROR(TRIM(INDEX($A66:$R66,MATCH(Lists!$J$6,$A$1:$R$1,0))&amp;""),"")</f>
        <v/>
      </c>
      <c r="Y66" s="27">
        <f>IF(W66="","",IF(COUNTIF(W$2:W66,W66)=1,MAX(Y$1:Y65)+1,""))</f>
        <v/>
      </c>
      <c r="Z66" s="26" t="n"/>
      <c r="AA66" s="20">
        <f>IFERROR(INDEX($W$2:$W$1001,MATCH(19,$Y$2:$Y$1001,0)),"")</f>
        <v/>
      </c>
      <c r="AB66" s="29">
        <f>IF(AA66="","",COUNTIF($W$2:$W$1001,AA66))</f>
        <v/>
      </c>
      <c r="AC66" s="30">
        <f>IF(OR(AA66="",$AB$4=0),"",AB66/$AB$4)</f>
        <v/>
      </c>
    </row>
    <row r="67">
      <c r="S67" s="26" t="n"/>
      <c r="T67" s="27">
        <f>IF(COUNTA($A67:$R67)&gt;0,1,0)</f>
        <v/>
      </c>
      <c r="U67" s="27">
        <f>IFERROR(LOWER(TRIM(INDEX($A67:$R67,MATCH(Lists!$J$3,$A$1:$R$1,0))&amp;"")),"")</f>
        <v/>
      </c>
      <c r="V67" s="27">
        <f>IFERROR(LOWER(TRIM(INDEX($A67:$R67,MATCH(Lists!$J$4,$A$1:$R$1,0))&amp;"")),"")</f>
        <v/>
      </c>
      <c r="W67" s="27">
        <f>IFERROR(LOWER(TRIM(INDEX($A67:$R67,MATCH(Lists!$J$5,$A$1:$R$1,0))&amp;"")),"")</f>
        <v/>
      </c>
      <c r="X67" s="27">
        <f>IFERROR(TRIM(INDEX($A67:$R67,MATCH(Lists!$J$6,$A$1:$R$1,0))&amp;""),"")</f>
        <v/>
      </c>
      <c r="Y67" s="27">
        <f>IF(W67="","",IF(COUNTIF(W$2:W67,W67)=1,MAX(Y$1:Y66)+1,""))</f>
        <v/>
      </c>
      <c r="Z67" s="26" t="n"/>
      <c r="AA67" s="20">
        <f>IFERROR(INDEX($W$2:$W$1001,MATCH(20,$Y$2:$Y$1001,0)),"")</f>
        <v/>
      </c>
      <c r="AB67" s="29">
        <f>IF(AA67="","",COUNTIF($W$2:$W$1001,AA67))</f>
        <v/>
      </c>
      <c r="AC67" s="30">
        <f>IF(OR(AA67="",$AB$4=0),"",AB67/$AB$4)</f>
        <v/>
      </c>
    </row>
    <row r="68">
      <c r="S68" s="26" t="n"/>
      <c r="T68" s="27">
        <f>IF(COUNTA($A68:$R68)&gt;0,1,0)</f>
        <v/>
      </c>
      <c r="U68" s="27">
        <f>IFERROR(LOWER(TRIM(INDEX($A68:$R68,MATCH(Lists!$J$3,$A$1:$R$1,0))&amp;"")),"")</f>
        <v/>
      </c>
      <c r="V68" s="27">
        <f>IFERROR(LOWER(TRIM(INDEX($A68:$R68,MATCH(Lists!$J$4,$A$1:$R$1,0))&amp;"")),"")</f>
        <v/>
      </c>
      <c r="W68" s="27">
        <f>IFERROR(LOWER(TRIM(INDEX($A68:$R68,MATCH(Lists!$J$5,$A$1:$R$1,0))&amp;"")),"")</f>
        <v/>
      </c>
      <c r="X68" s="27">
        <f>IFERROR(TRIM(INDEX($A68:$R68,MATCH(Lists!$J$6,$A$1:$R$1,0))&amp;""),"")</f>
        <v/>
      </c>
      <c r="Y68" s="27">
        <f>IF(W68="","",IF(COUNTIF(W$2:W68,W68)=1,MAX(Y$1:Y67)+1,""))</f>
        <v/>
      </c>
      <c r="Z68" s="26" t="n"/>
      <c r="AA68" s="33" t="inlineStr">
        <is>
          <t>More campaigns (not shown)</t>
        </is>
      </c>
      <c r="AB68" s="34">
        <f>SUMPRODUCT(($W$2:$W$1001&lt;&gt;"")*1)-SUM(AB48:AB67)</f>
        <v/>
      </c>
      <c r="AC68" s="35">
        <f>IF($AB$4=0,"",AB68/$AB$4)</f>
        <v/>
      </c>
    </row>
    <row r="69">
      <c r="S69" s="26" t="n"/>
      <c r="T69" s="27">
        <f>IF(COUNTA($A69:$R69)&gt;0,1,0)</f>
        <v/>
      </c>
      <c r="U69" s="27">
        <f>IFERROR(LOWER(TRIM(INDEX($A69:$R69,MATCH(Lists!$J$3,$A$1:$R$1,0))&amp;"")),"")</f>
        <v/>
      </c>
      <c r="V69" s="27">
        <f>IFERROR(LOWER(TRIM(INDEX($A69:$R69,MATCH(Lists!$J$4,$A$1:$R$1,0))&amp;"")),"")</f>
        <v/>
      </c>
      <c r="W69" s="27">
        <f>IFERROR(LOWER(TRIM(INDEX($A69:$R69,MATCH(Lists!$J$5,$A$1:$R$1,0))&amp;"")),"")</f>
        <v/>
      </c>
      <c r="X69" s="27">
        <f>IFERROR(TRIM(INDEX($A69:$R69,MATCH(Lists!$J$6,$A$1:$R$1,0))&amp;""),"")</f>
        <v/>
      </c>
      <c r="Y69" s="27">
        <f>IF(W69="","",IF(COUNTIF(W$2:W69,W69)=1,MAX(Y$1:Y68)+1,""))</f>
        <v/>
      </c>
      <c r="Z69" s="26" t="n"/>
      <c r="AA69" s="33" t="inlineStr">
        <is>
          <t>(no campaign)</t>
        </is>
      </c>
      <c r="AB69" s="34">
        <f>SUMPRODUCT(($T$2:$T$1001=1)*($W$2:$W$1001=""))</f>
        <v/>
      </c>
      <c r="AC69" s="35">
        <f>IF($AB$4=0,"",AB69/$AB$4)</f>
        <v/>
      </c>
    </row>
    <row r="70">
      <c r="S70" s="26" t="n"/>
      <c r="T70" s="27">
        <f>IF(COUNTA($A70:$R70)&gt;0,1,0)</f>
        <v/>
      </c>
      <c r="U70" s="27">
        <f>IFERROR(LOWER(TRIM(INDEX($A70:$R70,MATCH(Lists!$J$3,$A$1:$R$1,0))&amp;"")),"")</f>
        <v/>
      </c>
      <c r="V70" s="27">
        <f>IFERROR(LOWER(TRIM(INDEX($A70:$R70,MATCH(Lists!$J$4,$A$1:$R$1,0))&amp;"")),"")</f>
        <v/>
      </c>
      <c r="W70" s="27">
        <f>IFERROR(LOWER(TRIM(INDEX($A70:$R70,MATCH(Lists!$J$5,$A$1:$R$1,0))&amp;"")),"")</f>
        <v/>
      </c>
      <c r="X70" s="27">
        <f>IFERROR(TRIM(INDEX($A70:$R70,MATCH(Lists!$J$6,$A$1:$R$1,0))&amp;""),"")</f>
        <v/>
      </c>
      <c r="Y70" s="27">
        <f>IF(W70="","",IF(COUNTIF(W$2:W70,W70)=1,MAX(Y$1:Y69)+1,""))</f>
        <v/>
      </c>
      <c r="Z70" s="26" t="n"/>
      <c r="AA70" s="10" t="inlineStr">
        <is>
          <t>Total</t>
        </is>
      </c>
      <c r="AB70" s="28">
        <f>SUM(AB48:AB69)</f>
        <v/>
      </c>
      <c r="AC70" s="36">
        <f>IF($AB$4=0,"",AB70/$AB$4)</f>
        <v/>
      </c>
    </row>
    <row r="71">
      <c r="S71" s="26" t="n"/>
      <c r="T71" s="27">
        <f>IF(COUNTA($A71:$R71)&gt;0,1,0)</f>
        <v/>
      </c>
      <c r="U71" s="27">
        <f>IFERROR(LOWER(TRIM(INDEX($A71:$R71,MATCH(Lists!$J$3,$A$1:$R$1,0))&amp;"")),"")</f>
        <v/>
      </c>
      <c r="V71" s="27">
        <f>IFERROR(LOWER(TRIM(INDEX($A71:$R71,MATCH(Lists!$J$4,$A$1:$R$1,0))&amp;"")),"")</f>
        <v/>
      </c>
      <c r="W71" s="27">
        <f>IFERROR(LOWER(TRIM(INDEX($A71:$R71,MATCH(Lists!$J$5,$A$1:$R$1,0))&amp;"")),"")</f>
        <v/>
      </c>
      <c r="X71" s="27">
        <f>IFERROR(TRIM(INDEX($A71:$R71,MATCH(Lists!$J$6,$A$1:$R$1,0))&amp;""),"")</f>
        <v/>
      </c>
      <c r="Y71" s="27">
        <f>IF(W71="","",IF(COUNTIF(W$2:W71,W71)=1,MAX(Y$1:Y70)+1,""))</f>
        <v/>
      </c>
      <c r="Z71" s="26" t="n"/>
    </row>
    <row r="72">
      <c r="S72" s="26" t="n"/>
      <c r="T72" s="27">
        <f>IF(COUNTA($A72:$R72)&gt;0,1,0)</f>
        <v/>
      </c>
      <c r="U72" s="27">
        <f>IFERROR(LOWER(TRIM(INDEX($A72:$R72,MATCH(Lists!$J$3,$A$1:$R$1,0))&amp;"")),"")</f>
        <v/>
      </c>
      <c r="V72" s="27">
        <f>IFERROR(LOWER(TRIM(INDEX($A72:$R72,MATCH(Lists!$J$4,$A$1:$R$1,0))&amp;"")),"")</f>
        <v/>
      </c>
      <c r="W72" s="27">
        <f>IFERROR(LOWER(TRIM(INDEX($A72:$R72,MATCH(Lists!$J$5,$A$1:$R$1,0))&amp;"")),"")</f>
        <v/>
      </c>
      <c r="X72" s="27">
        <f>IFERROR(TRIM(INDEX($A72:$R72,MATCH(Lists!$J$6,$A$1:$R$1,0))&amp;""),"")</f>
        <v/>
      </c>
      <c r="Y72" s="27">
        <f>IF(W72="","",IF(COUNTIF(W$2:W72,W72)=1,MAX(Y$1:Y71)+1,""))</f>
        <v/>
      </c>
      <c r="Z72" s="26" t="n"/>
      <c r="AA72" s="7" t="inlineStr">
        <is>
          <t>4. Leads with no UTM, by what they told you</t>
        </is>
      </c>
    </row>
    <row r="73" ht="44" customHeight="1">
      <c r="S73" s="26" t="n"/>
      <c r="T73" s="27">
        <f>IF(COUNTA($A73:$R73)&gt;0,1,0)</f>
        <v/>
      </c>
      <c r="U73" s="27">
        <f>IFERROR(LOWER(TRIM(INDEX($A73:$R73,MATCH(Lists!$J$3,$A$1:$R$1,0))&amp;"")),"")</f>
        <v/>
      </c>
      <c r="V73" s="27">
        <f>IFERROR(LOWER(TRIM(INDEX($A73:$R73,MATCH(Lists!$J$4,$A$1:$R$1,0))&amp;"")),"")</f>
        <v/>
      </c>
      <c r="W73" s="27">
        <f>IFERROR(LOWER(TRIM(INDEX($A73:$R73,MATCH(Lists!$J$5,$A$1:$R$1,0))&amp;"")),"")</f>
        <v/>
      </c>
      <c r="X73" s="27">
        <f>IFERROR(TRIM(INDEX($A73:$R73,MATCH(Lists!$J$6,$A$1:$R$1,0))&amp;""),"")</f>
        <v/>
      </c>
      <c r="Y73" s="27">
        <f>IF(W73="","",IF(COUNTIF(W$2:W73,W73)=1,MAX(Y$1:Y72)+1,""))</f>
        <v/>
      </c>
      <c r="Z73" s="26" t="n"/>
      <c r="AA73" s="3" t="inlineStr">
        <is>
          <t>How did you hear about us?</t>
        </is>
      </c>
      <c r="AB73" s="3" t="inlineStr">
        <is>
          <t>Leads</t>
        </is>
      </c>
      <c r="AC73" s="3" t="inlineStr">
        <is>
          <t>Share of no-UTM leads</t>
        </is>
      </c>
    </row>
    <row r="74">
      <c r="S74" s="26" t="n"/>
      <c r="T74" s="27">
        <f>IF(COUNTA($A74:$R74)&gt;0,1,0)</f>
        <v/>
      </c>
      <c r="U74" s="27">
        <f>IFERROR(LOWER(TRIM(INDEX($A74:$R74,MATCH(Lists!$J$3,$A$1:$R$1,0))&amp;"")),"")</f>
        <v/>
      </c>
      <c r="V74" s="27">
        <f>IFERROR(LOWER(TRIM(INDEX($A74:$R74,MATCH(Lists!$J$4,$A$1:$R$1,0))&amp;"")),"")</f>
        <v/>
      </c>
      <c r="W74" s="27">
        <f>IFERROR(LOWER(TRIM(INDEX($A74:$R74,MATCH(Lists!$J$5,$A$1:$R$1,0))&amp;"")),"")</f>
        <v/>
      </c>
      <c r="X74" s="27">
        <f>IFERROR(TRIM(INDEX($A74:$R74,MATCH(Lists!$J$6,$A$1:$R$1,0))&amp;""),"")</f>
        <v/>
      </c>
      <c r="Y74" s="27">
        <f>IF(W74="","",IF(COUNTIF(W$2:W74,W74)=1,MAX(Y$1:Y73)+1,""))</f>
        <v/>
      </c>
      <c r="Z74" s="26" t="n"/>
      <c r="AA74" s="20">
        <f>IF(TRIM(Lists!G2)="","",TRIM(Lists!G2))</f>
        <v/>
      </c>
      <c r="AB74" s="29">
        <f>IF(AA74="","",SUMPRODUCT(($T$2:$T$1001=1)*($U$2:$U$1001="")*($X$2:$X$1001=AA74)))</f>
        <v/>
      </c>
      <c r="AC74" s="30">
        <f>IF(OR(AA74="",$AB$29=0),"",AB74/$AB$29)</f>
        <v/>
      </c>
    </row>
    <row r="75">
      <c r="S75" s="26" t="n"/>
      <c r="T75" s="27">
        <f>IF(COUNTA($A75:$R75)&gt;0,1,0)</f>
        <v/>
      </c>
      <c r="U75" s="27">
        <f>IFERROR(LOWER(TRIM(INDEX($A75:$R75,MATCH(Lists!$J$3,$A$1:$R$1,0))&amp;"")),"")</f>
        <v/>
      </c>
      <c r="V75" s="27">
        <f>IFERROR(LOWER(TRIM(INDEX($A75:$R75,MATCH(Lists!$J$4,$A$1:$R$1,0))&amp;"")),"")</f>
        <v/>
      </c>
      <c r="W75" s="27">
        <f>IFERROR(LOWER(TRIM(INDEX($A75:$R75,MATCH(Lists!$J$5,$A$1:$R$1,0))&amp;"")),"")</f>
        <v/>
      </c>
      <c r="X75" s="27">
        <f>IFERROR(TRIM(INDEX($A75:$R75,MATCH(Lists!$J$6,$A$1:$R$1,0))&amp;""),"")</f>
        <v/>
      </c>
      <c r="Y75" s="27">
        <f>IF(W75="","",IF(COUNTIF(W$2:W75,W75)=1,MAX(Y$1:Y74)+1,""))</f>
        <v/>
      </c>
      <c r="Z75" s="26" t="n"/>
      <c r="AA75" s="20">
        <f>IF(TRIM(Lists!G3)="","",TRIM(Lists!G3))</f>
        <v/>
      </c>
      <c r="AB75" s="29">
        <f>IF(AA75="","",SUMPRODUCT(($T$2:$T$1001=1)*($U$2:$U$1001="")*($X$2:$X$1001=AA75)))</f>
        <v/>
      </c>
      <c r="AC75" s="30">
        <f>IF(OR(AA75="",$AB$29=0),"",AB75/$AB$29)</f>
        <v/>
      </c>
    </row>
    <row r="76">
      <c r="S76" s="26" t="n"/>
      <c r="T76" s="27">
        <f>IF(COUNTA($A76:$R76)&gt;0,1,0)</f>
        <v/>
      </c>
      <c r="U76" s="27">
        <f>IFERROR(LOWER(TRIM(INDEX($A76:$R76,MATCH(Lists!$J$3,$A$1:$R$1,0))&amp;"")),"")</f>
        <v/>
      </c>
      <c r="V76" s="27">
        <f>IFERROR(LOWER(TRIM(INDEX($A76:$R76,MATCH(Lists!$J$4,$A$1:$R$1,0))&amp;"")),"")</f>
        <v/>
      </c>
      <c r="W76" s="27">
        <f>IFERROR(LOWER(TRIM(INDEX($A76:$R76,MATCH(Lists!$J$5,$A$1:$R$1,0))&amp;"")),"")</f>
        <v/>
      </c>
      <c r="X76" s="27">
        <f>IFERROR(TRIM(INDEX($A76:$R76,MATCH(Lists!$J$6,$A$1:$R$1,0))&amp;""),"")</f>
        <v/>
      </c>
      <c r="Y76" s="27">
        <f>IF(W76="","",IF(COUNTIF(W$2:W76,W76)=1,MAX(Y$1:Y75)+1,""))</f>
        <v/>
      </c>
      <c r="Z76" s="26" t="n"/>
      <c r="AA76" s="20">
        <f>IF(TRIM(Lists!G4)="","",TRIM(Lists!G4))</f>
        <v/>
      </c>
      <c r="AB76" s="29">
        <f>IF(AA76="","",SUMPRODUCT(($T$2:$T$1001=1)*($U$2:$U$1001="")*($X$2:$X$1001=AA76)))</f>
        <v/>
      </c>
      <c r="AC76" s="30">
        <f>IF(OR(AA76="",$AB$29=0),"",AB76/$AB$29)</f>
        <v/>
      </c>
    </row>
    <row r="77">
      <c r="S77" s="26" t="n"/>
      <c r="T77" s="27">
        <f>IF(COUNTA($A77:$R77)&gt;0,1,0)</f>
        <v/>
      </c>
      <c r="U77" s="27">
        <f>IFERROR(LOWER(TRIM(INDEX($A77:$R77,MATCH(Lists!$J$3,$A$1:$R$1,0))&amp;"")),"")</f>
        <v/>
      </c>
      <c r="V77" s="27">
        <f>IFERROR(LOWER(TRIM(INDEX($A77:$R77,MATCH(Lists!$J$4,$A$1:$R$1,0))&amp;"")),"")</f>
        <v/>
      </c>
      <c r="W77" s="27">
        <f>IFERROR(LOWER(TRIM(INDEX($A77:$R77,MATCH(Lists!$J$5,$A$1:$R$1,0))&amp;"")),"")</f>
        <v/>
      </c>
      <c r="X77" s="27">
        <f>IFERROR(TRIM(INDEX($A77:$R77,MATCH(Lists!$J$6,$A$1:$R$1,0))&amp;""),"")</f>
        <v/>
      </c>
      <c r="Y77" s="27">
        <f>IF(W77="","",IF(COUNTIF(W$2:W77,W77)=1,MAX(Y$1:Y76)+1,""))</f>
        <v/>
      </c>
      <c r="Z77" s="26" t="n"/>
      <c r="AA77" s="20">
        <f>IF(TRIM(Lists!G5)="","",TRIM(Lists!G5))</f>
        <v/>
      </c>
      <c r="AB77" s="29">
        <f>IF(AA77="","",SUMPRODUCT(($T$2:$T$1001=1)*($U$2:$U$1001="")*($X$2:$X$1001=AA77)))</f>
        <v/>
      </c>
      <c r="AC77" s="30">
        <f>IF(OR(AA77="",$AB$29=0),"",AB77/$AB$29)</f>
        <v/>
      </c>
    </row>
    <row r="78">
      <c r="S78" s="26" t="n"/>
      <c r="T78" s="27">
        <f>IF(COUNTA($A78:$R78)&gt;0,1,0)</f>
        <v/>
      </c>
      <c r="U78" s="27">
        <f>IFERROR(LOWER(TRIM(INDEX($A78:$R78,MATCH(Lists!$J$3,$A$1:$R$1,0))&amp;"")),"")</f>
        <v/>
      </c>
      <c r="V78" s="27">
        <f>IFERROR(LOWER(TRIM(INDEX($A78:$R78,MATCH(Lists!$J$4,$A$1:$R$1,0))&amp;"")),"")</f>
        <v/>
      </c>
      <c r="W78" s="27">
        <f>IFERROR(LOWER(TRIM(INDEX($A78:$R78,MATCH(Lists!$J$5,$A$1:$R$1,0))&amp;"")),"")</f>
        <v/>
      </c>
      <c r="X78" s="27">
        <f>IFERROR(TRIM(INDEX($A78:$R78,MATCH(Lists!$J$6,$A$1:$R$1,0))&amp;""),"")</f>
        <v/>
      </c>
      <c r="Y78" s="27">
        <f>IF(W78="","",IF(COUNTIF(W$2:W78,W78)=1,MAX(Y$1:Y77)+1,""))</f>
        <v/>
      </c>
      <c r="Z78" s="26" t="n"/>
      <c r="AA78" s="20">
        <f>IF(TRIM(Lists!G6)="","",TRIM(Lists!G6))</f>
        <v/>
      </c>
      <c r="AB78" s="29">
        <f>IF(AA78="","",SUMPRODUCT(($T$2:$T$1001=1)*($U$2:$U$1001="")*($X$2:$X$1001=AA78)))</f>
        <v/>
      </c>
      <c r="AC78" s="30">
        <f>IF(OR(AA78="",$AB$29=0),"",AB78/$AB$29)</f>
        <v/>
      </c>
    </row>
    <row r="79">
      <c r="S79" s="26" t="n"/>
      <c r="T79" s="27">
        <f>IF(COUNTA($A79:$R79)&gt;0,1,0)</f>
        <v/>
      </c>
      <c r="U79" s="27">
        <f>IFERROR(LOWER(TRIM(INDEX($A79:$R79,MATCH(Lists!$J$3,$A$1:$R$1,0))&amp;"")),"")</f>
        <v/>
      </c>
      <c r="V79" s="27">
        <f>IFERROR(LOWER(TRIM(INDEX($A79:$R79,MATCH(Lists!$J$4,$A$1:$R$1,0))&amp;"")),"")</f>
        <v/>
      </c>
      <c r="W79" s="27">
        <f>IFERROR(LOWER(TRIM(INDEX($A79:$R79,MATCH(Lists!$J$5,$A$1:$R$1,0))&amp;"")),"")</f>
        <v/>
      </c>
      <c r="X79" s="27">
        <f>IFERROR(TRIM(INDEX($A79:$R79,MATCH(Lists!$J$6,$A$1:$R$1,0))&amp;""),"")</f>
        <v/>
      </c>
      <c r="Y79" s="27">
        <f>IF(W79="","",IF(COUNTIF(W$2:W79,W79)=1,MAX(Y$1:Y78)+1,""))</f>
        <v/>
      </c>
      <c r="Z79" s="26" t="n"/>
      <c r="AA79" s="20">
        <f>IF(TRIM(Lists!G7)="","",TRIM(Lists!G7))</f>
        <v/>
      </c>
      <c r="AB79" s="29">
        <f>IF(AA79="","",SUMPRODUCT(($T$2:$T$1001=1)*($U$2:$U$1001="")*($X$2:$X$1001=AA79)))</f>
        <v/>
      </c>
      <c r="AC79" s="30">
        <f>IF(OR(AA79="",$AB$29=0),"",AB79/$AB$29)</f>
        <v/>
      </c>
    </row>
    <row r="80">
      <c r="S80" s="26" t="n"/>
      <c r="T80" s="27">
        <f>IF(COUNTA($A80:$R80)&gt;0,1,0)</f>
        <v/>
      </c>
      <c r="U80" s="27">
        <f>IFERROR(LOWER(TRIM(INDEX($A80:$R80,MATCH(Lists!$J$3,$A$1:$R$1,0))&amp;"")),"")</f>
        <v/>
      </c>
      <c r="V80" s="27">
        <f>IFERROR(LOWER(TRIM(INDEX($A80:$R80,MATCH(Lists!$J$4,$A$1:$R$1,0))&amp;"")),"")</f>
        <v/>
      </c>
      <c r="W80" s="27">
        <f>IFERROR(LOWER(TRIM(INDEX($A80:$R80,MATCH(Lists!$J$5,$A$1:$R$1,0))&amp;"")),"")</f>
        <v/>
      </c>
      <c r="X80" s="27">
        <f>IFERROR(TRIM(INDEX($A80:$R80,MATCH(Lists!$J$6,$A$1:$R$1,0))&amp;""),"")</f>
        <v/>
      </c>
      <c r="Y80" s="27">
        <f>IF(W80="","",IF(COUNTIF(W$2:W80,W80)=1,MAX(Y$1:Y79)+1,""))</f>
        <v/>
      </c>
      <c r="Z80" s="26" t="n"/>
      <c r="AA80" s="20">
        <f>IF(TRIM(Lists!G8)="","",TRIM(Lists!G8))</f>
        <v/>
      </c>
      <c r="AB80" s="29">
        <f>IF(AA80="","",SUMPRODUCT(($T$2:$T$1001=1)*($U$2:$U$1001="")*($X$2:$X$1001=AA80)))</f>
        <v/>
      </c>
      <c r="AC80" s="30">
        <f>IF(OR(AA80="",$AB$29=0),"",AB80/$AB$29)</f>
        <v/>
      </c>
    </row>
    <row r="81">
      <c r="S81" s="26" t="n"/>
      <c r="T81" s="27">
        <f>IF(COUNTA($A81:$R81)&gt;0,1,0)</f>
        <v/>
      </c>
      <c r="U81" s="27">
        <f>IFERROR(LOWER(TRIM(INDEX($A81:$R81,MATCH(Lists!$J$3,$A$1:$R$1,0))&amp;"")),"")</f>
        <v/>
      </c>
      <c r="V81" s="27">
        <f>IFERROR(LOWER(TRIM(INDEX($A81:$R81,MATCH(Lists!$J$4,$A$1:$R$1,0))&amp;"")),"")</f>
        <v/>
      </c>
      <c r="W81" s="27">
        <f>IFERROR(LOWER(TRIM(INDEX($A81:$R81,MATCH(Lists!$J$5,$A$1:$R$1,0))&amp;"")),"")</f>
        <v/>
      </c>
      <c r="X81" s="27">
        <f>IFERROR(TRIM(INDEX($A81:$R81,MATCH(Lists!$J$6,$A$1:$R$1,0))&amp;""),"")</f>
        <v/>
      </c>
      <c r="Y81" s="27">
        <f>IF(W81="","",IF(COUNTIF(W$2:W81,W81)=1,MAX(Y$1:Y80)+1,""))</f>
        <v/>
      </c>
      <c r="Z81" s="26" t="n"/>
      <c r="AA81" s="20">
        <f>IF(TRIM(Lists!G9)="","",TRIM(Lists!G9))</f>
        <v/>
      </c>
      <c r="AB81" s="29">
        <f>IF(AA81="","",SUMPRODUCT(($T$2:$T$1001=1)*($U$2:$U$1001="")*($X$2:$X$1001=AA81)))</f>
        <v/>
      </c>
      <c r="AC81" s="30">
        <f>IF(OR(AA81="",$AB$29=0),"",AB81/$AB$29)</f>
        <v/>
      </c>
    </row>
    <row r="82">
      <c r="S82" s="26" t="n"/>
      <c r="T82" s="27">
        <f>IF(COUNTA($A82:$R82)&gt;0,1,0)</f>
        <v/>
      </c>
      <c r="U82" s="27">
        <f>IFERROR(LOWER(TRIM(INDEX($A82:$R82,MATCH(Lists!$J$3,$A$1:$R$1,0))&amp;"")),"")</f>
        <v/>
      </c>
      <c r="V82" s="27">
        <f>IFERROR(LOWER(TRIM(INDEX($A82:$R82,MATCH(Lists!$J$4,$A$1:$R$1,0))&amp;"")),"")</f>
        <v/>
      </c>
      <c r="W82" s="27">
        <f>IFERROR(LOWER(TRIM(INDEX($A82:$R82,MATCH(Lists!$J$5,$A$1:$R$1,0))&amp;"")),"")</f>
        <v/>
      </c>
      <c r="X82" s="27">
        <f>IFERROR(TRIM(INDEX($A82:$R82,MATCH(Lists!$J$6,$A$1:$R$1,0))&amp;""),"")</f>
        <v/>
      </c>
      <c r="Y82" s="27">
        <f>IF(W82="","",IF(COUNTIF(W$2:W82,W82)=1,MAX(Y$1:Y81)+1,""))</f>
        <v/>
      </c>
      <c r="Z82" s="26" t="n"/>
      <c r="AA82" s="33" t="inlineStr">
        <is>
          <t>Another answer (not in your list)</t>
        </is>
      </c>
      <c r="AB82" s="34">
        <f>$AB$29-SUM(AB74:AB81)-AB83</f>
        <v/>
      </c>
      <c r="AC82" s="35">
        <f>IF($AB$29=0,"",AB82/$AB$29)</f>
        <v/>
      </c>
    </row>
    <row r="83">
      <c r="S83" s="26" t="n"/>
      <c r="T83" s="27">
        <f>IF(COUNTA($A83:$R83)&gt;0,1,0)</f>
        <v/>
      </c>
      <c r="U83" s="27">
        <f>IFERROR(LOWER(TRIM(INDEX($A83:$R83,MATCH(Lists!$J$3,$A$1:$R$1,0))&amp;"")),"")</f>
        <v/>
      </c>
      <c r="V83" s="27">
        <f>IFERROR(LOWER(TRIM(INDEX($A83:$R83,MATCH(Lists!$J$4,$A$1:$R$1,0))&amp;"")),"")</f>
        <v/>
      </c>
      <c r="W83" s="27">
        <f>IFERROR(LOWER(TRIM(INDEX($A83:$R83,MATCH(Lists!$J$5,$A$1:$R$1,0))&amp;"")),"")</f>
        <v/>
      </c>
      <c r="X83" s="27">
        <f>IFERROR(TRIM(INDEX($A83:$R83,MATCH(Lists!$J$6,$A$1:$R$1,0))&amp;""),"")</f>
        <v/>
      </c>
      <c r="Y83" s="27">
        <f>IF(W83="","",IF(COUNTIF(W$2:W83,W83)=1,MAX(Y$1:Y82)+1,""))</f>
        <v/>
      </c>
      <c r="Z83" s="26" t="n"/>
      <c r="AA83" s="33" t="inlineStr">
        <is>
          <t>(did not answer)</t>
        </is>
      </c>
      <c r="AB83" s="34">
        <f>SUMPRODUCT(($T$2:$T$1001=1)*($U$2:$U$1001="")*($X$2:$X$1001=""))</f>
        <v/>
      </c>
      <c r="AC83" s="35">
        <f>IF($AB$29=0,"",AB83/$AB$29)</f>
        <v/>
      </c>
    </row>
    <row r="84">
      <c r="S84" s="26" t="n"/>
      <c r="T84" s="27">
        <f>IF(COUNTA($A84:$R84)&gt;0,1,0)</f>
        <v/>
      </c>
      <c r="U84" s="27">
        <f>IFERROR(LOWER(TRIM(INDEX($A84:$R84,MATCH(Lists!$J$3,$A$1:$R$1,0))&amp;"")),"")</f>
        <v/>
      </c>
      <c r="V84" s="27">
        <f>IFERROR(LOWER(TRIM(INDEX($A84:$R84,MATCH(Lists!$J$4,$A$1:$R$1,0))&amp;"")),"")</f>
        <v/>
      </c>
      <c r="W84" s="27">
        <f>IFERROR(LOWER(TRIM(INDEX($A84:$R84,MATCH(Lists!$J$5,$A$1:$R$1,0))&amp;"")),"")</f>
        <v/>
      </c>
      <c r="X84" s="27">
        <f>IFERROR(TRIM(INDEX($A84:$R84,MATCH(Lists!$J$6,$A$1:$R$1,0))&amp;""),"")</f>
        <v/>
      </c>
      <c r="Y84" s="27">
        <f>IF(W84="","",IF(COUNTIF(W$2:W84,W84)=1,MAX(Y$1:Y83)+1,""))</f>
        <v/>
      </c>
      <c r="Z84" s="26" t="n"/>
      <c r="AA84" s="10" t="inlineStr">
        <is>
          <t>Total</t>
        </is>
      </c>
      <c r="AB84" s="28">
        <f>SUM(AB74:AB83)</f>
        <v/>
      </c>
      <c r="AC84" s="36">
        <f>IF($AB$29=0,"",AB84/$AB$29)</f>
        <v/>
      </c>
    </row>
    <row r="85">
      <c r="S85" s="26" t="n"/>
      <c r="T85" s="27">
        <f>IF(COUNTA($A85:$R85)&gt;0,1,0)</f>
        <v/>
      </c>
      <c r="U85" s="27">
        <f>IFERROR(LOWER(TRIM(INDEX($A85:$R85,MATCH(Lists!$J$3,$A$1:$R$1,0))&amp;"")),"")</f>
        <v/>
      </c>
      <c r="V85" s="27">
        <f>IFERROR(LOWER(TRIM(INDEX($A85:$R85,MATCH(Lists!$J$4,$A$1:$R$1,0))&amp;"")),"")</f>
        <v/>
      </c>
      <c r="W85" s="27">
        <f>IFERROR(LOWER(TRIM(INDEX($A85:$R85,MATCH(Lists!$J$5,$A$1:$R$1,0))&amp;"")),"")</f>
        <v/>
      </c>
      <c r="X85" s="27">
        <f>IFERROR(TRIM(INDEX($A85:$R85,MATCH(Lists!$J$6,$A$1:$R$1,0))&amp;""),"")</f>
        <v/>
      </c>
      <c r="Y85" s="27">
        <f>IF(W85="","",IF(COUNTIF(W$2:W85,W85)=1,MAX(Y$1:Y84)+1,""))</f>
        <v/>
      </c>
      <c r="Z85" s="26" t="n"/>
    </row>
    <row r="86">
      <c r="S86" s="26" t="n"/>
      <c r="T86" s="27">
        <f>IF(COUNTA($A86:$R86)&gt;0,1,0)</f>
        <v/>
      </c>
      <c r="U86" s="27">
        <f>IFERROR(LOWER(TRIM(INDEX($A86:$R86,MATCH(Lists!$J$3,$A$1:$R$1,0))&amp;"")),"")</f>
        <v/>
      </c>
      <c r="V86" s="27">
        <f>IFERROR(LOWER(TRIM(INDEX($A86:$R86,MATCH(Lists!$J$4,$A$1:$R$1,0))&amp;"")),"")</f>
        <v/>
      </c>
      <c r="W86" s="27">
        <f>IFERROR(LOWER(TRIM(INDEX($A86:$R86,MATCH(Lists!$J$5,$A$1:$R$1,0))&amp;"")),"")</f>
        <v/>
      </c>
      <c r="X86" s="27">
        <f>IFERROR(TRIM(INDEX($A86:$R86,MATCH(Lists!$J$6,$A$1:$R$1,0))&amp;""),"")</f>
        <v/>
      </c>
      <c r="Y86" s="27">
        <f>IF(W86="","",IF(COUNTIF(W$2:W86,W86)=1,MAX(Y$1:Y85)+1,""))</f>
        <v/>
      </c>
      <c r="Z86" s="26" t="n"/>
    </row>
    <row r="87">
      <c r="S87" s="26" t="n"/>
      <c r="T87" s="27">
        <f>IF(COUNTA($A87:$R87)&gt;0,1,0)</f>
        <v/>
      </c>
      <c r="U87" s="27">
        <f>IFERROR(LOWER(TRIM(INDEX($A87:$R87,MATCH(Lists!$J$3,$A$1:$R$1,0))&amp;"")),"")</f>
        <v/>
      </c>
      <c r="V87" s="27">
        <f>IFERROR(LOWER(TRIM(INDEX($A87:$R87,MATCH(Lists!$J$4,$A$1:$R$1,0))&amp;"")),"")</f>
        <v/>
      </c>
      <c r="W87" s="27">
        <f>IFERROR(LOWER(TRIM(INDEX($A87:$R87,MATCH(Lists!$J$5,$A$1:$R$1,0))&amp;"")),"")</f>
        <v/>
      </c>
      <c r="X87" s="27">
        <f>IFERROR(TRIM(INDEX($A87:$R87,MATCH(Lists!$J$6,$A$1:$R$1,0))&amp;""),"")</f>
        <v/>
      </c>
      <c r="Y87" s="27">
        <f>IF(W87="","",IF(COUNTIF(W$2:W87,W87)=1,MAX(Y$1:Y86)+1,""))</f>
        <v/>
      </c>
      <c r="Z87" s="26" t="n"/>
    </row>
    <row r="88">
      <c r="S88" s="26" t="n"/>
      <c r="T88" s="27">
        <f>IF(COUNTA($A88:$R88)&gt;0,1,0)</f>
        <v/>
      </c>
      <c r="U88" s="27">
        <f>IFERROR(LOWER(TRIM(INDEX($A88:$R88,MATCH(Lists!$J$3,$A$1:$R$1,0))&amp;"")),"")</f>
        <v/>
      </c>
      <c r="V88" s="27">
        <f>IFERROR(LOWER(TRIM(INDEX($A88:$R88,MATCH(Lists!$J$4,$A$1:$R$1,0))&amp;"")),"")</f>
        <v/>
      </c>
      <c r="W88" s="27">
        <f>IFERROR(LOWER(TRIM(INDEX($A88:$R88,MATCH(Lists!$J$5,$A$1:$R$1,0))&amp;"")),"")</f>
        <v/>
      </c>
      <c r="X88" s="27">
        <f>IFERROR(TRIM(INDEX($A88:$R88,MATCH(Lists!$J$6,$A$1:$R$1,0))&amp;""),"")</f>
        <v/>
      </c>
      <c r="Y88" s="27">
        <f>IF(W88="","",IF(COUNTIF(W$2:W88,W88)=1,MAX(Y$1:Y87)+1,""))</f>
        <v/>
      </c>
      <c r="Z88" s="26" t="n"/>
    </row>
    <row r="89">
      <c r="S89" s="26" t="n"/>
      <c r="T89" s="27">
        <f>IF(COUNTA($A89:$R89)&gt;0,1,0)</f>
        <v/>
      </c>
      <c r="U89" s="27">
        <f>IFERROR(LOWER(TRIM(INDEX($A89:$R89,MATCH(Lists!$J$3,$A$1:$R$1,0))&amp;"")),"")</f>
        <v/>
      </c>
      <c r="V89" s="27">
        <f>IFERROR(LOWER(TRIM(INDEX($A89:$R89,MATCH(Lists!$J$4,$A$1:$R$1,0))&amp;"")),"")</f>
        <v/>
      </c>
      <c r="W89" s="27">
        <f>IFERROR(LOWER(TRIM(INDEX($A89:$R89,MATCH(Lists!$J$5,$A$1:$R$1,0))&amp;"")),"")</f>
        <v/>
      </c>
      <c r="X89" s="27">
        <f>IFERROR(TRIM(INDEX($A89:$R89,MATCH(Lists!$J$6,$A$1:$R$1,0))&amp;""),"")</f>
        <v/>
      </c>
      <c r="Y89" s="27">
        <f>IF(W89="","",IF(COUNTIF(W$2:W89,W89)=1,MAX(Y$1:Y88)+1,""))</f>
        <v/>
      </c>
      <c r="Z89" s="26" t="n"/>
    </row>
    <row r="90">
      <c r="S90" s="26" t="n"/>
      <c r="T90" s="27">
        <f>IF(COUNTA($A90:$R90)&gt;0,1,0)</f>
        <v/>
      </c>
      <c r="U90" s="27">
        <f>IFERROR(LOWER(TRIM(INDEX($A90:$R90,MATCH(Lists!$J$3,$A$1:$R$1,0))&amp;"")),"")</f>
        <v/>
      </c>
      <c r="V90" s="27">
        <f>IFERROR(LOWER(TRIM(INDEX($A90:$R90,MATCH(Lists!$J$4,$A$1:$R$1,0))&amp;"")),"")</f>
        <v/>
      </c>
      <c r="W90" s="27">
        <f>IFERROR(LOWER(TRIM(INDEX($A90:$R90,MATCH(Lists!$J$5,$A$1:$R$1,0))&amp;"")),"")</f>
        <v/>
      </c>
      <c r="X90" s="27">
        <f>IFERROR(TRIM(INDEX($A90:$R90,MATCH(Lists!$J$6,$A$1:$R$1,0))&amp;""),"")</f>
        <v/>
      </c>
      <c r="Y90" s="27">
        <f>IF(W90="","",IF(COUNTIF(W$2:W90,W90)=1,MAX(Y$1:Y89)+1,""))</f>
        <v/>
      </c>
      <c r="Z90" s="26" t="n"/>
    </row>
    <row r="91">
      <c r="S91" s="26" t="n"/>
      <c r="T91" s="27">
        <f>IF(COUNTA($A91:$R91)&gt;0,1,0)</f>
        <v/>
      </c>
      <c r="U91" s="27">
        <f>IFERROR(LOWER(TRIM(INDEX($A91:$R91,MATCH(Lists!$J$3,$A$1:$R$1,0))&amp;"")),"")</f>
        <v/>
      </c>
      <c r="V91" s="27">
        <f>IFERROR(LOWER(TRIM(INDEX($A91:$R91,MATCH(Lists!$J$4,$A$1:$R$1,0))&amp;"")),"")</f>
        <v/>
      </c>
      <c r="W91" s="27">
        <f>IFERROR(LOWER(TRIM(INDEX($A91:$R91,MATCH(Lists!$J$5,$A$1:$R$1,0))&amp;"")),"")</f>
        <v/>
      </c>
      <c r="X91" s="27">
        <f>IFERROR(TRIM(INDEX($A91:$R91,MATCH(Lists!$J$6,$A$1:$R$1,0))&amp;""),"")</f>
        <v/>
      </c>
      <c r="Y91" s="27">
        <f>IF(W91="","",IF(COUNTIF(W$2:W91,W91)=1,MAX(Y$1:Y90)+1,""))</f>
        <v/>
      </c>
      <c r="Z91" s="26" t="n"/>
    </row>
    <row r="92">
      <c r="S92" s="26" t="n"/>
      <c r="T92" s="27">
        <f>IF(COUNTA($A92:$R92)&gt;0,1,0)</f>
        <v/>
      </c>
      <c r="U92" s="27">
        <f>IFERROR(LOWER(TRIM(INDEX($A92:$R92,MATCH(Lists!$J$3,$A$1:$R$1,0))&amp;"")),"")</f>
        <v/>
      </c>
      <c r="V92" s="27">
        <f>IFERROR(LOWER(TRIM(INDEX($A92:$R92,MATCH(Lists!$J$4,$A$1:$R$1,0))&amp;"")),"")</f>
        <v/>
      </c>
      <c r="W92" s="27">
        <f>IFERROR(LOWER(TRIM(INDEX($A92:$R92,MATCH(Lists!$J$5,$A$1:$R$1,0))&amp;"")),"")</f>
        <v/>
      </c>
      <c r="X92" s="27">
        <f>IFERROR(TRIM(INDEX($A92:$R92,MATCH(Lists!$J$6,$A$1:$R$1,0))&amp;""),"")</f>
        <v/>
      </c>
      <c r="Y92" s="27">
        <f>IF(W92="","",IF(COUNTIF(W$2:W92,W92)=1,MAX(Y$1:Y91)+1,""))</f>
        <v/>
      </c>
      <c r="Z92" s="26" t="n"/>
    </row>
    <row r="93">
      <c r="S93" s="26" t="n"/>
      <c r="T93" s="27">
        <f>IF(COUNTA($A93:$R93)&gt;0,1,0)</f>
        <v/>
      </c>
      <c r="U93" s="27">
        <f>IFERROR(LOWER(TRIM(INDEX($A93:$R93,MATCH(Lists!$J$3,$A$1:$R$1,0))&amp;"")),"")</f>
        <v/>
      </c>
      <c r="V93" s="27">
        <f>IFERROR(LOWER(TRIM(INDEX($A93:$R93,MATCH(Lists!$J$4,$A$1:$R$1,0))&amp;"")),"")</f>
        <v/>
      </c>
      <c r="W93" s="27">
        <f>IFERROR(LOWER(TRIM(INDEX($A93:$R93,MATCH(Lists!$J$5,$A$1:$R$1,0))&amp;"")),"")</f>
        <v/>
      </c>
      <c r="X93" s="27">
        <f>IFERROR(TRIM(INDEX($A93:$R93,MATCH(Lists!$J$6,$A$1:$R$1,0))&amp;""),"")</f>
        <v/>
      </c>
      <c r="Y93" s="27">
        <f>IF(W93="","",IF(COUNTIF(W$2:W93,W93)=1,MAX(Y$1:Y92)+1,""))</f>
        <v/>
      </c>
      <c r="Z93" s="26" t="n"/>
    </row>
    <row r="94">
      <c r="S94" s="26" t="n"/>
      <c r="T94" s="27">
        <f>IF(COUNTA($A94:$R94)&gt;0,1,0)</f>
        <v/>
      </c>
      <c r="U94" s="27">
        <f>IFERROR(LOWER(TRIM(INDEX($A94:$R94,MATCH(Lists!$J$3,$A$1:$R$1,0))&amp;"")),"")</f>
        <v/>
      </c>
      <c r="V94" s="27">
        <f>IFERROR(LOWER(TRIM(INDEX($A94:$R94,MATCH(Lists!$J$4,$A$1:$R$1,0))&amp;"")),"")</f>
        <v/>
      </c>
      <c r="W94" s="27">
        <f>IFERROR(LOWER(TRIM(INDEX($A94:$R94,MATCH(Lists!$J$5,$A$1:$R$1,0))&amp;"")),"")</f>
        <v/>
      </c>
      <c r="X94" s="27">
        <f>IFERROR(TRIM(INDEX($A94:$R94,MATCH(Lists!$J$6,$A$1:$R$1,0))&amp;""),"")</f>
        <v/>
      </c>
      <c r="Y94" s="27">
        <f>IF(W94="","",IF(COUNTIF(W$2:W94,W94)=1,MAX(Y$1:Y93)+1,""))</f>
        <v/>
      </c>
      <c r="Z94" s="26" t="n"/>
    </row>
    <row r="95">
      <c r="S95" s="26" t="n"/>
      <c r="T95" s="27">
        <f>IF(COUNTA($A95:$R95)&gt;0,1,0)</f>
        <v/>
      </c>
      <c r="U95" s="27">
        <f>IFERROR(LOWER(TRIM(INDEX($A95:$R95,MATCH(Lists!$J$3,$A$1:$R$1,0))&amp;"")),"")</f>
        <v/>
      </c>
      <c r="V95" s="27">
        <f>IFERROR(LOWER(TRIM(INDEX($A95:$R95,MATCH(Lists!$J$4,$A$1:$R$1,0))&amp;"")),"")</f>
        <v/>
      </c>
      <c r="W95" s="27">
        <f>IFERROR(LOWER(TRIM(INDEX($A95:$R95,MATCH(Lists!$J$5,$A$1:$R$1,0))&amp;"")),"")</f>
        <v/>
      </c>
      <c r="X95" s="27">
        <f>IFERROR(TRIM(INDEX($A95:$R95,MATCH(Lists!$J$6,$A$1:$R$1,0))&amp;""),"")</f>
        <v/>
      </c>
      <c r="Y95" s="27">
        <f>IF(W95="","",IF(COUNTIF(W$2:W95,W95)=1,MAX(Y$1:Y94)+1,""))</f>
        <v/>
      </c>
      <c r="Z95" s="26" t="n"/>
    </row>
    <row r="96">
      <c r="S96" s="26" t="n"/>
      <c r="T96" s="27">
        <f>IF(COUNTA($A96:$R96)&gt;0,1,0)</f>
        <v/>
      </c>
      <c r="U96" s="27">
        <f>IFERROR(LOWER(TRIM(INDEX($A96:$R96,MATCH(Lists!$J$3,$A$1:$R$1,0))&amp;"")),"")</f>
        <v/>
      </c>
      <c r="V96" s="27">
        <f>IFERROR(LOWER(TRIM(INDEX($A96:$R96,MATCH(Lists!$J$4,$A$1:$R$1,0))&amp;"")),"")</f>
        <v/>
      </c>
      <c r="W96" s="27">
        <f>IFERROR(LOWER(TRIM(INDEX($A96:$R96,MATCH(Lists!$J$5,$A$1:$R$1,0))&amp;"")),"")</f>
        <v/>
      </c>
      <c r="X96" s="27">
        <f>IFERROR(TRIM(INDEX($A96:$R96,MATCH(Lists!$J$6,$A$1:$R$1,0))&amp;""),"")</f>
        <v/>
      </c>
      <c r="Y96" s="27">
        <f>IF(W96="","",IF(COUNTIF(W$2:W96,W96)=1,MAX(Y$1:Y95)+1,""))</f>
        <v/>
      </c>
      <c r="Z96" s="26" t="n"/>
    </row>
    <row r="97">
      <c r="S97" s="26" t="n"/>
      <c r="T97" s="27">
        <f>IF(COUNTA($A97:$R97)&gt;0,1,0)</f>
        <v/>
      </c>
      <c r="U97" s="27">
        <f>IFERROR(LOWER(TRIM(INDEX($A97:$R97,MATCH(Lists!$J$3,$A$1:$R$1,0))&amp;"")),"")</f>
        <v/>
      </c>
      <c r="V97" s="27">
        <f>IFERROR(LOWER(TRIM(INDEX($A97:$R97,MATCH(Lists!$J$4,$A$1:$R$1,0))&amp;"")),"")</f>
        <v/>
      </c>
      <c r="W97" s="27">
        <f>IFERROR(LOWER(TRIM(INDEX($A97:$R97,MATCH(Lists!$J$5,$A$1:$R$1,0))&amp;"")),"")</f>
        <v/>
      </c>
      <c r="X97" s="27">
        <f>IFERROR(TRIM(INDEX($A97:$R97,MATCH(Lists!$J$6,$A$1:$R$1,0))&amp;""),"")</f>
        <v/>
      </c>
      <c r="Y97" s="27">
        <f>IF(W97="","",IF(COUNTIF(W$2:W97,W97)=1,MAX(Y$1:Y96)+1,""))</f>
        <v/>
      </c>
      <c r="Z97" s="26" t="n"/>
    </row>
    <row r="98">
      <c r="S98" s="26" t="n"/>
      <c r="T98" s="27">
        <f>IF(COUNTA($A98:$R98)&gt;0,1,0)</f>
        <v/>
      </c>
      <c r="U98" s="27">
        <f>IFERROR(LOWER(TRIM(INDEX($A98:$R98,MATCH(Lists!$J$3,$A$1:$R$1,0))&amp;"")),"")</f>
        <v/>
      </c>
      <c r="V98" s="27">
        <f>IFERROR(LOWER(TRIM(INDEX($A98:$R98,MATCH(Lists!$J$4,$A$1:$R$1,0))&amp;"")),"")</f>
        <v/>
      </c>
      <c r="W98" s="27">
        <f>IFERROR(LOWER(TRIM(INDEX($A98:$R98,MATCH(Lists!$J$5,$A$1:$R$1,0))&amp;"")),"")</f>
        <v/>
      </c>
      <c r="X98" s="27">
        <f>IFERROR(TRIM(INDEX($A98:$R98,MATCH(Lists!$J$6,$A$1:$R$1,0))&amp;""),"")</f>
        <v/>
      </c>
      <c r="Y98" s="27">
        <f>IF(W98="","",IF(COUNTIF(W$2:W98,W98)=1,MAX(Y$1:Y97)+1,""))</f>
        <v/>
      </c>
      <c r="Z98" s="26" t="n"/>
    </row>
    <row r="99">
      <c r="S99" s="26" t="n"/>
      <c r="T99" s="27">
        <f>IF(COUNTA($A99:$R99)&gt;0,1,0)</f>
        <v/>
      </c>
      <c r="U99" s="27">
        <f>IFERROR(LOWER(TRIM(INDEX($A99:$R99,MATCH(Lists!$J$3,$A$1:$R$1,0))&amp;"")),"")</f>
        <v/>
      </c>
      <c r="V99" s="27">
        <f>IFERROR(LOWER(TRIM(INDEX($A99:$R99,MATCH(Lists!$J$4,$A$1:$R$1,0))&amp;"")),"")</f>
        <v/>
      </c>
      <c r="W99" s="27">
        <f>IFERROR(LOWER(TRIM(INDEX($A99:$R99,MATCH(Lists!$J$5,$A$1:$R$1,0))&amp;"")),"")</f>
        <v/>
      </c>
      <c r="X99" s="27">
        <f>IFERROR(TRIM(INDEX($A99:$R99,MATCH(Lists!$J$6,$A$1:$R$1,0))&amp;""),"")</f>
        <v/>
      </c>
      <c r="Y99" s="27">
        <f>IF(W99="","",IF(COUNTIF(W$2:W99,W99)=1,MAX(Y$1:Y98)+1,""))</f>
        <v/>
      </c>
      <c r="Z99" s="26" t="n"/>
    </row>
    <row r="100">
      <c r="S100" s="26" t="n"/>
      <c r="T100" s="27">
        <f>IF(COUNTA($A100:$R100)&gt;0,1,0)</f>
        <v/>
      </c>
      <c r="U100" s="27">
        <f>IFERROR(LOWER(TRIM(INDEX($A100:$R100,MATCH(Lists!$J$3,$A$1:$R$1,0))&amp;"")),"")</f>
        <v/>
      </c>
      <c r="V100" s="27">
        <f>IFERROR(LOWER(TRIM(INDEX($A100:$R100,MATCH(Lists!$J$4,$A$1:$R$1,0))&amp;"")),"")</f>
        <v/>
      </c>
      <c r="W100" s="27">
        <f>IFERROR(LOWER(TRIM(INDEX($A100:$R100,MATCH(Lists!$J$5,$A$1:$R$1,0))&amp;"")),"")</f>
        <v/>
      </c>
      <c r="X100" s="27">
        <f>IFERROR(TRIM(INDEX($A100:$R100,MATCH(Lists!$J$6,$A$1:$R$1,0))&amp;""),"")</f>
        <v/>
      </c>
      <c r="Y100" s="27">
        <f>IF(W100="","",IF(COUNTIF(W$2:W100,W100)=1,MAX(Y$1:Y99)+1,""))</f>
        <v/>
      </c>
      <c r="Z100" s="26" t="n"/>
    </row>
    <row r="101">
      <c r="S101" s="26" t="n"/>
      <c r="T101" s="27">
        <f>IF(COUNTA($A101:$R101)&gt;0,1,0)</f>
        <v/>
      </c>
      <c r="U101" s="27">
        <f>IFERROR(LOWER(TRIM(INDEX($A101:$R101,MATCH(Lists!$J$3,$A$1:$R$1,0))&amp;"")),"")</f>
        <v/>
      </c>
      <c r="V101" s="27">
        <f>IFERROR(LOWER(TRIM(INDEX($A101:$R101,MATCH(Lists!$J$4,$A$1:$R$1,0))&amp;"")),"")</f>
        <v/>
      </c>
      <c r="W101" s="27">
        <f>IFERROR(LOWER(TRIM(INDEX($A101:$R101,MATCH(Lists!$J$5,$A$1:$R$1,0))&amp;"")),"")</f>
        <v/>
      </c>
      <c r="X101" s="27">
        <f>IFERROR(TRIM(INDEX($A101:$R101,MATCH(Lists!$J$6,$A$1:$R$1,0))&amp;""),"")</f>
        <v/>
      </c>
      <c r="Y101" s="27">
        <f>IF(W101="","",IF(COUNTIF(W$2:W101,W101)=1,MAX(Y$1:Y100)+1,""))</f>
        <v/>
      </c>
      <c r="Z101" s="26" t="n"/>
    </row>
    <row r="102">
      <c r="S102" s="26" t="n"/>
      <c r="T102" s="27">
        <f>IF(COUNTA($A102:$R102)&gt;0,1,0)</f>
        <v/>
      </c>
      <c r="U102" s="27">
        <f>IFERROR(LOWER(TRIM(INDEX($A102:$R102,MATCH(Lists!$J$3,$A$1:$R$1,0))&amp;"")),"")</f>
        <v/>
      </c>
      <c r="V102" s="27">
        <f>IFERROR(LOWER(TRIM(INDEX($A102:$R102,MATCH(Lists!$J$4,$A$1:$R$1,0))&amp;"")),"")</f>
        <v/>
      </c>
      <c r="W102" s="27">
        <f>IFERROR(LOWER(TRIM(INDEX($A102:$R102,MATCH(Lists!$J$5,$A$1:$R$1,0))&amp;"")),"")</f>
        <v/>
      </c>
      <c r="X102" s="27">
        <f>IFERROR(TRIM(INDEX($A102:$R102,MATCH(Lists!$J$6,$A$1:$R$1,0))&amp;""),"")</f>
        <v/>
      </c>
      <c r="Y102" s="27">
        <f>IF(W102="","",IF(COUNTIF(W$2:W102,W102)=1,MAX(Y$1:Y101)+1,""))</f>
        <v/>
      </c>
      <c r="Z102" s="26" t="n"/>
    </row>
    <row r="103">
      <c r="S103" s="26" t="n"/>
      <c r="T103" s="27">
        <f>IF(COUNTA($A103:$R103)&gt;0,1,0)</f>
        <v/>
      </c>
      <c r="U103" s="27">
        <f>IFERROR(LOWER(TRIM(INDEX($A103:$R103,MATCH(Lists!$J$3,$A$1:$R$1,0))&amp;"")),"")</f>
        <v/>
      </c>
      <c r="V103" s="27">
        <f>IFERROR(LOWER(TRIM(INDEX($A103:$R103,MATCH(Lists!$J$4,$A$1:$R$1,0))&amp;"")),"")</f>
        <v/>
      </c>
      <c r="W103" s="27">
        <f>IFERROR(LOWER(TRIM(INDEX($A103:$R103,MATCH(Lists!$J$5,$A$1:$R$1,0))&amp;"")),"")</f>
        <v/>
      </c>
      <c r="X103" s="27">
        <f>IFERROR(TRIM(INDEX($A103:$R103,MATCH(Lists!$J$6,$A$1:$R$1,0))&amp;""),"")</f>
        <v/>
      </c>
      <c r="Y103" s="27">
        <f>IF(W103="","",IF(COUNTIF(W$2:W103,W103)=1,MAX(Y$1:Y102)+1,""))</f>
        <v/>
      </c>
      <c r="Z103" s="26" t="n"/>
    </row>
    <row r="104">
      <c r="S104" s="26" t="n"/>
      <c r="T104" s="27">
        <f>IF(COUNTA($A104:$R104)&gt;0,1,0)</f>
        <v/>
      </c>
      <c r="U104" s="27">
        <f>IFERROR(LOWER(TRIM(INDEX($A104:$R104,MATCH(Lists!$J$3,$A$1:$R$1,0))&amp;"")),"")</f>
        <v/>
      </c>
      <c r="V104" s="27">
        <f>IFERROR(LOWER(TRIM(INDEX($A104:$R104,MATCH(Lists!$J$4,$A$1:$R$1,0))&amp;"")),"")</f>
        <v/>
      </c>
      <c r="W104" s="27">
        <f>IFERROR(LOWER(TRIM(INDEX($A104:$R104,MATCH(Lists!$J$5,$A$1:$R$1,0))&amp;"")),"")</f>
        <v/>
      </c>
      <c r="X104" s="27">
        <f>IFERROR(TRIM(INDEX($A104:$R104,MATCH(Lists!$J$6,$A$1:$R$1,0))&amp;""),"")</f>
        <v/>
      </c>
      <c r="Y104" s="27">
        <f>IF(W104="","",IF(COUNTIF(W$2:W104,W104)=1,MAX(Y$1:Y103)+1,""))</f>
        <v/>
      </c>
      <c r="Z104" s="26" t="n"/>
    </row>
    <row r="105">
      <c r="S105" s="26" t="n"/>
      <c r="T105" s="27">
        <f>IF(COUNTA($A105:$R105)&gt;0,1,0)</f>
        <v/>
      </c>
      <c r="U105" s="27">
        <f>IFERROR(LOWER(TRIM(INDEX($A105:$R105,MATCH(Lists!$J$3,$A$1:$R$1,0))&amp;"")),"")</f>
        <v/>
      </c>
      <c r="V105" s="27">
        <f>IFERROR(LOWER(TRIM(INDEX($A105:$R105,MATCH(Lists!$J$4,$A$1:$R$1,0))&amp;"")),"")</f>
        <v/>
      </c>
      <c r="W105" s="27">
        <f>IFERROR(LOWER(TRIM(INDEX($A105:$R105,MATCH(Lists!$J$5,$A$1:$R$1,0))&amp;"")),"")</f>
        <v/>
      </c>
      <c r="X105" s="27">
        <f>IFERROR(TRIM(INDEX($A105:$R105,MATCH(Lists!$J$6,$A$1:$R$1,0))&amp;""),"")</f>
        <v/>
      </c>
      <c r="Y105" s="27">
        <f>IF(W105="","",IF(COUNTIF(W$2:W105,W105)=1,MAX(Y$1:Y104)+1,""))</f>
        <v/>
      </c>
      <c r="Z105" s="26" t="n"/>
    </row>
    <row r="106">
      <c r="S106" s="26" t="n"/>
      <c r="T106" s="27">
        <f>IF(COUNTA($A106:$R106)&gt;0,1,0)</f>
        <v/>
      </c>
      <c r="U106" s="27">
        <f>IFERROR(LOWER(TRIM(INDEX($A106:$R106,MATCH(Lists!$J$3,$A$1:$R$1,0))&amp;"")),"")</f>
        <v/>
      </c>
      <c r="V106" s="27">
        <f>IFERROR(LOWER(TRIM(INDEX($A106:$R106,MATCH(Lists!$J$4,$A$1:$R$1,0))&amp;"")),"")</f>
        <v/>
      </c>
      <c r="W106" s="27">
        <f>IFERROR(LOWER(TRIM(INDEX($A106:$R106,MATCH(Lists!$J$5,$A$1:$R$1,0))&amp;"")),"")</f>
        <v/>
      </c>
      <c r="X106" s="27">
        <f>IFERROR(TRIM(INDEX($A106:$R106,MATCH(Lists!$J$6,$A$1:$R$1,0))&amp;""),"")</f>
        <v/>
      </c>
      <c r="Y106" s="27">
        <f>IF(W106="","",IF(COUNTIF(W$2:W106,W106)=1,MAX(Y$1:Y105)+1,""))</f>
        <v/>
      </c>
      <c r="Z106" s="26" t="n"/>
    </row>
    <row r="107">
      <c r="S107" s="26" t="n"/>
      <c r="T107" s="27">
        <f>IF(COUNTA($A107:$R107)&gt;0,1,0)</f>
        <v/>
      </c>
      <c r="U107" s="27">
        <f>IFERROR(LOWER(TRIM(INDEX($A107:$R107,MATCH(Lists!$J$3,$A$1:$R$1,0))&amp;"")),"")</f>
        <v/>
      </c>
      <c r="V107" s="27">
        <f>IFERROR(LOWER(TRIM(INDEX($A107:$R107,MATCH(Lists!$J$4,$A$1:$R$1,0))&amp;"")),"")</f>
        <v/>
      </c>
      <c r="W107" s="27">
        <f>IFERROR(LOWER(TRIM(INDEX($A107:$R107,MATCH(Lists!$J$5,$A$1:$R$1,0))&amp;"")),"")</f>
        <v/>
      </c>
      <c r="X107" s="27">
        <f>IFERROR(TRIM(INDEX($A107:$R107,MATCH(Lists!$J$6,$A$1:$R$1,0))&amp;""),"")</f>
        <v/>
      </c>
      <c r="Y107" s="27">
        <f>IF(W107="","",IF(COUNTIF(W$2:W107,W107)=1,MAX(Y$1:Y106)+1,""))</f>
        <v/>
      </c>
      <c r="Z107" s="26" t="n"/>
    </row>
    <row r="108">
      <c r="S108" s="26" t="n"/>
      <c r="T108" s="27">
        <f>IF(COUNTA($A108:$R108)&gt;0,1,0)</f>
        <v/>
      </c>
      <c r="U108" s="27">
        <f>IFERROR(LOWER(TRIM(INDEX($A108:$R108,MATCH(Lists!$J$3,$A$1:$R$1,0))&amp;"")),"")</f>
        <v/>
      </c>
      <c r="V108" s="27">
        <f>IFERROR(LOWER(TRIM(INDEX($A108:$R108,MATCH(Lists!$J$4,$A$1:$R$1,0))&amp;"")),"")</f>
        <v/>
      </c>
      <c r="W108" s="27">
        <f>IFERROR(LOWER(TRIM(INDEX($A108:$R108,MATCH(Lists!$J$5,$A$1:$R$1,0))&amp;"")),"")</f>
        <v/>
      </c>
      <c r="X108" s="27">
        <f>IFERROR(TRIM(INDEX($A108:$R108,MATCH(Lists!$J$6,$A$1:$R$1,0))&amp;""),"")</f>
        <v/>
      </c>
      <c r="Y108" s="27">
        <f>IF(W108="","",IF(COUNTIF(W$2:W108,W108)=1,MAX(Y$1:Y107)+1,""))</f>
        <v/>
      </c>
      <c r="Z108" s="26" t="n"/>
    </row>
    <row r="109">
      <c r="S109" s="26" t="n"/>
      <c r="T109" s="27">
        <f>IF(COUNTA($A109:$R109)&gt;0,1,0)</f>
        <v/>
      </c>
      <c r="U109" s="27">
        <f>IFERROR(LOWER(TRIM(INDEX($A109:$R109,MATCH(Lists!$J$3,$A$1:$R$1,0))&amp;"")),"")</f>
        <v/>
      </c>
      <c r="V109" s="27">
        <f>IFERROR(LOWER(TRIM(INDEX($A109:$R109,MATCH(Lists!$J$4,$A$1:$R$1,0))&amp;"")),"")</f>
        <v/>
      </c>
      <c r="W109" s="27">
        <f>IFERROR(LOWER(TRIM(INDEX($A109:$R109,MATCH(Lists!$J$5,$A$1:$R$1,0))&amp;"")),"")</f>
        <v/>
      </c>
      <c r="X109" s="27">
        <f>IFERROR(TRIM(INDEX($A109:$R109,MATCH(Lists!$J$6,$A$1:$R$1,0))&amp;""),"")</f>
        <v/>
      </c>
      <c r="Y109" s="27">
        <f>IF(W109="","",IF(COUNTIF(W$2:W109,W109)=1,MAX(Y$1:Y108)+1,""))</f>
        <v/>
      </c>
      <c r="Z109" s="26" t="n"/>
    </row>
    <row r="110">
      <c r="S110" s="26" t="n"/>
      <c r="T110" s="27">
        <f>IF(COUNTA($A110:$R110)&gt;0,1,0)</f>
        <v/>
      </c>
      <c r="U110" s="27">
        <f>IFERROR(LOWER(TRIM(INDEX($A110:$R110,MATCH(Lists!$J$3,$A$1:$R$1,0))&amp;"")),"")</f>
        <v/>
      </c>
      <c r="V110" s="27">
        <f>IFERROR(LOWER(TRIM(INDEX($A110:$R110,MATCH(Lists!$J$4,$A$1:$R$1,0))&amp;"")),"")</f>
        <v/>
      </c>
      <c r="W110" s="27">
        <f>IFERROR(LOWER(TRIM(INDEX($A110:$R110,MATCH(Lists!$J$5,$A$1:$R$1,0))&amp;"")),"")</f>
        <v/>
      </c>
      <c r="X110" s="27">
        <f>IFERROR(TRIM(INDEX($A110:$R110,MATCH(Lists!$J$6,$A$1:$R$1,0))&amp;""),"")</f>
        <v/>
      </c>
      <c r="Y110" s="27">
        <f>IF(W110="","",IF(COUNTIF(W$2:W110,W110)=1,MAX(Y$1:Y109)+1,""))</f>
        <v/>
      </c>
      <c r="Z110" s="26" t="n"/>
    </row>
    <row r="111">
      <c r="S111" s="26" t="n"/>
      <c r="T111" s="27">
        <f>IF(COUNTA($A111:$R111)&gt;0,1,0)</f>
        <v/>
      </c>
      <c r="U111" s="27">
        <f>IFERROR(LOWER(TRIM(INDEX($A111:$R111,MATCH(Lists!$J$3,$A$1:$R$1,0))&amp;"")),"")</f>
        <v/>
      </c>
      <c r="V111" s="27">
        <f>IFERROR(LOWER(TRIM(INDEX($A111:$R111,MATCH(Lists!$J$4,$A$1:$R$1,0))&amp;"")),"")</f>
        <v/>
      </c>
      <c r="W111" s="27">
        <f>IFERROR(LOWER(TRIM(INDEX($A111:$R111,MATCH(Lists!$J$5,$A$1:$R$1,0))&amp;"")),"")</f>
        <v/>
      </c>
      <c r="X111" s="27">
        <f>IFERROR(TRIM(INDEX($A111:$R111,MATCH(Lists!$J$6,$A$1:$R$1,0))&amp;""),"")</f>
        <v/>
      </c>
      <c r="Y111" s="27">
        <f>IF(W111="","",IF(COUNTIF(W$2:W111,W111)=1,MAX(Y$1:Y110)+1,""))</f>
        <v/>
      </c>
      <c r="Z111" s="26" t="n"/>
    </row>
    <row r="112">
      <c r="S112" s="26" t="n"/>
      <c r="T112" s="27">
        <f>IF(COUNTA($A112:$R112)&gt;0,1,0)</f>
        <v/>
      </c>
      <c r="U112" s="27">
        <f>IFERROR(LOWER(TRIM(INDEX($A112:$R112,MATCH(Lists!$J$3,$A$1:$R$1,0))&amp;"")),"")</f>
        <v/>
      </c>
      <c r="V112" s="27">
        <f>IFERROR(LOWER(TRIM(INDEX($A112:$R112,MATCH(Lists!$J$4,$A$1:$R$1,0))&amp;"")),"")</f>
        <v/>
      </c>
      <c r="W112" s="27">
        <f>IFERROR(LOWER(TRIM(INDEX($A112:$R112,MATCH(Lists!$J$5,$A$1:$R$1,0))&amp;"")),"")</f>
        <v/>
      </c>
      <c r="X112" s="27">
        <f>IFERROR(TRIM(INDEX($A112:$R112,MATCH(Lists!$J$6,$A$1:$R$1,0))&amp;""),"")</f>
        <v/>
      </c>
      <c r="Y112" s="27">
        <f>IF(W112="","",IF(COUNTIF(W$2:W112,W112)=1,MAX(Y$1:Y111)+1,""))</f>
        <v/>
      </c>
      <c r="Z112" s="26" t="n"/>
    </row>
    <row r="113">
      <c r="S113" s="26" t="n"/>
      <c r="T113" s="27">
        <f>IF(COUNTA($A113:$R113)&gt;0,1,0)</f>
        <v/>
      </c>
      <c r="U113" s="27">
        <f>IFERROR(LOWER(TRIM(INDEX($A113:$R113,MATCH(Lists!$J$3,$A$1:$R$1,0))&amp;"")),"")</f>
        <v/>
      </c>
      <c r="V113" s="27">
        <f>IFERROR(LOWER(TRIM(INDEX($A113:$R113,MATCH(Lists!$J$4,$A$1:$R$1,0))&amp;"")),"")</f>
        <v/>
      </c>
      <c r="W113" s="27">
        <f>IFERROR(LOWER(TRIM(INDEX($A113:$R113,MATCH(Lists!$J$5,$A$1:$R$1,0))&amp;"")),"")</f>
        <v/>
      </c>
      <c r="X113" s="27">
        <f>IFERROR(TRIM(INDEX($A113:$R113,MATCH(Lists!$J$6,$A$1:$R$1,0))&amp;""),"")</f>
        <v/>
      </c>
      <c r="Y113" s="27">
        <f>IF(W113="","",IF(COUNTIF(W$2:W113,W113)=1,MAX(Y$1:Y112)+1,""))</f>
        <v/>
      </c>
      <c r="Z113" s="26" t="n"/>
    </row>
    <row r="114">
      <c r="S114" s="26" t="n"/>
      <c r="T114" s="27">
        <f>IF(COUNTA($A114:$R114)&gt;0,1,0)</f>
        <v/>
      </c>
      <c r="U114" s="27">
        <f>IFERROR(LOWER(TRIM(INDEX($A114:$R114,MATCH(Lists!$J$3,$A$1:$R$1,0))&amp;"")),"")</f>
        <v/>
      </c>
      <c r="V114" s="27">
        <f>IFERROR(LOWER(TRIM(INDEX($A114:$R114,MATCH(Lists!$J$4,$A$1:$R$1,0))&amp;"")),"")</f>
        <v/>
      </c>
      <c r="W114" s="27">
        <f>IFERROR(LOWER(TRIM(INDEX($A114:$R114,MATCH(Lists!$J$5,$A$1:$R$1,0))&amp;"")),"")</f>
        <v/>
      </c>
      <c r="X114" s="27">
        <f>IFERROR(TRIM(INDEX($A114:$R114,MATCH(Lists!$J$6,$A$1:$R$1,0))&amp;""),"")</f>
        <v/>
      </c>
      <c r="Y114" s="27">
        <f>IF(W114="","",IF(COUNTIF(W$2:W114,W114)=1,MAX(Y$1:Y113)+1,""))</f>
        <v/>
      </c>
      <c r="Z114" s="26" t="n"/>
    </row>
    <row r="115">
      <c r="S115" s="26" t="n"/>
      <c r="T115" s="27">
        <f>IF(COUNTA($A115:$R115)&gt;0,1,0)</f>
        <v/>
      </c>
      <c r="U115" s="27">
        <f>IFERROR(LOWER(TRIM(INDEX($A115:$R115,MATCH(Lists!$J$3,$A$1:$R$1,0))&amp;"")),"")</f>
        <v/>
      </c>
      <c r="V115" s="27">
        <f>IFERROR(LOWER(TRIM(INDEX($A115:$R115,MATCH(Lists!$J$4,$A$1:$R$1,0))&amp;"")),"")</f>
        <v/>
      </c>
      <c r="W115" s="27">
        <f>IFERROR(LOWER(TRIM(INDEX($A115:$R115,MATCH(Lists!$J$5,$A$1:$R$1,0))&amp;"")),"")</f>
        <v/>
      </c>
      <c r="X115" s="27">
        <f>IFERROR(TRIM(INDEX($A115:$R115,MATCH(Lists!$J$6,$A$1:$R$1,0))&amp;""),"")</f>
        <v/>
      </c>
      <c r="Y115" s="27">
        <f>IF(W115="","",IF(COUNTIF(W$2:W115,W115)=1,MAX(Y$1:Y114)+1,""))</f>
        <v/>
      </c>
      <c r="Z115" s="26" t="n"/>
    </row>
    <row r="116">
      <c r="S116" s="26" t="n"/>
      <c r="T116" s="27">
        <f>IF(COUNTA($A116:$R116)&gt;0,1,0)</f>
        <v/>
      </c>
      <c r="U116" s="27">
        <f>IFERROR(LOWER(TRIM(INDEX($A116:$R116,MATCH(Lists!$J$3,$A$1:$R$1,0))&amp;"")),"")</f>
        <v/>
      </c>
      <c r="V116" s="27">
        <f>IFERROR(LOWER(TRIM(INDEX($A116:$R116,MATCH(Lists!$J$4,$A$1:$R$1,0))&amp;"")),"")</f>
        <v/>
      </c>
      <c r="W116" s="27">
        <f>IFERROR(LOWER(TRIM(INDEX($A116:$R116,MATCH(Lists!$J$5,$A$1:$R$1,0))&amp;"")),"")</f>
        <v/>
      </c>
      <c r="X116" s="27">
        <f>IFERROR(TRIM(INDEX($A116:$R116,MATCH(Lists!$J$6,$A$1:$R$1,0))&amp;""),"")</f>
        <v/>
      </c>
      <c r="Y116" s="27">
        <f>IF(W116="","",IF(COUNTIF(W$2:W116,W116)=1,MAX(Y$1:Y115)+1,""))</f>
        <v/>
      </c>
      <c r="Z116" s="26" t="n"/>
    </row>
    <row r="117">
      <c r="S117" s="26" t="n"/>
      <c r="T117" s="27">
        <f>IF(COUNTA($A117:$R117)&gt;0,1,0)</f>
        <v/>
      </c>
      <c r="U117" s="27">
        <f>IFERROR(LOWER(TRIM(INDEX($A117:$R117,MATCH(Lists!$J$3,$A$1:$R$1,0))&amp;"")),"")</f>
        <v/>
      </c>
      <c r="V117" s="27">
        <f>IFERROR(LOWER(TRIM(INDEX($A117:$R117,MATCH(Lists!$J$4,$A$1:$R$1,0))&amp;"")),"")</f>
        <v/>
      </c>
      <c r="W117" s="27">
        <f>IFERROR(LOWER(TRIM(INDEX($A117:$R117,MATCH(Lists!$J$5,$A$1:$R$1,0))&amp;"")),"")</f>
        <v/>
      </c>
      <c r="X117" s="27">
        <f>IFERROR(TRIM(INDEX($A117:$R117,MATCH(Lists!$J$6,$A$1:$R$1,0))&amp;""),"")</f>
        <v/>
      </c>
      <c r="Y117" s="27">
        <f>IF(W117="","",IF(COUNTIF(W$2:W117,W117)=1,MAX(Y$1:Y116)+1,""))</f>
        <v/>
      </c>
      <c r="Z117" s="26" t="n"/>
    </row>
    <row r="118">
      <c r="S118" s="26" t="n"/>
      <c r="T118" s="27">
        <f>IF(COUNTA($A118:$R118)&gt;0,1,0)</f>
        <v/>
      </c>
      <c r="U118" s="27">
        <f>IFERROR(LOWER(TRIM(INDEX($A118:$R118,MATCH(Lists!$J$3,$A$1:$R$1,0))&amp;"")),"")</f>
        <v/>
      </c>
      <c r="V118" s="27">
        <f>IFERROR(LOWER(TRIM(INDEX($A118:$R118,MATCH(Lists!$J$4,$A$1:$R$1,0))&amp;"")),"")</f>
        <v/>
      </c>
      <c r="W118" s="27">
        <f>IFERROR(LOWER(TRIM(INDEX($A118:$R118,MATCH(Lists!$J$5,$A$1:$R$1,0))&amp;"")),"")</f>
        <v/>
      </c>
      <c r="X118" s="27">
        <f>IFERROR(TRIM(INDEX($A118:$R118,MATCH(Lists!$J$6,$A$1:$R$1,0))&amp;""),"")</f>
        <v/>
      </c>
      <c r="Y118" s="27">
        <f>IF(W118="","",IF(COUNTIF(W$2:W118,W118)=1,MAX(Y$1:Y117)+1,""))</f>
        <v/>
      </c>
      <c r="Z118" s="26" t="n"/>
    </row>
    <row r="119">
      <c r="S119" s="26" t="n"/>
      <c r="T119" s="27">
        <f>IF(COUNTA($A119:$R119)&gt;0,1,0)</f>
        <v/>
      </c>
      <c r="U119" s="27">
        <f>IFERROR(LOWER(TRIM(INDEX($A119:$R119,MATCH(Lists!$J$3,$A$1:$R$1,0))&amp;"")),"")</f>
        <v/>
      </c>
      <c r="V119" s="27">
        <f>IFERROR(LOWER(TRIM(INDEX($A119:$R119,MATCH(Lists!$J$4,$A$1:$R$1,0))&amp;"")),"")</f>
        <v/>
      </c>
      <c r="W119" s="27">
        <f>IFERROR(LOWER(TRIM(INDEX($A119:$R119,MATCH(Lists!$J$5,$A$1:$R$1,0))&amp;"")),"")</f>
        <v/>
      </c>
      <c r="X119" s="27">
        <f>IFERROR(TRIM(INDEX($A119:$R119,MATCH(Lists!$J$6,$A$1:$R$1,0))&amp;""),"")</f>
        <v/>
      </c>
      <c r="Y119" s="27">
        <f>IF(W119="","",IF(COUNTIF(W$2:W119,W119)=1,MAX(Y$1:Y118)+1,""))</f>
        <v/>
      </c>
      <c r="Z119" s="26" t="n"/>
    </row>
    <row r="120">
      <c r="S120" s="26" t="n"/>
      <c r="T120" s="27">
        <f>IF(COUNTA($A120:$R120)&gt;0,1,0)</f>
        <v/>
      </c>
      <c r="U120" s="27">
        <f>IFERROR(LOWER(TRIM(INDEX($A120:$R120,MATCH(Lists!$J$3,$A$1:$R$1,0))&amp;"")),"")</f>
        <v/>
      </c>
      <c r="V120" s="27">
        <f>IFERROR(LOWER(TRIM(INDEX($A120:$R120,MATCH(Lists!$J$4,$A$1:$R$1,0))&amp;"")),"")</f>
        <v/>
      </c>
      <c r="W120" s="27">
        <f>IFERROR(LOWER(TRIM(INDEX($A120:$R120,MATCH(Lists!$J$5,$A$1:$R$1,0))&amp;"")),"")</f>
        <v/>
      </c>
      <c r="X120" s="27">
        <f>IFERROR(TRIM(INDEX($A120:$R120,MATCH(Lists!$J$6,$A$1:$R$1,0))&amp;""),"")</f>
        <v/>
      </c>
      <c r="Y120" s="27">
        <f>IF(W120="","",IF(COUNTIF(W$2:W120,W120)=1,MAX(Y$1:Y119)+1,""))</f>
        <v/>
      </c>
      <c r="Z120" s="26" t="n"/>
    </row>
    <row r="121">
      <c r="S121" s="26" t="n"/>
      <c r="T121" s="27">
        <f>IF(COUNTA($A121:$R121)&gt;0,1,0)</f>
        <v/>
      </c>
      <c r="U121" s="27">
        <f>IFERROR(LOWER(TRIM(INDEX($A121:$R121,MATCH(Lists!$J$3,$A$1:$R$1,0))&amp;"")),"")</f>
        <v/>
      </c>
      <c r="V121" s="27">
        <f>IFERROR(LOWER(TRIM(INDEX($A121:$R121,MATCH(Lists!$J$4,$A$1:$R$1,0))&amp;"")),"")</f>
        <v/>
      </c>
      <c r="W121" s="27">
        <f>IFERROR(LOWER(TRIM(INDEX($A121:$R121,MATCH(Lists!$J$5,$A$1:$R$1,0))&amp;"")),"")</f>
        <v/>
      </c>
      <c r="X121" s="27">
        <f>IFERROR(TRIM(INDEX($A121:$R121,MATCH(Lists!$J$6,$A$1:$R$1,0))&amp;""),"")</f>
        <v/>
      </c>
      <c r="Y121" s="27">
        <f>IF(W121="","",IF(COUNTIF(W$2:W121,W121)=1,MAX(Y$1:Y120)+1,""))</f>
        <v/>
      </c>
      <c r="Z121" s="26" t="n"/>
    </row>
    <row r="122">
      <c r="S122" s="26" t="n"/>
      <c r="T122" s="27">
        <f>IF(COUNTA($A122:$R122)&gt;0,1,0)</f>
        <v/>
      </c>
      <c r="U122" s="27">
        <f>IFERROR(LOWER(TRIM(INDEX($A122:$R122,MATCH(Lists!$J$3,$A$1:$R$1,0))&amp;"")),"")</f>
        <v/>
      </c>
      <c r="V122" s="27">
        <f>IFERROR(LOWER(TRIM(INDEX($A122:$R122,MATCH(Lists!$J$4,$A$1:$R$1,0))&amp;"")),"")</f>
        <v/>
      </c>
      <c r="W122" s="27">
        <f>IFERROR(LOWER(TRIM(INDEX($A122:$R122,MATCH(Lists!$J$5,$A$1:$R$1,0))&amp;"")),"")</f>
        <v/>
      </c>
      <c r="X122" s="27">
        <f>IFERROR(TRIM(INDEX($A122:$R122,MATCH(Lists!$J$6,$A$1:$R$1,0))&amp;""),"")</f>
        <v/>
      </c>
      <c r="Y122" s="27">
        <f>IF(W122="","",IF(COUNTIF(W$2:W122,W122)=1,MAX(Y$1:Y121)+1,""))</f>
        <v/>
      </c>
      <c r="Z122" s="26" t="n"/>
    </row>
    <row r="123">
      <c r="S123" s="26" t="n"/>
      <c r="T123" s="27">
        <f>IF(COUNTA($A123:$R123)&gt;0,1,0)</f>
        <v/>
      </c>
      <c r="U123" s="27">
        <f>IFERROR(LOWER(TRIM(INDEX($A123:$R123,MATCH(Lists!$J$3,$A$1:$R$1,0))&amp;"")),"")</f>
        <v/>
      </c>
      <c r="V123" s="27">
        <f>IFERROR(LOWER(TRIM(INDEX($A123:$R123,MATCH(Lists!$J$4,$A$1:$R$1,0))&amp;"")),"")</f>
        <v/>
      </c>
      <c r="W123" s="27">
        <f>IFERROR(LOWER(TRIM(INDEX($A123:$R123,MATCH(Lists!$J$5,$A$1:$R$1,0))&amp;"")),"")</f>
        <v/>
      </c>
      <c r="X123" s="27">
        <f>IFERROR(TRIM(INDEX($A123:$R123,MATCH(Lists!$J$6,$A$1:$R$1,0))&amp;""),"")</f>
        <v/>
      </c>
      <c r="Y123" s="27">
        <f>IF(W123="","",IF(COUNTIF(W$2:W123,W123)=1,MAX(Y$1:Y122)+1,""))</f>
        <v/>
      </c>
      <c r="Z123" s="26" t="n"/>
    </row>
    <row r="124">
      <c r="S124" s="26" t="n"/>
      <c r="T124" s="27">
        <f>IF(COUNTA($A124:$R124)&gt;0,1,0)</f>
        <v/>
      </c>
      <c r="U124" s="27">
        <f>IFERROR(LOWER(TRIM(INDEX($A124:$R124,MATCH(Lists!$J$3,$A$1:$R$1,0))&amp;"")),"")</f>
        <v/>
      </c>
      <c r="V124" s="27">
        <f>IFERROR(LOWER(TRIM(INDEX($A124:$R124,MATCH(Lists!$J$4,$A$1:$R$1,0))&amp;"")),"")</f>
        <v/>
      </c>
      <c r="W124" s="27">
        <f>IFERROR(LOWER(TRIM(INDEX($A124:$R124,MATCH(Lists!$J$5,$A$1:$R$1,0))&amp;"")),"")</f>
        <v/>
      </c>
      <c r="X124" s="27">
        <f>IFERROR(TRIM(INDEX($A124:$R124,MATCH(Lists!$J$6,$A$1:$R$1,0))&amp;""),"")</f>
        <v/>
      </c>
      <c r="Y124" s="27">
        <f>IF(W124="","",IF(COUNTIF(W$2:W124,W124)=1,MAX(Y$1:Y123)+1,""))</f>
        <v/>
      </c>
      <c r="Z124" s="26" t="n"/>
    </row>
    <row r="125">
      <c r="S125" s="26" t="n"/>
      <c r="T125" s="27">
        <f>IF(COUNTA($A125:$R125)&gt;0,1,0)</f>
        <v/>
      </c>
      <c r="U125" s="27">
        <f>IFERROR(LOWER(TRIM(INDEX($A125:$R125,MATCH(Lists!$J$3,$A$1:$R$1,0))&amp;"")),"")</f>
        <v/>
      </c>
      <c r="V125" s="27">
        <f>IFERROR(LOWER(TRIM(INDEX($A125:$R125,MATCH(Lists!$J$4,$A$1:$R$1,0))&amp;"")),"")</f>
        <v/>
      </c>
      <c r="W125" s="27">
        <f>IFERROR(LOWER(TRIM(INDEX($A125:$R125,MATCH(Lists!$J$5,$A$1:$R$1,0))&amp;"")),"")</f>
        <v/>
      </c>
      <c r="X125" s="27">
        <f>IFERROR(TRIM(INDEX($A125:$R125,MATCH(Lists!$J$6,$A$1:$R$1,0))&amp;""),"")</f>
        <v/>
      </c>
      <c r="Y125" s="27">
        <f>IF(W125="","",IF(COUNTIF(W$2:W125,W125)=1,MAX(Y$1:Y124)+1,""))</f>
        <v/>
      </c>
      <c r="Z125" s="26" t="n"/>
    </row>
    <row r="126">
      <c r="S126" s="26" t="n"/>
      <c r="T126" s="27">
        <f>IF(COUNTA($A126:$R126)&gt;0,1,0)</f>
        <v/>
      </c>
      <c r="U126" s="27">
        <f>IFERROR(LOWER(TRIM(INDEX($A126:$R126,MATCH(Lists!$J$3,$A$1:$R$1,0))&amp;"")),"")</f>
        <v/>
      </c>
      <c r="V126" s="27">
        <f>IFERROR(LOWER(TRIM(INDEX($A126:$R126,MATCH(Lists!$J$4,$A$1:$R$1,0))&amp;"")),"")</f>
        <v/>
      </c>
      <c r="W126" s="27">
        <f>IFERROR(LOWER(TRIM(INDEX($A126:$R126,MATCH(Lists!$J$5,$A$1:$R$1,0))&amp;"")),"")</f>
        <v/>
      </c>
      <c r="X126" s="27">
        <f>IFERROR(TRIM(INDEX($A126:$R126,MATCH(Lists!$J$6,$A$1:$R$1,0))&amp;""),"")</f>
        <v/>
      </c>
      <c r="Y126" s="27">
        <f>IF(W126="","",IF(COUNTIF(W$2:W126,W126)=1,MAX(Y$1:Y125)+1,""))</f>
        <v/>
      </c>
      <c r="Z126" s="26" t="n"/>
    </row>
    <row r="127">
      <c r="S127" s="26" t="n"/>
      <c r="T127" s="27">
        <f>IF(COUNTA($A127:$R127)&gt;0,1,0)</f>
        <v/>
      </c>
      <c r="U127" s="27">
        <f>IFERROR(LOWER(TRIM(INDEX($A127:$R127,MATCH(Lists!$J$3,$A$1:$R$1,0))&amp;"")),"")</f>
        <v/>
      </c>
      <c r="V127" s="27">
        <f>IFERROR(LOWER(TRIM(INDEX($A127:$R127,MATCH(Lists!$J$4,$A$1:$R$1,0))&amp;"")),"")</f>
        <v/>
      </c>
      <c r="W127" s="27">
        <f>IFERROR(LOWER(TRIM(INDEX($A127:$R127,MATCH(Lists!$J$5,$A$1:$R$1,0))&amp;"")),"")</f>
        <v/>
      </c>
      <c r="X127" s="27">
        <f>IFERROR(TRIM(INDEX($A127:$R127,MATCH(Lists!$J$6,$A$1:$R$1,0))&amp;""),"")</f>
        <v/>
      </c>
      <c r="Y127" s="27">
        <f>IF(W127="","",IF(COUNTIF(W$2:W127,W127)=1,MAX(Y$1:Y126)+1,""))</f>
        <v/>
      </c>
      <c r="Z127" s="26" t="n"/>
    </row>
    <row r="128">
      <c r="S128" s="26" t="n"/>
      <c r="T128" s="27">
        <f>IF(COUNTA($A128:$R128)&gt;0,1,0)</f>
        <v/>
      </c>
      <c r="U128" s="27">
        <f>IFERROR(LOWER(TRIM(INDEX($A128:$R128,MATCH(Lists!$J$3,$A$1:$R$1,0))&amp;"")),"")</f>
        <v/>
      </c>
      <c r="V128" s="27">
        <f>IFERROR(LOWER(TRIM(INDEX($A128:$R128,MATCH(Lists!$J$4,$A$1:$R$1,0))&amp;"")),"")</f>
        <v/>
      </c>
      <c r="W128" s="27">
        <f>IFERROR(LOWER(TRIM(INDEX($A128:$R128,MATCH(Lists!$J$5,$A$1:$R$1,0))&amp;"")),"")</f>
        <v/>
      </c>
      <c r="X128" s="27">
        <f>IFERROR(TRIM(INDEX($A128:$R128,MATCH(Lists!$J$6,$A$1:$R$1,0))&amp;""),"")</f>
        <v/>
      </c>
      <c r="Y128" s="27">
        <f>IF(W128="","",IF(COUNTIF(W$2:W128,W128)=1,MAX(Y$1:Y127)+1,""))</f>
        <v/>
      </c>
      <c r="Z128" s="26" t="n"/>
    </row>
    <row r="129">
      <c r="S129" s="26" t="n"/>
      <c r="T129" s="27">
        <f>IF(COUNTA($A129:$R129)&gt;0,1,0)</f>
        <v/>
      </c>
      <c r="U129" s="27">
        <f>IFERROR(LOWER(TRIM(INDEX($A129:$R129,MATCH(Lists!$J$3,$A$1:$R$1,0))&amp;"")),"")</f>
        <v/>
      </c>
      <c r="V129" s="27">
        <f>IFERROR(LOWER(TRIM(INDEX($A129:$R129,MATCH(Lists!$J$4,$A$1:$R$1,0))&amp;"")),"")</f>
        <v/>
      </c>
      <c r="W129" s="27">
        <f>IFERROR(LOWER(TRIM(INDEX($A129:$R129,MATCH(Lists!$J$5,$A$1:$R$1,0))&amp;"")),"")</f>
        <v/>
      </c>
      <c r="X129" s="27">
        <f>IFERROR(TRIM(INDEX($A129:$R129,MATCH(Lists!$J$6,$A$1:$R$1,0))&amp;""),"")</f>
        <v/>
      </c>
      <c r="Y129" s="27">
        <f>IF(W129="","",IF(COUNTIF(W$2:W129,W129)=1,MAX(Y$1:Y128)+1,""))</f>
        <v/>
      </c>
      <c r="Z129" s="26" t="n"/>
    </row>
    <row r="130">
      <c r="S130" s="26" t="n"/>
      <c r="T130" s="27">
        <f>IF(COUNTA($A130:$R130)&gt;0,1,0)</f>
        <v/>
      </c>
      <c r="U130" s="27">
        <f>IFERROR(LOWER(TRIM(INDEX($A130:$R130,MATCH(Lists!$J$3,$A$1:$R$1,0))&amp;"")),"")</f>
        <v/>
      </c>
      <c r="V130" s="27">
        <f>IFERROR(LOWER(TRIM(INDEX($A130:$R130,MATCH(Lists!$J$4,$A$1:$R$1,0))&amp;"")),"")</f>
        <v/>
      </c>
      <c r="W130" s="27">
        <f>IFERROR(LOWER(TRIM(INDEX($A130:$R130,MATCH(Lists!$J$5,$A$1:$R$1,0))&amp;"")),"")</f>
        <v/>
      </c>
      <c r="X130" s="27">
        <f>IFERROR(TRIM(INDEX($A130:$R130,MATCH(Lists!$J$6,$A$1:$R$1,0))&amp;""),"")</f>
        <v/>
      </c>
      <c r="Y130" s="27">
        <f>IF(W130="","",IF(COUNTIF(W$2:W130,W130)=1,MAX(Y$1:Y129)+1,""))</f>
        <v/>
      </c>
      <c r="Z130" s="26" t="n"/>
    </row>
    <row r="131">
      <c r="S131" s="26" t="n"/>
      <c r="T131" s="27">
        <f>IF(COUNTA($A131:$R131)&gt;0,1,0)</f>
        <v/>
      </c>
      <c r="U131" s="27">
        <f>IFERROR(LOWER(TRIM(INDEX($A131:$R131,MATCH(Lists!$J$3,$A$1:$R$1,0))&amp;"")),"")</f>
        <v/>
      </c>
      <c r="V131" s="27">
        <f>IFERROR(LOWER(TRIM(INDEX($A131:$R131,MATCH(Lists!$J$4,$A$1:$R$1,0))&amp;"")),"")</f>
        <v/>
      </c>
      <c r="W131" s="27">
        <f>IFERROR(LOWER(TRIM(INDEX($A131:$R131,MATCH(Lists!$J$5,$A$1:$R$1,0))&amp;"")),"")</f>
        <v/>
      </c>
      <c r="X131" s="27">
        <f>IFERROR(TRIM(INDEX($A131:$R131,MATCH(Lists!$J$6,$A$1:$R$1,0))&amp;""),"")</f>
        <v/>
      </c>
      <c r="Y131" s="27">
        <f>IF(W131="","",IF(COUNTIF(W$2:W131,W131)=1,MAX(Y$1:Y130)+1,""))</f>
        <v/>
      </c>
      <c r="Z131" s="26" t="n"/>
    </row>
    <row r="132">
      <c r="S132" s="26" t="n"/>
      <c r="T132" s="27">
        <f>IF(COUNTA($A132:$R132)&gt;0,1,0)</f>
        <v/>
      </c>
      <c r="U132" s="27">
        <f>IFERROR(LOWER(TRIM(INDEX($A132:$R132,MATCH(Lists!$J$3,$A$1:$R$1,0))&amp;"")),"")</f>
        <v/>
      </c>
      <c r="V132" s="27">
        <f>IFERROR(LOWER(TRIM(INDEX($A132:$R132,MATCH(Lists!$J$4,$A$1:$R$1,0))&amp;"")),"")</f>
        <v/>
      </c>
      <c r="W132" s="27">
        <f>IFERROR(LOWER(TRIM(INDEX($A132:$R132,MATCH(Lists!$J$5,$A$1:$R$1,0))&amp;"")),"")</f>
        <v/>
      </c>
      <c r="X132" s="27">
        <f>IFERROR(TRIM(INDEX($A132:$R132,MATCH(Lists!$J$6,$A$1:$R$1,0))&amp;""),"")</f>
        <v/>
      </c>
      <c r="Y132" s="27">
        <f>IF(W132="","",IF(COUNTIF(W$2:W132,W132)=1,MAX(Y$1:Y131)+1,""))</f>
        <v/>
      </c>
      <c r="Z132" s="26" t="n"/>
    </row>
    <row r="133">
      <c r="S133" s="26" t="n"/>
      <c r="T133" s="27">
        <f>IF(COUNTA($A133:$R133)&gt;0,1,0)</f>
        <v/>
      </c>
      <c r="U133" s="27">
        <f>IFERROR(LOWER(TRIM(INDEX($A133:$R133,MATCH(Lists!$J$3,$A$1:$R$1,0))&amp;"")),"")</f>
        <v/>
      </c>
      <c r="V133" s="27">
        <f>IFERROR(LOWER(TRIM(INDEX($A133:$R133,MATCH(Lists!$J$4,$A$1:$R$1,0))&amp;"")),"")</f>
        <v/>
      </c>
      <c r="W133" s="27">
        <f>IFERROR(LOWER(TRIM(INDEX($A133:$R133,MATCH(Lists!$J$5,$A$1:$R$1,0))&amp;"")),"")</f>
        <v/>
      </c>
      <c r="X133" s="27">
        <f>IFERROR(TRIM(INDEX($A133:$R133,MATCH(Lists!$J$6,$A$1:$R$1,0))&amp;""),"")</f>
        <v/>
      </c>
      <c r="Y133" s="27">
        <f>IF(W133="","",IF(COUNTIF(W$2:W133,W133)=1,MAX(Y$1:Y132)+1,""))</f>
        <v/>
      </c>
      <c r="Z133" s="26" t="n"/>
    </row>
    <row r="134">
      <c r="S134" s="26" t="n"/>
      <c r="T134" s="27">
        <f>IF(COUNTA($A134:$R134)&gt;0,1,0)</f>
        <v/>
      </c>
      <c r="U134" s="27">
        <f>IFERROR(LOWER(TRIM(INDEX($A134:$R134,MATCH(Lists!$J$3,$A$1:$R$1,0))&amp;"")),"")</f>
        <v/>
      </c>
      <c r="V134" s="27">
        <f>IFERROR(LOWER(TRIM(INDEX($A134:$R134,MATCH(Lists!$J$4,$A$1:$R$1,0))&amp;"")),"")</f>
        <v/>
      </c>
      <c r="W134" s="27">
        <f>IFERROR(LOWER(TRIM(INDEX($A134:$R134,MATCH(Lists!$J$5,$A$1:$R$1,0))&amp;"")),"")</f>
        <v/>
      </c>
      <c r="X134" s="27">
        <f>IFERROR(TRIM(INDEX($A134:$R134,MATCH(Lists!$J$6,$A$1:$R$1,0))&amp;""),"")</f>
        <v/>
      </c>
      <c r="Y134" s="27">
        <f>IF(W134="","",IF(COUNTIF(W$2:W134,W134)=1,MAX(Y$1:Y133)+1,""))</f>
        <v/>
      </c>
      <c r="Z134" s="26" t="n"/>
    </row>
    <row r="135">
      <c r="S135" s="26" t="n"/>
      <c r="T135" s="27">
        <f>IF(COUNTA($A135:$R135)&gt;0,1,0)</f>
        <v/>
      </c>
      <c r="U135" s="27">
        <f>IFERROR(LOWER(TRIM(INDEX($A135:$R135,MATCH(Lists!$J$3,$A$1:$R$1,0))&amp;"")),"")</f>
        <v/>
      </c>
      <c r="V135" s="27">
        <f>IFERROR(LOWER(TRIM(INDEX($A135:$R135,MATCH(Lists!$J$4,$A$1:$R$1,0))&amp;"")),"")</f>
        <v/>
      </c>
      <c r="W135" s="27">
        <f>IFERROR(LOWER(TRIM(INDEX($A135:$R135,MATCH(Lists!$J$5,$A$1:$R$1,0))&amp;"")),"")</f>
        <v/>
      </c>
      <c r="X135" s="27">
        <f>IFERROR(TRIM(INDEX($A135:$R135,MATCH(Lists!$J$6,$A$1:$R$1,0))&amp;""),"")</f>
        <v/>
      </c>
      <c r="Y135" s="27">
        <f>IF(W135="","",IF(COUNTIF(W$2:W135,W135)=1,MAX(Y$1:Y134)+1,""))</f>
        <v/>
      </c>
      <c r="Z135" s="26" t="n"/>
    </row>
    <row r="136">
      <c r="S136" s="26" t="n"/>
      <c r="T136" s="27">
        <f>IF(COUNTA($A136:$R136)&gt;0,1,0)</f>
        <v/>
      </c>
      <c r="U136" s="27">
        <f>IFERROR(LOWER(TRIM(INDEX($A136:$R136,MATCH(Lists!$J$3,$A$1:$R$1,0))&amp;"")),"")</f>
        <v/>
      </c>
      <c r="V136" s="27">
        <f>IFERROR(LOWER(TRIM(INDEX($A136:$R136,MATCH(Lists!$J$4,$A$1:$R$1,0))&amp;"")),"")</f>
        <v/>
      </c>
      <c r="W136" s="27">
        <f>IFERROR(LOWER(TRIM(INDEX($A136:$R136,MATCH(Lists!$J$5,$A$1:$R$1,0))&amp;"")),"")</f>
        <v/>
      </c>
      <c r="X136" s="27">
        <f>IFERROR(TRIM(INDEX($A136:$R136,MATCH(Lists!$J$6,$A$1:$R$1,0))&amp;""),"")</f>
        <v/>
      </c>
      <c r="Y136" s="27">
        <f>IF(W136="","",IF(COUNTIF(W$2:W136,W136)=1,MAX(Y$1:Y135)+1,""))</f>
        <v/>
      </c>
      <c r="Z136" s="26" t="n"/>
    </row>
    <row r="137">
      <c r="S137" s="26" t="n"/>
      <c r="T137" s="27">
        <f>IF(COUNTA($A137:$R137)&gt;0,1,0)</f>
        <v/>
      </c>
      <c r="U137" s="27">
        <f>IFERROR(LOWER(TRIM(INDEX($A137:$R137,MATCH(Lists!$J$3,$A$1:$R$1,0))&amp;"")),"")</f>
        <v/>
      </c>
      <c r="V137" s="27">
        <f>IFERROR(LOWER(TRIM(INDEX($A137:$R137,MATCH(Lists!$J$4,$A$1:$R$1,0))&amp;"")),"")</f>
        <v/>
      </c>
      <c r="W137" s="27">
        <f>IFERROR(LOWER(TRIM(INDEX($A137:$R137,MATCH(Lists!$J$5,$A$1:$R$1,0))&amp;"")),"")</f>
        <v/>
      </c>
      <c r="X137" s="27">
        <f>IFERROR(TRIM(INDEX($A137:$R137,MATCH(Lists!$J$6,$A$1:$R$1,0))&amp;""),"")</f>
        <v/>
      </c>
      <c r="Y137" s="27">
        <f>IF(W137="","",IF(COUNTIF(W$2:W137,W137)=1,MAX(Y$1:Y136)+1,""))</f>
        <v/>
      </c>
      <c r="Z137" s="26" t="n"/>
    </row>
    <row r="138">
      <c r="S138" s="26" t="n"/>
      <c r="T138" s="27">
        <f>IF(COUNTA($A138:$R138)&gt;0,1,0)</f>
        <v/>
      </c>
      <c r="U138" s="27">
        <f>IFERROR(LOWER(TRIM(INDEX($A138:$R138,MATCH(Lists!$J$3,$A$1:$R$1,0))&amp;"")),"")</f>
        <v/>
      </c>
      <c r="V138" s="27">
        <f>IFERROR(LOWER(TRIM(INDEX($A138:$R138,MATCH(Lists!$J$4,$A$1:$R$1,0))&amp;"")),"")</f>
        <v/>
      </c>
      <c r="W138" s="27">
        <f>IFERROR(LOWER(TRIM(INDEX($A138:$R138,MATCH(Lists!$J$5,$A$1:$R$1,0))&amp;"")),"")</f>
        <v/>
      </c>
      <c r="X138" s="27">
        <f>IFERROR(TRIM(INDEX($A138:$R138,MATCH(Lists!$J$6,$A$1:$R$1,0))&amp;""),"")</f>
        <v/>
      </c>
      <c r="Y138" s="27">
        <f>IF(W138="","",IF(COUNTIF(W$2:W138,W138)=1,MAX(Y$1:Y137)+1,""))</f>
        <v/>
      </c>
      <c r="Z138" s="26" t="n"/>
    </row>
    <row r="139">
      <c r="S139" s="26" t="n"/>
      <c r="T139" s="27">
        <f>IF(COUNTA($A139:$R139)&gt;0,1,0)</f>
        <v/>
      </c>
      <c r="U139" s="27">
        <f>IFERROR(LOWER(TRIM(INDEX($A139:$R139,MATCH(Lists!$J$3,$A$1:$R$1,0))&amp;"")),"")</f>
        <v/>
      </c>
      <c r="V139" s="27">
        <f>IFERROR(LOWER(TRIM(INDEX($A139:$R139,MATCH(Lists!$J$4,$A$1:$R$1,0))&amp;"")),"")</f>
        <v/>
      </c>
      <c r="W139" s="27">
        <f>IFERROR(LOWER(TRIM(INDEX($A139:$R139,MATCH(Lists!$J$5,$A$1:$R$1,0))&amp;"")),"")</f>
        <v/>
      </c>
      <c r="X139" s="27">
        <f>IFERROR(TRIM(INDEX($A139:$R139,MATCH(Lists!$J$6,$A$1:$R$1,0))&amp;""),"")</f>
        <v/>
      </c>
      <c r="Y139" s="27">
        <f>IF(W139="","",IF(COUNTIF(W$2:W139,W139)=1,MAX(Y$1:Y138)+1,""))</f>
        <v/>
      </c>
      <c r="Z139" s="26" t="n"/>
    </row>
    <row r="140">
      <c r="S140" s="26" t="n"/>
      <c r="T140" s="27">
        <f>IF(COUNTA($A140:$R140)&gt;0,1,0)</f>
        <v/>
      </c>
      <c r="U140" s="27">
        <f>IFERROR(LOWER(TRIM(INDEX($A140:$R140,MATCH(Lists!$J$3,$A$1:$R$1,0))&amp;"")),"")</f>
        <v/>
      </c>
      <c r="V140" s="27">
        <f>IFERROR(LOWER(TRIM(INDEX($A140:$R140,MATCH(Lists!$J$4,$A$1:$R$1,0))&amp;"")),"")</f>
        <v/>
      </c>
      <c r="W140" s="27">
        <f>IFERROR(LOWER(TRIM(INDEX($A140:$R140,MATCH(Lists!$J$5,$A$1:$R$1,0))&amp;"")),"")</f>
        <v/>
      </c>
      <c r="X140" s="27">
        <f>IFERROR(TRIM(INDEX($A140:$R140,MATCH(Lists!$J$6,$A$1:$R$1,0))&amp;""),"")</f>
        <v/>
      </c>
      <c r="Y140" s="27">
        <f>IF(W140="","",IF(COUNTIF(W$2:W140,W140)=1,MAX(Y$1:Y139)+1,""))</f>
        <v/>
      </c>
      <c r="Z140" s="26" t="n"/>
    </row>
    <row r="141">
      <c r="S141" s="26" t="n"/>
      <c r="T141" s="27">
        <f>IF(COUNTA($A141:$R141)&gt;0,1,0)</f>
        <v/>
      </c>
      <c r="U141" s="27">
        <f>IFERROR(LOWER(TRIM(INDEX($A141:$R141,MATCH(Lists!$J$3,$A$1:$R$1,0))&amp;"")),"")</f>
        <v/>
      </c>
      <c r="V141" s="27">
        <f>IFERROR(LOWER(TRIM(INDEX($A141:$R141,MATCH(Lists!$J$4,$A$1:$R$1,0))&amp;"")),"")</f>
        <v/>
      </c>
      <c r="W141" s="27">
        <f>IFERROR(LOWER(TRIM(INDEX($A141:$R141,MATCH(Lists!$J$5,$A$1:$R$1,0))&amp;"")),"")</f>
        <v/>
      </c>
      <c r="X141" s="27">
        <f>IFERROR(TRIM(INDEX($A141:$R141,MATCH(Lists!$J$6,$A$1:$R$1,0))&amp;""),"")</f>
        <v/>
      </c>
      <c r="Y141" s="27">
        <f>IF(W141="","",IF(COUNTIF(W$2:W141,W141)=1,MAX(Y$1:Y140)+1,""))</f>
        <v/>
      </c>
      <c r="Z141" s="26" t="n"/>
    </row>
    <row r="142">
      <c r="S142" s="26" t="n"/>
      <c r="T142" s="27">
        <f>IF(COUNTA($A142:$R142)&gt;0,1,0)</f>
        <v/>
      </c>
      <c r="U142" s="27">
        <f>IFERROR(LOWER(TRIM(INDEX($A142:$R142,MATCH(Lists!$J$3,$A$1:$R$1,0))&amp;"")),"")</f>
        <v/>
      </c>
      <c r="V142" s="27">
        <f>IFERROR(LOWER(TRIM(INDEX($A142:$R142,MATCH(Lists!$J$4,$A$1:$R$1,0))&amp;"")),"")</f>
        <v/>
      </c>
      <c r="W142" s="27">
        <f>IFERROR(LOWER(TRIM(INDEX($A142:$R142,MATCH(Lists!$J$5,$A$1:$R$1,0))&amp;"")),"")</f>
        <v/>
      </c>
      <c r="X142" s="27">
        <f>IFERROR(TRIM(INDEX($A142:$R142,MATCH(Lists!$J$6,$A$1:$R$1,0))&amp;""),"")</f>
        <v/>
      </c>
      <c r="Y142" s="27">
        <f>IF(W142="","",IF(COUNTIF(W$2:W142,W142)=1,MAX(Y$1:Y141)+1,""))</f>
        <v/>
      </c>
      <c r="Z142" s="26" t="n"/>
    </row>
    <row r="143">
      <c r="S143" s="26" t="n"/>
      <c r="T143" s="27">
        <f>IF(COUNTA($A143:$R143)&gt;0,1,0)</f>
        <v/>
      </c>
      <c r="U143" s="27">
        <f>IFERROR(LOWER(TRIM(INDEX($A143:$R143,MATCH(Lists!$J$3,$A$1:$R$1,0))&amp;"")),"")</f>
        <v/>
      </c>
      <c r="V143" s="27">
        <f>IFERROR(LOWER(TRIM(INDEX($A143:$R143,MATCH(Lists!$J$4,$A$1:$R$1,0))&amp;"")),"")</f>
        <v/>
      </c>
      <c r="W143" s="27">
        <f>IFERROR(LOWER(TRIM(INDEX($A143:$R143,MATCH(Lists!$J$5,$A$1:$R$1,0))&amp;"")),"")</f>
        <v/>
      </c>
      <c r="X143" s="27">
        <f>IFERROR(TRIM(INDEX($A143:$R143,MATCH(Lists!$J$6,$A$1:$R$1,0))&amp;""),"")</f>
        <v/>
      </c>
      <c r="Y143" s="27">
        <f>IF(W143="","",IF(COUNTIF(W$2:W143,W143)=1,MAX(Y$1:Y142)+1,""))</f>
        <v/>
      </c>
      <c r="Z143" s="26" t="n"/>
    </row>
    <row r="144">
      <c r="S144" s="26" t="n"/>
      <c r="T144" s="27">
        <f>IF(COUNTA($A144:$R144)&gt;0,1,0)</f>
        <v/>
      </c>
      <c r="U144" s="27">
        <f>IFERROR(LOWER(TRIM(INDEX($A144:$R144,MATCH(Lists!$J$3,$A$1:$R$1,0))&amp;"")),"")</f>
        <v/>
      </c>
      <c r="V144" s="27">
        <f>IFERROR(LOWER(TRIM(INDEX($A144:$R144,MATCH(Lists!$J$4,$A$1:$R$1,0))&amp;"")),"")</f>
        <v/>
      </c>
      <c r="W144" s="27">
        <f>IFERROR(LOWER(TRIM(INDEX($A144:$R144,MATCH(Lists!$J$5,$A$1:$R$1,0))&amp;"")),"")</f>
        <v/>
      </c>
      <c r="X144" s="27">
        <f>IFERROR(TRIM(INDEX($A144:$R144,MATCH(Lists!$J$6,$A$1:$R$1,0))&amp;""),"")</f>
        <v/>
      </c>
      <c r="Y144" s="27">
        <f>IF(W144="","",IF(COUNTIF(W$2:W144,W144)=1,MAX(Y$1:Y143)+1,""))</f>
        <v/>
      </c>
      <c r="Z144" s="26" t="n"/>
    </row>
    <row r="145">
      <c r="S145" s="26" t="n"/>
      <c r="T145" s="27">
        <f>IF(COUNTA($A145:$R145)&gt;0,1,0)</f>
        <v/>
      </c>
      <c r="U145" s="27">
        <f>IFERROR(LOWER(TRIM(INDEX($A145:$R145,MATCH(Lists!$J$3,$A$1:$R$1,0))&amp;"")),"")</f>
        <v/>
      </c>
      <c r="V145" s="27">
        <f>IFERROR(LOWER(TRIM(INDEX($A145:$R145,MATCH(Lists!$J$4,$A$1:$R$1,0))&amp;"")),"")</f>
        <v/>
      </c>
      <c r="W145" s="27">
        <f>IFERROR(LOWER(TRIM(INDEX($A145:$R145,MATCH(Lists!$J$5,$A$1:$R$1,0))&amp;"")),"")</f>
        <v/>
      </c>
      <c r="X145" s="27">
        <f>IFERROR(TRIM(INDEX($A145:$R145,MATCH(Lists!$J$6,$A$1:$R$1,0))&amp;""),"")</f>
        <v/>
      </c>
      <c r="Y145" s="27">
        <f>IF(W145="","",IF(COUNTIF(W$2:W145,W145)=1,MAX(Y$1:Y144)+1,""))</f>
        <v/>
      </c>
      <c r="Z145" s="26" t="n"/>
    </row>
    <row r="146">
      <c r="S146" s="26" t="n"/>
      <c r="T146" s="27">
        <f>IF(COUNTA($A146:$R146)&gt;0,1,0)</f>
        <v/>
      </c>
      <c r="U146" s="27">
        <f>IFERROR(LOWER(TRIM(INDEX($A146:$R146,MATCH(Lists!$J$3,$A$1:$R$1,0))&amp;"")),"")</f>
        <v/>
      </c>
      <c r="V146" s="27">
        <f>IFERROR(LOWER(TRIM(INDEX($A146:$R146,MATCH(Lists!$J$4,$A$1:$R$1,0))&amp;"")),"")</f>
        <v/>
      </c>
      <c r="W146" s="27">
        <f>IFERROR(LOWER(TRIM(INDEX($A146:$R146,MATCH(Lists!$J$5,$A$1:$R$1,0))&amp;"")),"")</f>
        <v/>
      </c>
      <c r="X146" s="27">
        <f>IFERROR(TRIM(INDEX($A146:$R146,MATCH(Lists!$J$6,$A$1:$R$1,0))&amp;""),"")</f>
        <v/>
      </c>
      <c r="Y146" s="27">
        <f>IF(W146="","",IF(COUNTIF(W$2:W146,W146)=1,MAX(Y$1:Y145)+1,""))</f>
        <v/>
      </c>
      <c r="Z146" s="26" t="n"/>
    </row>
    <row r="147">
      <c r="S147" s="26" t="n"/>
      <c r="T147" s="27">
        <f>IF(COUNTA($A147:$R147)&gt;0,1,0)</f>
        <v/>
      </c>
      <c r="U147" s="27">
        <f>IFERROR(LOWER(TRIM(INDEX($A147:$R147,MATCH(Lists!$J$3,$A$1:$R$1,0))&amp;"")),"")</f>
        <v/>
      </c>
      <c r="V147" s="27">
        <f>IFERROR(LOWER(TRIM(INDEX($A147:$R147,MATCH(Lists!$J$4,$A$1:$R$1,0))&amp;"")),"")</f>
        <v/>
      </c>
      <c r="W147" s="27">
        <f>IFERROR(LOWER(TRIM(INDEX($A147:$R147,MATCH(Lists!$J$5,$A$1:$R$1,0))&amp;"")),"")</f>
        <v/>
      </c>
      <c r="X147" s="27">
        <f>IFERROR(TRIM(INDEX($A147:$R147,MATCH(Lists!$J$6,$A$1:$R$1,0))&amp;""),"")</f>
        <v/>
      </c>
      <c r="Y147" s="27">
        <f>IF(W147="","",IF(COUNTIF(W$2:W147,W147)=1,MAX(Y$1:Y146)+1,""))</f>
        <v/>
      </c>
      <c r="Z147" s="26" t="n"/>
    </row>
    <row r="148">
      <c r="S148" s="26" t="n"/>
      <c r="T148" s="27">
        <f>IF(COUNTA($A148:$R148)&gt;0,1,0)</f>
        <v/>
      </c>
      <c r="U148" s="27">
        <f>IFERROR(LOWER(TRIM(INDEX($A148:$R148,MATCH(Lists!$J$3,$A$1:$R$1,0))&amp;"")),"")</f>
        <v/>
      </c>
      <c r="V148" s="27">
        <f>IFERROR(LOWER(TRIM(INDEX($A148:$R148,MATCH(Lists!$J$4,$A$1:$R$1,0))&amp;"")),"")</f>
        <v/>
      </c>
      <c r="W148" s="27">
        <f>IFERROR(LOWER(TRIM(INDEX($A148:$R148,MATCH(Lists!$J$5,$A$1:$R$1,0))&amp;"")),"")</f>
        <v/>
      </c>
      <c r="X148" s="27">
        <f>IFERROR(TRIM(INDEX($A148:$R148,MATCH(Lists!$J$6,$A$1:$R$1,0))&amp;""),"")</f>
        <v/>
      </c>
      <c r="Y148" s="27">
        <f>IF(W148="","",IF(COUNTIF(W$2:W148,W148)=1,MAX(Y$1:Y147)+1,""))</f>
        <v/>
      </c>
      <c r="Z148" s="26" t="n"/>
    </row>
    <row r="149">
      <c r="S149" s="26" t="n"/>
      <c r="T149" s="27">
        <f>IF(COUNTA($A149:$R149)&gt;0,1,0)</f>
        <v/>
      </c>
      <c r="U149" s="27">
        <f>IFERROR(LOWER(TRIM(INDEX($A149:$R149,MATCH(Lists!$J$3,$A$1:$R$1,0))&amp;"")),"")</f>
        <v/>
      </c>
      <c r="V149" s="27">
        <f>IFERROR(LOWER(TRIM(INDEX($A149:$R149,MATCH(Lists!$J$4,$A$1:$R$1,0))&amp;"")),"")</f>
        <v/>
      </c>
      <c r="W149" s="27">
        <f>IFERROR(LOWER(TRIM(INDEX($A149:$R149,MATCH(Lists!$J$5,$A$1:$R$1,0))&amp;"")),"")</f>
        <v/>
      </c>
      <c r="X149" s="27">
        <f>IFERROR(TRIM(INDEX($A149:$R149,MATCH(Lists!$J$6,$A$1:$R$1,0))&amp;""),"")</f>
        <v/>
      </c>
      <c r="Y149" s="27">
        <f>IF(W149="","",IF(COUNTIF(W$2:W149,W149)=1,MAX(Y$1:Y148)+1,""))</f>
        <v/>
      </c>
      <c r="Z149" s="26" t="n"/>
    </row>
    <row r="150">
      <c r="S150" s="26" t="n"/>
      <c r="T150" s="27">
        <f>IF(COUNTA($A150:$R150)&gt;0,1,0)</f>
        <v/>
      </c>
      <c r="U150" s="27">
        <f>IFERROR(LOWER(TRIM(INDEX($A150:$R150,MATCH(Lists!$J$3,$A$1:$R$1,0))&amp;"")),"")</f>
        <v/>
      </c>
      <c r="V150" s="27">
        <f>IFERROR(LOWER(TRIM(INDEX($A150:$R150,MATCH(Lists!$J$4,$A$1:$R$1,0))&amp;"")),"")</f>
        <v/>
      </c>
      <c r="W150" s="27">
        <f>IFERROR(LOWER(TRIM(INDEX($A150:$R150,MATCH(Lists!$J$5,$A$1:$R$1,0))&amp;"")),"")</f>
        <v/>
      </c>
      <c r="X150" s="27">
        <f>IFERROR(TRIM(INDEX($A150:$R150,MATCH(Lists!$J$6,$A$1:$R$1,0))&amp;""),"")</f>
        <v/>
      </c>
      <c r="Y150" s="27">
        <f>IF(W150="","",IF(COUNTIF(W$2:W150,W150)=1,MAX(Y$1:Y149)+1,""))</f>
        <v/>
      </c>
      <c r="Z150" s="26" t="n"/>
    </row>
    <row r="151">
      <c r="S151" s="26" t="n"/>
      <c r="T151" s="27">
        <f>IF(COUNTA($A151:$R151)&gt;0,1,0)</f>
        <v/>
      </c>
      <c r="U151" s="27">
        <f>IFERROR(LOWER(TRIM(INDEX($A151:$R151,MATCH(Lists!$J$3,$A$1:$R$1,0))&amp;"")),"")</f>
        <v/>
      </c>
      <c r="V151" s="27">
        <f>IFERROR(LOWER(TRIM(INDEX($A151:$R151,MATCH(Lists!$J$4,$A$1:$R$1,0))&amp;"")),"")</f>
        <v/>
      </c>
      <c r="W151" s="27">
        <f>IFERROR(LOWER(TRIM(INDEX($A151:$R151,MATCH(Lists!$J$5,$A$1:$R$1,0))&amp;"")),"")</f>
        <v/>
      </c>
      <c r="X151" s="27">
        <f>IFERROR(TRIM(INDEX($A151:$R151,MATCH(Lists!$J$6,$A$1:$R$1,0))&amp;""),"")</f>
        <v/>
      </c>
      <c r="Y151" s="27">
        <f>IF(W151="","",IF(COUNTIF(W$2:W151,W151)=1,MAX(Y$1:Y150)+1,""))</f>
        <v/>
      </c>
      <c r="Z151" s="26" t="n"/>
    </row>
    <row r="152">
      <c r="S152" s="26" t="n"/>
      <c r="T152" s="27">
        <f>IF(COUNTA($A152:$R152)&gt;0,1,0)</f>
        <v/>
      </c>
      <c r="U152" s="27">
        <f>IFERROR(LOWER(TRIM(INDEX($A152:$R152,MATCH(Lists!$J$3,$A$1:$R$1,0))&amp;"")),"")</f>
        <v/>
      </c>
      <c r="V152" s="27">
        <f>IFERROR(LOWER(TRIM(INDEX($A152:$R152,MATCH(Lists!$J$4,$A$1:$R$1,0))&amp;"")),"")</f>
        <v/>
      </c>
      <c r="W152" s="27">
        <f>IFERROR(LOWER(TRIM(INDEX($A152:$R152,MATCH(Lists!$J$5,$A$1:$R$1,0))&amp;"")),"")</f>
        <v/>
      </c>
      <c r="X152" s="27">
        <f>IFERROR(TRIM(INDEX($A152:$R152,MATCH(Lists!$J$6,$A$1:$R$1,0))&amp;""),"")</f>
        <v/>
      </c>
      <c r="Y152" s="27">
        <f>IF(W152="","",IF(COUNTIF(W$2:W152,W152)=1,MAX(Y$1:Y151)+1,""))</f>
        <v/>
      </c>
      <c r="Z152" s="26" t="n"/>
    </row>
    <row r="153">
      <c r="S153" s="26" t="n"/>
      <c r="T153" s="27">
        <f>IF(COUNTA($A153:$R153)&gt;0,1,0)</f>
        <v/>
      </c>
      <c r="U153" s="27">
        <f>IFERROR(LOWER(TRIM(INDEX($A153:$R153,MATCH(Lists!$J$3,$A$1:$R$1,0))&amp;"")),"")</f>
        <v/>
      </c>
      <c r="V153" s="27">
        <f>IFERROR(LOWER(TRIM(INDEX($A153:$R153,MATCH(Lists!$J$4,$A$1:$R$1,0))&amp;"")),"")</f>
        <v/>
      </c>
      <c r="W153" s="27">
        <f>IFERROR(LOWER(TRIM(INDEX($A153:$R153,MATCH(Lists!$J$5,$A$1:$R$1,0))&amp;"")),"")</f>
        <v/>
      </c>
      <c r="X153" s="27">
        <f>IFERROR(TRIM(INDEX($A153:$R153,MATCH(Lists!$J$6,$A$1:$R$1,0))&amp;""),"")</f>
        <v/>
      </c>
      <c r="Y153" s="27">
        <f>IF(W153="","",IF(COUNTIF(W$2:W153,W153)=1,MAX(Y$1:Y152)+1,""))</f>
        <v/>
      </c>
      <c r="Z153" s="26" t="n"/>
    </row>
    <row r="154">
      <c r="S154" s="26" t="n"/>
      <c r="T154" s="27">
        <f>IF(COUNTA($A154:$R154)&gt;0,1,0)</f>
        <v/>
      </c>
      <c r="U154" s="27">
        <f>IFERROR(LOWER(TRIM(INDEX($A154:$R154,MATCH(Lists!$J$3,$A$1:$R$1,0))&amp;"")),"")</f>
        <v/>
      </c>
      <c r="V154" s="27">
        <f>IFERROR(LOWER(TRIM(INDEX($A154:$R154,MATCH(Lists!$J$4,$A$1:$R$1,0))&amp;"")),"")</f>
        <v/>
      </c>
      <c r="W154" s="27">
        <f>IFERROR(LOWER(TRIM(INDEX($A154:$R154,MATCH(Lists!$J$5,$A$1:$R$1,0))&amp;"")),"")</f>
        <v/>
      </c>
      <c r="X154" s="27">
        <f>IFERROR(TRIM(INDEX($A154:$R154,MATCH(Lists!$J$6,$A$1:$R$1,0))&amp;""),"")</f>
        <v/>
      </c>
      <c r="Y154" s="27">
        <f>IF(W154="","",IF(COUNTIF(W$2:W154,W154)=1,MAX(Y$1:Y153)+1,""))</f>
        <v/>
      </c>
      <c r="Z154" s="26" t="n"/>
    </row>
    <row r="155">
      <c r="S155" s="26" t="n"/>
      <c r="T155" s="27">
        <f>IF(COUNTA($A155:$R155)&gt;0,1,0)</f>
        <v/>
      </c>
      <c r="U155" s="27">
        <f>IFERROR(LOWER(TRIM(INDEX($A155:$R155,MATCH(Lists!$J$3,$A$1:$R$1,0))&amp;"")),"")</f>
        <v/>
      </c>
      <c r="V155" s="27">
        <f>IFERROR(LOWER(TRIM(INDEX($A155:$R155,MATCH(Lists!$J$4,$A$1:$R$1,0))&amp;"")),"")</f>
        <v/>
      </c>
      <c r="W155" s="27">
        <f>IFERROR(LOWER(TRIM(INDEX($A155:$R155,MATCH(Lists!$J$5,$A$1:$R$1,0))&amp;"")),"")</f>
        <v/>
      </c>
      <c r="X155" s="27">
        <f>IFERROR(TRIM(INDEX($A155:$R155,MATCH(Lists!$J$6,$A$1:$R$1,0))&amp;""),"")</f>
        <v/>
      </c>
      <c r="Y155" s="27">
        <f>IF(W155="","",IF(COUNTIF(W$2:W155,W155)=1,MAX(Y$1:Y154)+1,""))</f>
        <v/>
      </c>
      <c r="Z155" s="26" t="n"/>
    </row>
    <row r="156">
      <c r="S156" s="26" t="n"/>
      <c r="T156" s="27">
        <f>IF(COUNTA($A156:$R156)&gt;0,1,0)</f>
        <v/>
      </c>
      <c r="U156" s="27">
        <f>IFERROR(LOWER(TRIM(INDEX($A156:$R156,MATCH(Lists!$J$3,$A$1:$R$1,0))&amp;"")),"")</f>
        <v/>
      </c>
      <c r="V156" s="27">
        <f>IFERROR(LOWER(TRIM(INDEX($A156:$R156,MATCH(Lists!$J$4,$A$1:$R$1,0))&amp;"")),"")</f>
        <v/>
      </c>
      <c r="W156" s="27">
        <f>IFERROR(LOWER(TRIM(INDEX($A156:$R156,MATCH(Lists!$J$5,$A$1:$R$1,0))&amp;"")),"")</f>
        <v/>
      </c>
      <c r="X156" s="27">
        <f>IFERROR(TRIM(INDEX($A156:$R156,MATCH(Lists!$J$6,$A$1:$R$1,0))&amp;""),"")</f>
        <v/>
      </c>
      <c r="Y156" s="27">
        <f>IF(W156="","",IF(COUNTIF(W$2:W156,W156)=1,MAX(Y$1:Y155)+1,""))</f>
        <v/>
      </c>
      <c r="Z156" s="26" t="n"/>
    </row>
    <row r="157">
      <c r="S157" s="26" t="n"/>
      <c r="T157" s="27">
        <f>IF(COUNTA($A157:$R157)&gt;0,1,0)</f>
        <v/>
      </c>
      <c r="U157" s="27">
        <f>IFERROR(LOWER(TRIM(INDEX($A157:$R157,MATCH(Lists!$J$3,$A$1:$R$1,0))&amp;"")),"")</f>
        <v/>
      </c>
      <c r="V157" s="27">
        <f>IFERROR(LOWER(TRIM(INDEX($A157:$R157,MATCH(Lists!$J$4,$A$1:$R$1,0))&amp;"")),"")</f>
        <v/>
      </c>
      <c r="W157" s="27">
        <f>IFERROR(LOWER(TRIM(INDEX($A157:$R157,MATCH(Lists!$J$5,$A$1:$R$1,0))&amp;"")),"")</f>
        <v/>
      </c>
      <c r="X157" s="27">
        <f>IFERROR(TRIM(INDEX($A157:$R157,MATCH(Lists!$J$6,$A$1:$R$1,0))&amp;""),"")</f>
        <v/>
      </c>
      <c r="Y157" s="27">
        <f>IF(W157="","",IF(COUNTIF(W$2:W157,W157)=1,MAX(Y$1:Y156)+1,""))</f>
        <v/>
      </c>
      <c r="Z157" s="26" t="n"/>
    </row>
    <row r="158">
      <c r="S158" s="26" t="n"/>
      <c r="T158" s="27">
        <f>IF(COUNTA($A158:$R158)&gt;0,1,0)</f>
        <v/>
      </c>
      <c r="U158" s="27">
        <f>IFERROR(LOWER(TRIM(INDEX($A158:$R158,MATCH(Lists!$J$3,$A$1:$R$1,0))&amp;"")),"")</f>
        <v/>
      </c>
      <c r="V158" s="27">
        <f>IFERROR(LOWER(TRIM(INDEX($A158:$R158,MATCH(Lists!$J$4,$A$1:$R$1,0))&amp;"")),"")</f>
        <v/>
      </c>
      <c r="W158" s="27">
        <f>IFERROR(LOWER(TRIM(INDEX($A158:$R158,MATCH(Lists!$J$5,$A$1:$R$1,0))&amp;"")),"")</f>
        <v/>
      </c>
      <c r="X158" s="27">
        <f>IFERROR(TRIM(INDEX($A158:$R158,MATCH(Lists!$J$6,$A$1:$R$1,0))&amp;""),"")</f>
        <v/>
      </c>
      <c r="Y158" s="27">
        <f>IF(W158="","",IF(COUNTIF(W$2:W158,W158)=1,MAX(Y$1:Y157)+1,""))</f>
        <v/>
      </c>
      <c r="Z158" s="26" t="n"/>
    </row>
    <row r="159">
      <c r="S159" s="26" t="n"/>
      <c r="T159" s="27">
        <f>IF(COUNTA($A159:$R159)&gt;0,1,0)</f>
        <v/>
      </c>
      <c r="U159" s="27">
        <f>IFERROR(LOWER(TRIM(INDEX($A159:$R159,MATCH(Lists!$J$3,$A$1:$R$1,0))&amp;"")),"")</f>
        <v/>
      </c>
      <c r="V159" s="27">
        <f>IFERROR(LOWER(TRIM(INDEX($A159:$R159,MATCH(Lists!$J$4,$A$1:$R$1,0))&amp;"")),"")</f>
        <v/>
      </c>
      <c r="W159" s="27">
        <f>IFERROR(LOWER(TRIM(INDEX($A159:$R159,MATCH(Lists!$J$5,$A$1:$R$1,0))&amp;"")),"")</f>
        <v/>
      </c>
      <c r="X159" s="27">
        <f>IFERROR(TRIM(INDEX($A159:$R159,MATCH(Lists!$J$6,$A$1:$R$1,0))&amp;""),"")</f>
        <v/>
      </c>
      <c r="Y159" s="27">
        <f>IF(W159="","",IF(COUNTIF(W$2:W159,W159)=1,MAX(Y$1:Y158)+1,""))</f>
        <v/>
      </c>
      <c r="Z159" s="26" t="n"/>
    </row>
    <row r="160">
      <c r="S160" s="26" t="n"/>
      <c r="T160" s="27">
        <f>IF(COUNTA($A160:$R160)&gt;0,1,0)</f>
        <v/>
      </c>
      <c r="U160" s="27">
        <f>IFERROR(LOWER(TRIM(INDEX($A160:$R160,MATCH(Lists!$J$3,$A$1:$R$1,0))&amp;"")),"")</f>
        <v/>
      </c>
      <c r="V160" s="27">
        <f>IFERROR(LOWER(TRIM(INDEX($A160:$R160,MATCH(Lists!$J$4,$A$1:$R$1,0))&amp;"")),"")</f>
        <v/>
      </c>
      <c r="W160" s="27">
        <f>IFERROR(LOWER(TRIM(INDEX($A160:$R160,MATCH(Lists!$J$5,$A$1:$R$1,0))&amp;"")),"")</f>
        <v/>
      </c>
      <c r="X160" s="27">
        <f>IFERROR(TRIM(INDEX($A160:$R160,MATCH(Lists!$J$6,$A$1:$R$1,0))&amp;""),"")</f>
        <v/>
      </c>
      <c r="Y160" s="27">
        <f>IF(W160="","",IF(COUNTIF(W$2:W160,W160)=1,MAX(Y$1:Y159)+1,""))</f>
        <v/>
      </c>
      <c r="Z160" s="26" t="n"/>
    </row>
    <row r="161">
      <c r="S161" s="26" t="n"/>
      <c r="T161" s="27">
        <f>IF(COUNTA($A161:$R161)&gt;0,1,0)</f>
        <v/>
      </c>
      <c r="U161" s="27">
        <f>IFERROR(LOWER(TRIM(INDEX($A161:$R161,MATCH(Lists!$J$3,$A$1:$R$1,0))&amp;"")),"")</f>
        <v/>
      </c>
      <c r="V161" s="27">
        <f>IFERROR(LOWER(TRIM(INDEX($A161:$R161,MATCH(Lists!$J$4,$A$1:$R$1,0))&amp;"")),"")</f>
        <v/>
      </c>
      <c r="W161" s="27">
        <f>IFERROR(LOWER(TRIM(INDEX($A161:$R161,MATCH(Lists!$J$5,$A$1:$R$1,0))&amp;"")),"")</f>
        <v/>
      </c>
      <c r="X161" s="27">
        <f>IFERROR(TRIM(INDEX($A161:$R161,MATCH(Lists!$J$6,$A$1:$R$1,0))&amp;""),"")</f>
        <v/>
      </c>
      <c r="Y161" s="27">
        <f>IF(W161="","",IF(COUNTIF(W$2:W161,W161)=1,MAX(Y$1:Y160)+1,""))</f>
        <v/>
      </c>
      <c r="Z161" s="26" t="n"/>
    </row>
    <row r="162">
      <c r="S162" s="26" t="n"/>
      <c r="T162" s="27">
        <f>IF(COUNTA($A162:$R162)&gt;0,1,0)</f>
        <v/>
      </c>
      <c r="U162" s="27">
        <f>IFERROR(LOWER(TRIM(INDEX($A162:$R162,MATCH(Lists!$J$3,$A$1:$R$1,0))&amp;"")),"")</f>
        <v/>
      </c>
      <c r="V162" s="27">
        <f>IFERROR(LOWER(TRIM(INDEX($A162:$R162,MATCH(Lists!$J$4,$A$1:$R$1,0))&amp;"")),"")</f>
        <v/>
      </c>
      <c r="W162" s="27">
        <f>IFERROR(LOWER(TRIM(INDEX($A162:$R162,MATCH(Lists!$J$5,$A$1:$R$1,0))&amp;"")),"")</f>
        <v/>
      </c>
      <c r="X162" s="27">
        <f>IFERROR(TRIM(INDEX($A162:$R162,MATCH(Lists!$J$6,$A$1:$R$1,0))&amp;""),"")</f>
        <v/>
      </c>
      <c r="Y162" s="27">
        <f>IF(W162="","",IF(COUNTIF(W$2:W162,W162)=1,MAX(Y$1:Y161)+1,""))</f>
        <v/>
      </c>
      <c r="Z162" s="26" t="n"/>
    </row>
    <row r="163">
      <c r="S163" s="26" t="n"/>
      <c r="T163" s="27">
        <f>IF(COUNTA($A163:$R163)&gt;0,1,0)</f>
        <v/>
      </c>
      <c r="U163" s="27">
        <f>IFERROR(LOWER(TRIM(INDEX($A163:$R163,MATCH(Lists!$J$3,$A$1:$R$1,0))&amp;"")),"")</f>
        <v/>
      </c>
      <c r="V163" s="27">
        <f>IFERROR(LOWER(TRIM(INDEX($A163:$R163,MATCH(Lists!$J$4,$A$1:$R$1,0))&amp;"")),"")</f>
        <v/>
      </c>
      <c r="W163" s="27">
        <f>IFERROR(LOWER(TRIM(INDEX($A163:$R163,MATCH(Lists!$J$5,$A$1:$R$1,0))&amp;"")),"")</f>
        <v/>
      </c>
      <c r="X163" s="27">
        <f>IFERROR(TRIM(INDEX($A163:$R163,MATCH(Lists!$J$6,$A$1:$R$1,0))&amp;""),"")</f>
        <v/>
      </c>
      <c r="Y163" s="27">
        <f>IF(W163="","",IF(COUNTIF(W$2:W163,W163)=1,MAX(Y$1:Y162)+1,""))</f>
        <v/>
      </c>
      <c r="Z163" s="26" t="n"/>
    </row>
    <row r="164">
      <c r="S164" s="26" t="n"/>
      <c r="T164" s="27">
        <f>IF(COUNTA($A164:$R164)&gt;0,1,0)</f>
        <v/>
      </c>
      <c r="U164" s="27">
        <f>IFERROR(LOWER(TRIM(INDEX($A164:$R164,MATCH(Lists!$J$3,$A$1:$R$1,0))&amp;"")),"")</f>
        <v/>
      </c>
      <c r="V164" s="27">
        <f>IFERROR(LOWER(TRIM(INDEX($A164:$R164,MATCH(Lists!$J$4,$A$1:$R$1,0))&amp;"")),"")</f>
        <v/>
      </c>
      <c r="W164" s="27">
        <f>IFERROR(LOWER(TRIM(INDEX($A164:$R164,MATCH(Lists!$J$5,$A$1:$R$1,0))&amp;"")),"")</f>
        <v/>
      </c>
      <c r="X164" s="27">
        <f>IFERROR(TRIM(INDEX($A164:$R164,MATCH(Lists!$J$6,$A$1:$R$1,0))&amp;""),"")</f>
        <v/>
      </c>
      <c r="Y164" s="27">
        <f>IF(W164="","",IF(COUNTIF(W$2:W164,W164)=1,MAX(Y$1:Y163)+1,""))</f>
        <v/>
      </c>
      <c r="Z164" s="26" t="n"/>
    </row>
    <row r="165">
      <c r="S165" s="26" t="n"/>
      <c r="T165" s="27">
        <f>IF(COUNTA($A165:$R165)&gt;0,1,0)</f>
        <v/>
      </c>
      <c r="U165" s="27">
        <f>IFERROR(LOWER(TRIM(INDEX($A165:$R165,MATCH(Lists!$J$3,$A$1:$R$1,0))&amp;"")),"")</f>
        <v/>
      </c>
      <c r="V165" s="27">
        <f>IFERROR(LOWER(TRIM(INDEX($A165:$R165,MATCH(Lists!$J$4,$A$1:$R$1,0))&amp;"")),"")</f>
        <v/>
      </c>
      <c r="W165" s="27">
        <f>IFERROR(LOWER(TRIM(INDEX($A165:$R165,MATCH(Lists!$J$5,$A$1:$R$1,0))&amp;"")),"")</f>
        <v/>
      </c>
      <c r="X165" s="27">
        <f>IFERROR(TRIM(INDEX($A165:$R165,MATCH(Lists!$J$6,$A$1:$R$1,0))&amp;""),"")</f>
        <v/>
      </c>
      <c r="Y165" s="27">
        <f>IF(W165="","",IF(COUNTIF(W$2:W165,W165)=1,MAX(Y$1:Y164)+1,""))</f>
        <v/>
      </c>
      <c r="Z165" s="26" t="n"/>
    </row>
    <row r="166">
      <c r="S166" s="26" t="n"/>
      <c r="T166" s="27">
        <f>IF(COUNTA($A166:$R166)&gt;0,1,0)</f>
        <v/>
      </c>
      <c r="U166" s="27">
        <f>IFERROR(LOWER(TRIM(INDEX($A166:$R166,MATCH(Lists!$J$3,$A$1:$R$1,0))&amp;"")),"")</f>
        <v/>
      </c>
      <c r="V166" s="27">
        <f>IFERROR(LOWER(TRIM(INDEX($A166:$R166,MATCH(Lists!$J$4,$A$1:$R$1,0))&amp;"")),"")</f>
        <v/>
      </c>
      <c r="W166" s="27">
        <f>IFERROR(LOWER(TRIM(INDEX($A166:$R166,MATCH(Lists!$J$5,$A$1:$R$1,0))&amp;"")),"")</f>
        <v/>
      </c>
      <c r="X166" s="27">
        <f>IFERROR(TRIM(INDEX($A166:$R166,MATCH(Lists!$J$6,$A$1:$R$1,0))&amp;""),"")</f>
        <v/>
      </c>
      <c r="Y166" s="27">
        <f>IF(W166="","",IF(COUNTIF(W$2:W166,W166)=1,MAX(Y$1:Y165)+1,""))</f>
        <v/>
      </c>
      <c r="Z166" s="26" t="n"/>
    </row>
    <row r="167">
      <c r="S167" s="26" t="n"/>
      <c r="T167" s="27">
        <f>IF(COUNTA($A167:$R167)&gt;0,1,0)</f>
        <v/>
      </c>
      <c r="U167" s="27">
        <f>IFERROR(LOWER(TRIM(INDEX($A167:$R167,MATCH(Lists!$J$3,$A$1:$R$1,0))&amp;"")),"")</f>
        <v/>
      </c>
      <c r="V167" s="27">
        <f>IFERROR(LOWER(TRIM(INDEX($A167:$R167,MATCH(Lists!$J$4,$A$1:$R$1,0))&amp;"")),"")</f>
        <v/>
      </c>
      <c r="W167" s="27">
        <f>IFERROR(LOWER(TRIM(INDEX($A167:$R167,MATCH(Lists!$J$5,$A$1:$R$1,0))&amp;"")),"")</f>
        <v/>
      </c>
      <c r="X167" s="27">
        <f>IFERROR(TRIM(INDEX($A167:$R167,MATCH(Lists!$J$6,$A$1:$R$1,0))&amp;""),"")</f>
        <v/>
      </c>
      <c r="Y167" s="27">
        <f>IF(W167="","",IF(COUNTIF(W$2:W167,W167)=1,MAX(Y$1:Y166)+1,""))</f>
        <v/>
      </c>
      <c r="Z167" s="26" t="n"/>
    </row>
    <row r="168">
      <c r="S168" s="26" t="n"/>
      <c r="T168" s="27">
        <f>IF(COUNTA($A168:$R168)&gt;0,1,0)</f>
        <v/>
      </c>
      <c r="U168" s="27">
        <f>IFERROR(LOWER(TRIM(INDEX($A168:$R168,MATCH(Lists!$J$3,$A$1:$R$1,0))&amp;"")),"")</f>
        <v/>
      </c>
      <c r="V168" s="27">
        <f>IFERROR(LOWER(TRIM(INDEX($A168:$R168,MATCH(Lists!$J$4,$A$1:$R$1,0))&amp;"")),"")</f>
        <v/>
      </c>
      <c r="W168" s="27">
        <f>IFERROR(LOWER(TRIM(INDEX($A168:$R168,MATCH(Lists!$J$5,$A$1:$R$1,0))&amp;"")),"")</f>
        <v/>
      </c>
      <c r="X168" s="27">
        <f>IFERROR(TRIM(INDEX($A168:$R168,MATCH(Lists!$J$6,$A$1:$R$1,0))&amp;""),"")</f>
        <v/>
      </c>
      <c r="Y168" s="27">
        <f>IF(W168="","",IF(COUNTIF(W$2:W168,W168)=1,MAX(Y$1:Y167)+1,""))</f>
        <v/>
      </c>
      <c r="Z168" s="26" t="n"/>
    </row>
    <row r="169">
      <c r="S169" s="26" t="n"/>
      <c r="T169" s="27">
        <f>IF(COUNTA($A169:$R169)&gt;0,1,0)</f>
        <v/>
      </c>
      <c r="U169" s="27">
        <f>IFERROR(LOWER(TRIM(INDEX($A169:$R169,MATCH(Lists!$J$3,$A$1:$R$1,0))&amp;"")),"")</f>
        <v/>
      </c>
      <c r="V169" s="27">
        <f>IFERROR(LOWER(TRIM(INDEX($A169:$R169,MATCH(Lists!$J$4,$A$1:$R$1,0))&amp;"")),"")</f>
        <v/>
      </c>
      <c r="W169" s="27">
        <f>IFERROR(LOWER(TRIM(INDEX($A169:$R169,MATCH(Lists!$J$5,$A$1:$R$1,0))&amp;"")),"")</f>
        <v/>
      </c>
      <c r="X169" s="27">
        <f>IFERROR(TRIM(INDEX($A169:$R169,MATCH(Lists!$J$6,$A$1:$R$1,0))&amp;""),"")</f>
        <v/>
      </c>
      <c r="Y169" s="27">
        <f>IF(W169="","",IF(COUNTIF(W$2:W169,W169)=1,MAX(Y$1:Y168)+1,""))</f>
        <v/>
      </c>
      <c r="Z169" s="26" t="n"/>
    </row>
    <row r="170">
      <c r="S170" s="26" t="n"/>
      <c r="T170" s="27">
        <f>IF(COUNTA($A170:$R170)&gt;0,1,0)</f>
        <v/>
      </c>
      <c r="U170" s="27">
        <f>IFERROR(LOWER(TRIM(INDEX($A170:$R170,MATCH(Lists!$J$3,$A$1:$R$1,0))&amp;"")),"")</f>
        <v/>
      </c>
      <c r="V170" s="27">
        <f>IFERROR(LOWER(TRIM(INDEX($A170:$R170,MATCH(Lists!$J$4,$A$1:$R$1,0))&amp;"")),"")</f>
        <v/>
      </c>
      <c r="W170" s="27">
        <f>IFERROR(LOWER(TRIM(INDEX($A170:$R170,MATCH(Lists!$J$5,$A$1:$R$1,0))&amp;"")),"")</f>
        <v/>
      </c>
      <c r="X170" s="27">
        <f>IFERROR(TRIM(INDEX($A170:$R170,MATCH(Lists!$J$6,$A$1:$R$1,0))&amp;""),"")</f>
        <v/>
      </c>
      <c r="Y170" s="27">
        <f>IF(W170="","",IF(COUNTIF(W$2:W170,W170)=1,MAX(Y$1:Y169)+1,""))</f>
        <v/>
      </c>
      <c r="Z170" s="26" t="n"/>
    </row>
    <row r="171">
      <c r="S171" s="26" t="n"/>
      <c r="T171" s="27">
        <f>IF(COUNTA($A171:$R171)&gt;0,1,0)</f>
        <v/>
      </c>
      <c r="U171" s="27">
        <f>IFERROR(LOWER(TRIM(INDEX($A171:$R171,MATCH(Lists!$J$3,$A$1:$R$1,0))&amp;"")),"")</f>
        <v/>
      </c>
      <c r="V171" s="27">
        <f>IFERROR(LOWER(TRIM(INDEX($A171:$R171,MATCH(Lists!$J$4,$A$1:$R$1,0))&amp;"")),"")</f>
        <v/>
      </c>
      <c r="W171" s="27">
        <f>IFERROR(LOWER(TRIM(INDEX($A171:$R171,MATCH(Lists!$J$5,$A$1:$R$1,0))&amp;"")),"")</f>
        <v/>
      </c>
      <c r="X171" s="27">
        <f>IFERROR(TRIM(INDEX($A171:$R171,MATCH(Lists!$J$6,$A$1:$R$1,0))&amp;""),"")</f>
        <v/>
      </c>
      <c r="Y171" s="27">
        <f>IF(W171="","",IF(COUNTIF(W$2:W171,W171)=1,MAX(Y$1:Y170)+1,""))</f>
        <v/>
      </c>
      <c r="Z171" s="26" t="n"/>
    </row>
    <row r="172">
      <c r="S172" s="26" t="n"/>
      <c r="T172" s="27">
        <f>IF(COUNTA($A172:$R172)&gt;0,1,0)</f>
        <v/>
      </c>
      <c r="U172" s="27">
        <f>IFERROR(LOWER(TRIM(INDEX($A172:$R172,MATCH(Lists!$J$3,$A$1:$R$1,0))&amp;"")),"")</f>
        <v/>
      </c>
      <c r="V172" s="27">
        <f>IFERROR(LOWER(TRIM(INDEX($A172:$R172,MATCH(Lists!$J$4,$A$1:$R$1,0))&amp;"")),"")</f>
        <v/>
      </c>
      <c r="W172" s="27">
        <f>IFERROR(LOWER(TRIM(INDEX($A172:$R172,MATCH(Lists!$J$5,$A$1:$R$1,0))&amp;"")),"")</f>
        <v/>
      </c>
      <c r="X172" s="27">
        <f>IFERROR(TRIM(INDEX($A172:$R172,MATCH(Lists!$J$6,$A$1:$R$1,0))&amp;""),"")</f>
        <v/>
      </c>
      <c r="Y172" s="27">
        <f>IF(W172="","",IF(COUNTIF(W$2:W172,W172)=1,MAX(Y$1:Y171)+1,""))</f>
        <v/>
      </c>
      <c r="Z172" s="26" t="n"/>
    </row>
    <row r="173">
      <c r="S173" s="26" t="n"/>
      <c r="T173" s="27">
        <f>IF(COUNTA($A173:$R173)&gt;0,1,0)</f>
        <v/>
      </c>
      <c r="U173" s="27">
        <f>IFERROR(LOWER(TRIM(INDEX($A173:$R173,MATCH(Lists!$J$3,$A$1:$R$1,0))&amp;"")),"")</f>
        <v/>
      </c>
      <c r="V173" s="27">
        <f>IFERROR(LOWER(TRIM(INDEX($A173:$R173,MATCH(Lists!$J$4,$A$1:$R$1,0))&amp;"")),"")</f>
        <v/>
      </c>
      <c r="W173" s="27">
        <f>IFERROR(LOWER(TRIM(INDEX($A173:$R173,MATCH(Lists!$J$5,$A$1:$R$1,0))&amp;"")),"")</f>
        <v/>
      </c>
      <c r="X173" s="27">
        <f>IFERROR(TRIM(INDEX($A173:$R173,MATCH(Lists!$J$6,$A$1:$R$1,0))&amp;""),"")</f>
        <v/>
      </c>
      <c r="Y173" s="27">
        <f>IF(W173="","",IF(COUNTIF(W$2:W173,W173)=1,MAX(Y$1:Y172)+1,""))</f>
        <v/>
      </c>
      <c r="Z173" s="26" t="n"/>
    </row>
    <row r="174">
      <c r="S174" s="26" t="n"/>
      <c r="T174" s="27">
        <f>IF(COUNTA($A174:$R174)&gt;0,1,0)</f>
        <v/>
      </c>
      <c r="U174" s="27">
        <f>IFERROR(LOWER(TRIM(INDEX($A174:$R174,MATCH(Lists!$J$3,$A$1:$R$1,0))&amp;"")),"")</f>
        <v/>
      </c>
      <c r="V174" s="27">
        <f>IFERROR(LOWER(TRIM(INDEX($A174:$R174,MATCH(Lists!$J$4,$A$1:$R$1,0))&amp;"")),"")</f>
        <v/>
      </c>
      <c r="W174" s="27">
        <f>IFERROR(LOWER(TRIM(INDEX($A174:$R174,MATCH(Lists!$J$5,$A$1:$R$1,0))&amp;"")),"")</f>
        <v/>
      </c>
      <c r="X174" s="27">
        <f>IFERROR(TRIM(INDEX($A174:$R174,MATCH(Lists!$J$6,$A$1:$R$1,0))&amp;""),"")</f>
        <v/>
      </c>
      <c r="Y174" s="27">
        <f>IF(W174="","",IF(COUNTIF(W$2:W174,W174)=1,MAX(Y$1:Y173)+1,""))</f>
        <v/>
      </c>
      <c r="Z174" s="26" t="n"/>
    </row>
    <row r="175">
      <c r="S175" s="26" t="n"/>
      <c r="T175" s="27">
        <f>IF(COUNTA($A175:$R175)&gt;0,1,0)</f>
        <v/>
      </c>
      <c r="U175" s="27">
        <f>IFERROR(LOWER(TRIM(INDEX($A175:$R175,MATCH(Lists!$J$3,$A$1:$R$1,0))&amp;"")),"")</f>
        <v/>
      </c>
      <c r="V175" s="27">
        <f>IFERROR(LOWER(TRIM(INDEX($A175:$R175,MATCH(Lists!$J$4,$A$1:$R$1,0))&amp;"")),"")</f>
        <v/>
      </c>
      <c r="W175" s="27">
        <f>IFERROR(LOWER(TRIM(INDEX($A175:$R175,MATCH(Lists!$J$5,$A$1:$R$1,0))&amp;"")),"")</f>
        <v/>
      </c>
      <c r="X175" s="27">
        <f>IFERROR(TRIM(INDEX($A175:$R175,MATCH(Lists!$J$6,$A$1:$R$1,0))&amp;""),"")</f>
        <v/>
      </c>
      <c r="Y175" s="27">
        <f>IF(W175="","",IF(COUNTIF(W$2:W175,W175)=1,MAX(Y$1:Y174)+1,""))</f>
        <v/>
      </c>
      <c r="Z175" s="26" t="n"/>
    </row>
    <row r="176">
      <c r="S176" s="26" t="n"/>
      <c r="T176" s="27">
        <f>IF(COUNTA($A176:$R176)&gt;0,1,0)</f>
        <v/>
      </c>
      <c r="U176" s="27">
        <f>IFERROR(LOWER(TRIM(INDEX($A176:$R176,MATCH(Lists!$J$3,$A$1:$R$1,0))&amp;"")),"")</f>
        <v/>
      </c>
      <c r="V176" s="27">
        <f>IFERROR(LOWER(TRIM(INDEX($A176:$R176,MATCH(Lists!$J$4,$A$1:$R$1,0))&amp;"")),"")</f>
        <v/>
      </c>
      <c r="W176" s="27">
        <f>IFERROR(LOWER(TRIM(INDEX($A176:$R176,MATCH(Lists!$J$5,$A$1:$R$1,0))&amp;"")),"")</f>
        <v/>
      </c>
      <c r="X176" s="27">
        <f>IFERROR(TRIM(INDEX($A176:$R176,MATCH(Lists!$J$6,$A$1:$R$1,0))&amp;""),"")</f>
        <v/>
      </c>
      <c r="Y176" s="27">
        <f>IF(W176="","",IF(COUNTIF(W$2:W176,W176)=1,MAX(Y$1:Y175)+1,""))</f>
        <v/>
      </c>
      <c r="Z176" s="26" t="n"/>
    </row>
    <row r="177">
      <c r="S177" s="26" t="n"/>
      <c r="T177" s="27">
        <f>IF(COUNTA($A177:$R177)&gt;0,1,0)</f>
        <v/>
      </c>
      <c r="U177" s="27">
        <f>IFERROR(LOWER(TRIM(INDEX($A177:$R177,MATCH(Lists!$J$3,$A$1:$R$1,0))&amp;"")),"")</f>
        <v/>
      </c>
      <c r="V177" s="27">
        <f>IFERROR(LOWER(TRIM(INDEX($A177:$R177,MATCH(Lists!$J$4,$A$1:$R$1,0))&amp;"")),"")</f>
        <v/>
      </c>
      <c r="W177" s="27">
        <f>IFERROR(LOWER(TRIM(INDEX($A177:$R177,MATCH(Lists!$J$5,$A$1:$R$1,0))&amp;"")),"")</f>
        <v/>
      </c>
      <c r="X177" s="27">
        <f>IFERROR(TRIM(INDEX($A177:$R177,MATCH(Lists!$J$6,$A$1:$R$1,0))&amp;""),"")</f>
        <v/>
      </c>
      <c r="Y177" s="27">
        <f>IF(W177="","",IF(COUNTIF(W$2:W177,W177)=1,MAX(Y$1:Y176)+1,""))</f>
        <v/>
      </c>
      <c r="Z177" s="26" t="n"/>
    </row>
    <row r="178">
      <c r="S178" s="26" t="n"/>
      <c r="T178" s="27">
        <f>IF(COUNTA($A178:$R178)&gt;0,1,0)</f>
        <v/>
      </c>
      <c r="U178" s="27">
        <f>IFERROR(LOWER(TRIM(INDEX($A178:$R178,MATCH(Lists!$J$3,$A$1:$R$1,0))&amp;"")),"")</f>
        <v/>
      </c>
      <c r="V178" s="27">
        <f>IFERROR(LOWER(TRIM(INDEX($A178:$R178,MATCH(Lists!$J$4,$A$1:$R$1,0))&amp;"")),"")</f>
        <v/>
      </c>
      <c r="W178" s="27">
        <f>IFERROR(LOWER(TRIM(INDEX($A178:$R178,MATCH(Lists!$J$5,$A$1:$R$1,0))&amp;"")),"")</f>
        <v/>
      </c>
      <c r="X178" s="27">
        <f>IFERROR(TRIM(INDEX($A178:$R178,MATCH(Lists!$J$6,$A$1:$R$1,0))&amp;""),"")</f>
        <v/>
      </c>
      <c r="Y178" s="27">
        <f>IF(W178="","",IF(COUNTIF(W$2:W178,W178)=1,MAX(Y$1:Y177)+1,""))</f>
        <v/>
      </c>
      <c r="Z178" s="26" t="n"/>
    </row>
    <row r="179">
      <c r="S179" s="26" t="n"/>
      <c r="T179" s="27">
        <f>IF(COUNTA($A179:$R179)&gt;0,1,0)</f>
        <v/>
      </c>
      <c r="U179" s="27">
        <f>IFERROR(LOWER(TRIM(INDEX($A179:$R179,MATCH(Lists!$J$3,$A$1:$R$1,0))&amp;"")),"")</f>
        <v/>
      </c>
      <c r="V179" s="27">
        <f>IFERROR(LOWER(TRIM(INDEX($A179:$R179,MATCH(Lists!$J$4,$A$1:$R$1,0))&amp;"")),"")</f>
        <v/>
      </c>
      <c r="W179" s="27">
        <f>IFERROR(LOWER(TRIM(INDEX($A179:$R179,MATCH(Lists!$J$5,$A$1:$R$1,0))&amp;"")),"")</f>
        <v/>
      </c>
      <c r="X179" s="27">
        <f>IFERROR(TRIM(INDEX($A179:$R179,MATCH(Lists!$J$6,$A$1:$R$1,0))&amp;""),"")</f>
        <v/>
      </c>
      <c r="Y179" s="27">
        <f>IF(W179="","",IF(COUNTIF(W$2:W179,W179)=1,MAX(Y$1:Y178)+1,""))</f>
        <v/>
      </c>
      <c r="Z179" s="26" t="n"/>
    </row>
    <row r="180">
      <c r="S180" s="26" t="n"/>
      <c r="T180" s="27">
        <f>IF(COUNTA($A180:$R180)&gt;0,1,0)</f>
        <v/>
      </c>
      <c r="U180" s="27">
        <f>IFERROR(LOWER(TRIM(INDEX($A180:$R180,MATCH(Lists!$J$3,$A$1:$R$1,0))&amp;"")),"")</f>
        <v/>
      </c>
      <c r="V180" s="27">
        <f>IFERROR(LOWER(TRIM(INDEX($A180:$R180,MATCH(Lists!$J$4,$A$1:$R$1,0))&amp;"")),"")</f>
        <v/>
      </c>
      <c r="W180" s="27">
        <f>IFERROR(LOWER(TRIM(INDEX($A180:$R180,MATCH(Lists!$J$5,$A$1:$R$1,0))&amp;"")),"")</f>
        <v/>
      </c>
      <c r="X180" s="27">
        <f>IFERROR(TRIM(INDEX($A180:$R180,MATCH(Lists!$J$6,$A$1:$R$1,0))&amp;""),"")</f>
        <v/>
      </c>
      <c r="Y180" s="27">
        <f>IF(W180="","",IF(COUNTIF(W$2:W180,W180)=1,MAX(Y$1:Y179)+1,""))</f>
        <v/>
      </c>
      <c r="Z180" s="26" t="n"/>
    </row>
    <row r="181">
      <c r="S181" s="26" t="n"/>
      <c r="T181" s="27">
        <f>IF(COUNTA($A181:$R181)&gt;0,1,0)</f>
        <v/>
      </c>
      <c r="U181" s="27">
        <f>IFERROR(LOWER(TRIM(INDEX($A181:$R181,MATCH(Lists!$J$3,$A$1:$R$1,0))&amp;"")),"")</f>
        <v/>
      </c>
      <c r="V181" s="27">
        <f>IFERROR(LOWER(TRIM(INDEX($A181:$R181,MATCH(Lists!$J$4,$A$1:$R$1,0))&amp;"")),"")</f>
        <v/>
      </c>
      <c r="W181" s="27">
        <f>IFERROR(LOWER(TRIM(INDEX($A181:$R181,MATCH(Lists!$J$5,$A$1:$R$1,0))&amp;"")),"")</f>
        <v/>
      </c>
      <c r="X181" s="27">
        <f>IFERROR(TRIM(INDEX($A181:$R181,MATCH(Lists!$J$6,$A$1:$R$1,0))&amp;""),"")</f>
        <v/>
      </c>
      <c r="Y181" s="27">
        <f>IF(W181="","",IF(COUNTIF(W$2:W181,W181)=1,MAX(Y$1:Y180)+1,""))</f>
        <v/>
      </c>
      <c r="Z181" s="26" t="n"/>
    </row>
    <row r="182">
      <c r="S182" s="26" t="n"/>
      <c r="T182" s="27">
        <f>IF(COUNTA($A182:$R182)&gt;0,1,0)</f>
        <v/>
      </c>
      <c r="U182" s="27">
        <f>IFERROR(LOWER(TRIM(INDEX($A182:$R182,MATCH(Lists!$J$3,$A$1:$R$1,0))&amp;"")),"")</f>
        <v/>
      </c>
      <c r="V182" s="27">
        <f>IFERROR(LOWER(TRIM(INDEX($A182:$R182,MATCH(Lists!$J$4,$A$1:$R$1,0))&amp;"")),"")</f>
        <v/>
      </c>
      <c r="W182" s="27">
        <f>IFERROR(LOWER(TRIM(INDEX($A182:$R182,MATCH(Lists!$J$5,$A$1:$R$1,0))&amp;"")),"")</f>
        <v/>
      </c>
      <c r="X182" s="27">
        <f>IFERROR(TRIM(INDEX($A182:$R182,MATCH(Lists!$J$6,$A$1:$R$1,0))&amp;""),"")</f>
        <v/>
      </c>
      <c r="Y182" s="27">
        <f>IF(W182="","",IF(COUNTIF(W$2:W182,W182)=1,MAX(Y$1:Y181)+1,""))</f>
        <v/>
      </c>
      <c r="Z182" s="26" t="n"/>
    </row>
    <row r="183">
      <c r="S183" s="26" t="n"/>
      <c r="T183" s="27">
        <f>IF(COUNTA($A183:$R183)&gt;0,1,0)</f>
        <v/>
      </c>
      <c r="U183" s="27">
        <f>IFERROR(LOWER(TRIM(INDEX($A183:$R183,MATCH(Lists!$J$3,$A$1:$R$1,0))&amp;"")),"")</f>
        <v/>
      </c>
      <c r="V183" s="27">
        <f>IFERROR(LOWER(TRIM(INDEX($A183:$R183,MATCH(Lists!$J$4,$A$1:$R$1,0))&amp;"")),"")</f>
        <v/>
      </c>
      <c r="W183" s="27">
        <f>IFERROR(LOWER(TRIM(INDEX($A183:$R183,MATCH(Lists!$J$5,$A$1:$R$1,0))&amp;"")),"")</f>
        <v/>
      </c>
      <c r="X183" s="27">
        <f>IFERROR(TRIM(INDEX($A183:$R183,MATCH(Lists!$J$6,$A$1:$R$1,0))&amp;""),"")</f>
        <v/>
      </c>
      <c r="Y183" s="27">
        <f>IF(W183="","",IF(COUNTIF(W$2:W183,W183)=1,MAX(Y$1:Y182)+1,""))</f>
        <v/>
      </c>
      <c r="Z183" s="26" t="n"/>
    </row>
    <row r="184">
      <c r="S184" s="26" t="n"/>
      <c r="T184" s="27">
        <f>IF(COUNTA($A184:$R184)&gt;0,1,0)</f>
        <v/>
      </c>
      <c r="U184" s="27">
        <f>IFERROR(LOWER(TRIM(INDEX($A184:$R184,MATCH(Lists!$J$3,$A$1:$R$1,0))&amp;"")),"")</f>
        <v/>
      </c>
      <c r="V184" s="27">
        <f>IFERROR(LOWER(TRIM(INDEX($A184:$R184,MATCH(Lists!$J$4,$A$1:$R$1,0))&amp;"")),"")</f>
        <v/>
      </c>
      <c r="W184" s="27">
        <f>IFERROR(LOWER(TRIM(INDEX($A184:$R184,MATCH(Lists!$J$5,$A$1:$R$1,0))&amp;"")),"")</f>
        <v/>
      </c>
      <c r="X184" s="27">
        <f>IFERROR(TRIM(INDEX($A184:$R184,MATCH(Lists!$J$6,$A$1:$R$1,0))&amp;""),"")</f>
        <v/>
      </c>
      <c r="Y184" s="27">
        <f>IF(W184="","",IF(COUNTIF(W$2:W184,W184)=1,MAX(Y$1:Y183)+1,""))</f>
        <v/>
      </c>
      <c r="Z184" s="26" t="n"/>
    </row>
    <row r="185">
      <c r="S185" s="26" t="n"/>
      <c r="T185" s="27">
        <f>IF(COUNTA($A185:$R185)&gt;0,1,0)</f>
        <v/>
      </c>
      <c r="U185" s="27">
        <f>IFERROR(LOWER(TRIM(INDEX($A185:$R185,MATCH(Lists!$J$3,$A$1:$R$1,0))&amp;"")),"")</f>
        <v/>
      </c>
      <c r="V185" s="27">
        <f>IFERROR(LOWER(TRIM(INDEX($A185:$R185,MATCH(Lists!$J$4,$A$1:$R$1,0))&amp;"")),"")</f>
        <v/>
      </c>
      <c r="W185" s="27">
        <f>IFERROR(LOWER(TRIM(INDEX($A185:$R185,MATCH(Lists!$J$5,$A$1:$R$1,0))&amp;"")),"")</f>
        <v/>
      </c>
      <c r="X185" s="27">
        <f>IFERROR(TRIM(INDEX($A185:$R185,MATCH(Lists!$J$6,$A$1:$R$1,0))&amp;""),"")</f>
        <v/>
      </c>
      <c r="Y185" s="27">
        <f>IF(W185="","",IF(COUNTIF(W$2:W185,W185)=1,MAX(Y$1:Y184)+1,""))</f>
        <v/>
      </c>
      <c r="Z185" s="26" t="n"/>
    </row>
    <row r="186">
      <c r="S186" s="26" t="n"/>
      <c r="T186" s="27">
        <f>IF(COUNTA($A186:$R186)&gt;0,1,0)</f>
        <v/>
      </c>
      <c r="U186" s="27">
        <f>IFERROR(LOWER(TRIM(INDEX($A186:$R186,MATCH(Lists!$J$3,$A$1:$R$1,0))&amp;"")),"")</f>
        <v/>
      </c>
      <c r="V186" s="27">
        <f>IFERROR(LOWER(TRIM(INDEX($A186:$R186,MATCH(Lists!$J$4,$A$1:$R$1,0))&amp;"")),"")</f>
        <v/>
      </c>
      <c r="W186" s="27">
        <f>IFERROR(LOWER(TRIM(INDEX($A186:$R186,MATCH(Lists!$J$5,$A$1:$R$1,0))&amp;"")),"")</f>
        <v/>
      </c>
      <c r="X186" s="27">
        <f>IFERROR(TRIM(INDEX($A186:$R186,MATCH(Lists!$J$6,$A$1:$R$1,0))&amp;""),"")</f>
        <v/>
      </c>
      <c r="Y186" s="27">
        <f>IF(W186="","",IF(COUNTIF(W$2:W186,W186)=1,MAX(Y$1:Y185)+1,""))</f>
        <v/>
      </c>
      <c r="Z186" s="26" t="n"/>
    </row>
    <row r="187">
      <c r="S187" s="26" t="n"/>
      <c r="T187" s="27">
        <f>IF(COUNTA($A187:$R187)&gt;0,1,0)</f>
        <v/>
      </c>
      <c r="U187" s="27">
        <f>IFERROR(LOWER(TRIM(INDEX($A187:$R187,MATCH(Lists!$J$3,$A$1:$R$1,0))&amp;"")),"")</f>
        <v/>
      </c>
      <c r="V187" s="27">
        <f>IFERROR(LOWER(TRIM(INDEX($A187:$R187,MATCH(Lists!$J$4,$A$1:$R$1,0))&amp;"")),"")</f>
        <v/>
      </c>
      <c r="W187" s="27">
        <f>IFERROR(LOWER(TRIM(INDEX($A187:$R187,MATCH(Lists!$J$5,$A$1:$R$1,0))&amp;"")),"")</f>
        <v/>
      </c>
      <c r="X187" s="27">
        <f>IFERROR(TRIM(INDEX($A187:$R187,MATCH(Lists!$J$6,$A$1:$R$1,0))&amp;""),"")</f>
        <v/>
      </c>
      <c r="Y187" s="27">
        <f>IF(W187="","",IF(COUNTIF(W$2:W187,W187)=1,MAX(Y$1:Y186)+1,""))</f>
        <v/>
      </c>
      <c r="Z187" s="26" t="n"/>
    </row>
    <row r="188">
      <c r="S188" s="26" t="n"/>
      <c r="T188" s="27">
        <f>IF(COUNTA($A188:$R188)&gt;0,1,0)</f>
        <v/>
      </c>
      <c r="U188" s="27">
        <f>IFERROR(LOWER(TRIM(INDEX($A188:$R188,MATCH(Lists!$J$3,$A$1:$R$1,0))&amp;"")),"")</f>
        <v/>
      </c>
      <c r="V188" s="27">
        <f>IFERROR(LOWER(TRIM(INDEX($A188:$R188,MATCH(Lists!$J$4,$A$1:$R$1,0))&amp;"")),"")</f>
        <v/>
      </c>
      <c r="W188" s="27">
        <f>IFERROR(LOWER(TRIM(INDEX($A188:$R188,MATCH(Lists!$J$5,$A$1:$R$1,0))&amp;"")),"")</f>
        <v/>
      </c>
      <c r="X188" s="27">
        <f>IFERROR(TRIM(INDEX($A188:$R188,MATCH(Lists!$J$6,$A$1:$R$1,0))&amp;""),"")</f>
        <v/>
      </c>
      <c r="Y188" s="27">
        <f>IF(W188="","",IF(COUNTIF(W$2:W188,W188)=1,MAX(Y$1:Y187)+1,""))</f>
        <v/>
      </c>
      <c r="Z188" s="26" t="n"/>
    </row>
    <row r="189">
      <c r="S189" s="26" t="n"/>
      <c r="T189" s="27">
        <f>IF(COUNTA($A189:$R189)&gt;0,1,0)</f>
        <v/>
      </c>
      <c r="U189" s="27">
        <f>IFERROR(LOWER(TRIM(INDEX($A189:$R189,MATCH(Lists!$J$3,$A$1:$R$1,0))&amp;"")),"")</f>
        <v/>
      </c>
      <c r="V189" s="27">
        <f>IFERROR(LOWER(TRIM(INDEX($A189:$R189,MATCH(Lists!$J$4,$A$1:$R$1,0))&amp;"")),"")</f>
        <v/>
      </c>
      <c r="W189" s="27">
        <f>IFERROR(LOWER(TRIM(INDEX($A189:$R189,MATCH(Lists!$J$5,$A$1:$R$1,0))&amp;"")),"")</f>
        <v/>
      </c>
      <c r="X189" s="27">
        <f>IFERROR(TRIM(INDEX($A189:$R189,MATCH(Lists!$J$6,$A$1:$R$1,0))&amp;""),"")</f>
        <v/>
      </c>
      <c r="Y189" s="27">
        <f>IF(W189="","",IF(COUNTIF(W$2:W189,W189)=1,MAX(Y$1:Y188)+1,""))</f>
        <v/>
      </c>
      <c r="Z189" s="26" t="n"/>
    </row>
    <row r="190">
      <c r="S190" s="26" t="n"/>
      <c r="T190" s="27">
        <f>IF(COUNTA($A190:$R190)&gt;0,1,0)</f>
        <v/>
      </c>
      <c r="U190" s="27">
        <f>IFERROR(LOWER(TRIM(INDEX($A190:$R190,MATCH(Lists!$J$3,$A$1:$R$1,0))&amp;"")),"")</f>
        <v/>
      </c>
      <c r="V190" s="27">
        <f>IFERROR(LOWER(TRIM(INDEX($A190:$R190,MATCH(Lists!$J$4,$A$1:$R$1,0))&amp;"")),"")</f>
        <v/>
      </c>
      <c r="W190" s="27">
        <f>IFERROR(LOWER(TRIM(INDEX($A190:$R190,MATCH(Lists!$J$5,$A$1:$R$1,0))&amp;"")),"")</f>
        <v/>
      </c>
      <c r="X190" s="27">
        <f>IFERROR(TRIM(INDEX($A190:$R190,MATCH(Lists!$J$6,$A$1:$R$1,0))&amp;""),"")</f>
        <v/>
      </c>
      <c r="Y190" s="27">
        <f>IF(W190="","",IF(COUNTIF(W$2:W190,W190)=1,MAX(Y$1:Y189)+1,""))</f>
        <v/>
      </c>
      <c r="Z190" s="26" t="n"/>
    </row>
    <row r="191">
      <c r="S191" s="26" t="n"/>
      <c r="T191" s="27">
        <f>IF(COUNTA($A191:$R191)&gt;0,1,0)</f>
        <v/>
      </c>
      <c r="U191" s="27">
        <f>IFERROR(LOWER(TRIM(INDEX($A191:$R191,MATCH(Lists!$J$3,$A$1:$R$1,0))&amp;"")),"")</f>
        <v/>
      </c>
      <c r="V191" s="27">
        <f>IFERROR(LOWER(TRIM(INDEX($A191:$R191,MATCH(Lists!$J$4,$A$1:$R$1,0))&amp;"")),"")</f>
        <v/>
      </c>
      <c r="W191" s="27">
        <f>IFERROR(LOWER(TRIM(INDEX($A191:$R191,MATCH(Lists!$J$5,$A$1:$R$1,0))&amp;"")),"")</f>
        <v/>
      </c>
      <c r="X191" s="27">
        <f>IFERROR(TRIM(INDEX($A191:$R191,MATCH(Lists!$J$6,$A$1:$R$1,0))&amp;""),"")</f>
        <v/>
      </c>
      <c r="Y191" s="27">
        <f>IF(W191="","",IF(COUNTIF(W$2:W191,W191)=1,MAX(Y$1:Y190)+1,""))</f>
        <v/>
      </c>
      <c r="Z191" s="26" t="n"/>
    </row>
    <row r="192">
      <c r="S192" s="26" t="n"/>
      <c r="T192" s="27">
        <f>IF(COUNTA($A192:$R192)&gt;0,1,0)</f>
        <v/>
      </c>
      <c r="U192" s="27">
        <f>IFERROR(LOWER(TRIM(INDEX($A192:$R192,MATCH(Lists!$J$3,$A$1:$R$1,0))&amp;"")),"")</f>
        <v/>
      </c>
      <c r="V192" s="27">
        <f>IFERROR(LOWER(TRIM(INDEX($A192:$R192,MATCH(Lists!$J$4,$A$1:$R$1,0))&amp;"")),"")</f>
        <v/>
      </c>
      <c r="W192" s="27">
        <f>IFERROR(LOWER(TRIM(INDEX($A192:$R192,MATCH(Lists!$J$5,$A$1:$R$1,0))&amp;"")),"")</f>
        <v/>
      </c>
      <c r="X192" s="27">
        <f>IFERROR(TRIM(INDEX($A192:$R192,MATCH(Lists!$J$6,$A$1:$R$1,0))&amp;""),"")</f>
        <v/>
      </c>
      <c r="Y192" s="27">
        <f>IF(W192="","",IF(COUNTIF(W$2:W192,W192)=1,MAX(Y$1:Y191)+1,""))</f>
        <v/>
      </c>
      <c r="Z192" s="26" t="n"/>
    </row>
    <row r="193">
      <c r="S193" s="26" t="n"/>
      <c r="T193" s="27">
        <f>IF(COUNTA($A193:$R193)&gt;0,1,0)</f>
        <v/>
      </c>
      <c r="U193" s="27">
        <f>IFERROR(LOWER(TRIM(INDEX($A193:$R193,MATCH(Lists!$J$3,$A$1:$R$1,0))&amp;"")),"")</f>
        <v/>
      </c>
      <c r="V193" s="27">
        <f>IFERROR(LOWER(TRIM(INDEX($A193:$R193,MATCH(Lists!$J$4,$A$1:$R$1,0))&amp;"")),"")</f>
        <v/>
      </c>
      <c r="W193" s="27">
        <f>IFERROR(LOWER(TRIM(INDEX($A193:$R193,MATCH(Lists!$J$5,$A$1:$R$1,0))&amp;"")),"")</f>
        <v/>
      </c>
      <c r="X193" s="27">
        <f>IFERROR(TRIM(INDEX($A193:$R193,MATCH(Lists!$J$6,$A$1:$R$1,0))&amp;""),"")</f>
        <v/>
      </c>
      <c r="Y193" s="27">
        <f>IF(W193="","",IF(COUNTIF(W$2:W193,W193)=1,MAX(Y$1:Y192)+1,""))</f>
        <v/>
      </c>
      <c r="Z193" s="26" t="n"/>
    </row>
    <row r="194">
      <c r="S194" s="26" t="n"/>
      <c r="T194" s="27">
        <f>IF(COUNTA($A194:$R194)&gt;0,1,0)</f>
        <v/>
      </c>
      <c r="U194" s="27">
        <f>IFERROR(LOWER(TRIM(INDEX($A194:$R194,MATCH(Lists!$J$3,$A$1:$R$1,0))&amp;"")),"")</f>
        <v/>
      </c>
      <c r="V194" s="27">
        <f>IFERROR(LOWER(TRIM(INDEX($A194:$R194,MATCH(Lists!$J$4,$A$1:$R$1,0))&amp;"")),"")</f>
        <v/>
      </c>
      <c r="W194" s="27">
        <f>IFERROR(LOWER(TRIM(INDEX($A194:$R194,MATCH(Lists!$J$5,$A$1:$R$1,0))&amp;"")),"")</f>
        <v/>
      </c>
      <c r="X194" s="27">
        <f>IFERROR(TRIM(INDEX($A194:$R194,MATCH(Lists!$J$6,$A$1:$R$1,0))&amp;""),"")</f>
        <v/>
      </c>
      <c r="Y194" s="27">
        <f>IF(W194="","",IF(COUNTIF(W$2:W194,W194)=1,MAX(Y$1:Y193)+1,""))</f>
        <v/>
      </c>
      <c r="Z194" s="26" t="n"/>
    </row>
    <row r="195">
      <c r="S195" s="26" t="n"/>
      <c r="T195" s="27">
        <f>IF(COUNTA($A195:$R195)&gt;0,1,0)</f>
        <v/>
      </c>
      <c r="U195" s="27">
        <f>IFERROR(LOWER(TRIM(INDEX($A195:$R195,MATCH(Lists!$J$3,$A$1:$R$1,0))&amp;"")),"")</f>
        <v/>
      </c>
      <c r="V195" s="27">
        <f>IFERROR(LOWER(TRIM(INDEX($A195:$R195,MATCH(Lists!$J$4,$A$1:$R$1,0))&amp;"")),"")</f>
        <v/>
      </c>
      <c r="W195" s="27">
        <f>IFERROR(LOWER(TRIM(INDEX($A195:$R195,MATCH(Lists!$J$5,$A$1:$R$1,0))&amp;"")),"")</f>
        <v/>
      </c>
      <c r="X195" s="27">
        <f>IFERROR(TRIM(INDEX($A195:$R195,MATCH(Lists!$J$6,$A$1:$R$1,0))&amp;""),"")</f>
        <v/>
      </c>
      <c r="Y195" s="27">
        <f>IF(W195="","",IF(COUNTIF(W$2:W195,W195)=1,MAX(Y$1:Y194)+1,""))</f>
        <v/>
      </c>
      <c r="Z195" s="26" t="n"/>
    </row>
    <row r="196">
      <c r="S196" s="26" t="n"/>
      <c r="T196" s="27">
        <f>IF(COUNTA($A196:$R196)&gt;0,1,0)</f>
        <v/>
      </c>
      <c r="U196" s="27">
        <f>IFERROR(LOWER(TRIM(INDEX($A196:$R196,MATCH(Lists!$J$3,$A$1:$R$1,0))&amp;"")),"")</f>
        <v/>
      </c>
      <c r="V196" s="27">
        <f>IFERROR(LOWER(TRIM(INDEX($A196:$R196,MATCH(Lists!$J$4,$A$1:$R$1,0))&amp;"")),"")</f>
        <v/>
      </c>
      <c r="W196" s="27">
        <f>IFERROR(LOWER(TRIM(INDEX($A196:$R196,MATCH(Lists!$J$5,$A$1:$R$1,0))&amp;"")),"")</f>
        <v/>
      </c>
      <c r="X196" s="27">
        <f>IFERROR(TRIM(INDEX($A196:$R196,MATCH(Lists!$J$6,$A$1:$R$1,0))&amp;""),"")</f>
        <v/>
      </c>
      <c r="Y196" s="27">
        <f>IF(W196="","",IF(COUNTIF(W$2:W196,W196)=1,MAX(Y$1:Y195)+1,""))</f>
        <v/>
      </c>
      <c r="Z196" s="26" t="n"/>
    </row>
    <row r="197">
      <c r="S197" s="26" t="n"/>
      <c r="T197" s="27">
        <f>IF(COUNTA($A197:$R197)&gt;0,1,0)</f>
        <v/>
      </c>
      <c r="U197" s="27">
        <f>IFERROR(LOWER(TRIM(INDEX($A197:$R197,MATCH(Lists!$J$3,$A$1:$R$1,0))&amp;"")),"")</f>
        <v/>
      </c>
      <c r="V197" s="27">
        <f>IFERROR(LOWER(TRIM(INDEX($A197:$R197,MATCH(Lists!$J$4,$A$1:$R$1,0))&amp;"")),"")</f>
        <v/>
      </c>
      <c r="W197" s="27">
        <f>IFERROR(LOWER(TRIM(INDEX($A197:$R197,MATCH(Lists!$J$5,$A$1:$R$1,0))&amp;"")),"")</f>
        <v/>
      </c>
      <c r="X197" s="27">
        <f>IFERROR(TRIM(INDEX($A197:$R197,MATCH(Lists!$J$6,$A$1:$R$1,0))&amp;""),"")</f>
        <v/>
      </c>
      <c r="Y197" s="27">
        <f>IF(W197="","",IF(COUNTIF(W$2:W197,W197)=1,MAX(Y$1:Y196)+1,""))</f>
        <v/>
      </c>
      <c r="Z197" s="26" t="n"/>
    </row>
    <row r="198">
      <c r="S198" s="26" t="n"/>
      <c r="T198" s="27">
        <f>IF(COUNTA($A198:$R198)&gt;0,1,0)</f>
        <v/>
      </c>
      <c r="U198" s="27">
        <f>IFERROR(LOWER(TRIM(INDEX($A198:$R198,MATCH(Lists!$J$3,$A$1:$R$1,0))&amp;"")),"")</f>
        <v/>
      </c>
      <c r="V198" s="27">
        <f>IFERROR(LOWER(TRIM(INDEX($A198:$R198,MATCH(Lists!$J$4,$A$1:$R$1,0))&amp;"")),"")</f>
        <v/>
      </c>
      <c r="W198" s="27">
        <f>IFERROR(LOWER(TRIM(INDEX($A198:$R198,MATCH(Lists!$J$5,$A$1:$R$1,0))&amp;"")),"")</f>
        <v/>
      </c>
      <c r="X198" s="27">
        <f>IFERROR(TRIM(INDEX($A198:$R198,MATCH(Lists!$J$6,$A$1:$R$1,0))&amp;""),"")</f>
        <v/>
      </c>
      <c r="Y198" s="27">
        <f>IF(W198="","",IF(COUNTIF(W$2:W198,W198)=1,MAX(Y$1:Y197)+1,""))</f>
        <v/>
      </c>
      <c r="Z198" s="26" t="n"/>
    </row>
    <row r="199">
      <c r="S199" s="26" t="n"/>
      <c r="T199" s="27">
        <f>IF(COUNTA($A199:$R199)&gt;0,1,0)</f>
        <v/>
      </c>
      <c r="U199" s="27">
        <f>IFERROR(LOWER(TRIM(INDEX($A199:$R199,MATCH(Lists!$J$3,$A$1:$R$1,0))&amp;"")),"")</f>
        <v/>
      </c>
      <c r="V199" s="27">
        <f>IFERROR(LOWER(TRIM(INDEX($A199:$R199,MATCH(Lists!$J$4,$A$1:$R$1,0))&amp;"")),"")</f>
        <v/>
      </c>
      <c r="W199" s="27">
        <f>IFERROR(LOWER(TRIM(INDEX($A199:$R199,MATCH(Lists!$J$5,$A$1:$R$1,0))&amp;"")),"")</f>
        <v/>
      </c>
      <c r="X199" s="27">
        <f>IFERROR(TRIM(INDEX($A199:$R199,MATCH(Lists!$J$6,$A$1:$R$1,0))&amp;""),"")</f>
        <v/>
      </c>
      <c r="Y199" s="27">
        <f>IF(W199="","",IF(COUNTIF(W$2:W199,W199)=1,MAX(Y$1:Y198)+1,""))</f>
        <v/>
      </c>
      <c r="Z199" s="26" t="n"/>
    </row>
    <row r="200">
      <c r="S200" s="26" t="n"/>
      <c r="T200" s="27">
        <f>IF(COUNTA($A200:$R200)&gt;0,1,0)</f>
        <v/>
      </c>
      <c r="U200" s="27">
        <f>IFERROR(LOWER(TRIM(INDEX($A200:$R200,MATCH(Lists!$J$3,$A$1:$R$1,0))&amp;"")),"")</f>
        <v/>
      </c>
      <c r="V200" s="27">
        <f>IFERROR(LOWER(TRIM(INDEX($A200:$R200,MATCH(Lists!$J$4,$A$1:$R$1,0))&amp;"")),"")</f>
        <v/>
      </c>
      <c r="W200" s="27">
        <f>IFERROR(LOWER(TRIM(INDEX($A200:$R200,MATCH(Lists!$J$5,$A$1:$R$1,0))&amp;"")),"")</f>
        <v/>
      </c>
      <c r="X200" s="27">
        <f>IFERROR(TRIM(INDEX($A200:$R200,MATCH(Lists!$J$6,$A$1:$R$1,0))&amp;""),"")</f>
        <v/>
      </c>
      <c r="Y200" s="27">
        <f>IF(W200="","",IF(COUNTIF(W$2:W200,W200)=1,MAX(Y$1:Y199)+1,""))</f>
        <v/>
      </c>
      <c r="Z200" s="26" t="n"/>
    </row>
    <row r="201">
      <c r="S201" s="26" t="n"/>
      <c r="T201" s="27">
        <f>IF(COUNTA($A201:$R201)&gt;0,1,0)</f>
        <v/>
      </c>
      <c r="U201" s="27">
        <f>IFERROR(LOWER(TRIM(INDEX($A201:$R201,MATCH(Lists!$J$3,$A$1:$R$1,0))&amp;"")),"")</f>
        <v/>
      </c>
      <c r="V201" s="27">
        <f>IFERROR(LOWER(TRIM(INDEX($A201:$R201,MATCH(Lists!$J$4,$A$1:$R$1,0))&amp;"")),"")</f>
        <v/>
      </c>
      <c r="W201" s="27">
        <f>IFERROR(LOWER(TRIM(INDEX($A201:$R201,MATCH(Lists!$J$5,$A$1:$R$1,0))&amp;"")),"")</f>
        <v/>
      </c>
      <c r="X201" s="27">
        <f>IFERROR(TRIM(INDEX($A201:$R201,MATCH(Lists!$J$6,$A$1:$R$1,0))&amp;""),"")</f>
        <v/>
      </c>
      <c r="Y201" s="27">
        <f>IF(W201="","",IF(COUNTIF(W$2:W201,W201)=1,MAX(Y$1:Y200)+1,""))</f>
        <v/>
      </c>
      <c r="Z201" s="26" t="n"/>
    </row>
    <row r="202">
      <c r="S202" s="26" t="n"/>
      <c r="T202" s="27">
        <f>IF(COUNTA($A202:$R202)&gt;0,1,0)</f>
        <v/>
      </c>
      <c r="U202" s="27">
        <f>IFERROR(LOWER(TRIM(INDEX($A202:$R202,MATCH(Lists!$J$3,$A$1:$R$1,0))&amp;"")),"")</f>
        <v/>
      </c>
      <c r="V202" s="27">
        <f>IFERROR(LOWER(TRIM(INDEX($A202:$R202,MATCH(Lists!$J$4,$A$1:$R$1,0))&amp;"")),"")</f>
        <v/>
      </c>
      <c r="W202" s="27">
        <f>IFERROR(LOWER(TRIM(INDEX($A202:$R202,MATCH(Lists!$J$5,$A$1:$R$1,0))&amp;"")),"")</f>
        <v/>
      </c>
      <c r="X202" s="27">
        <f>IFERROR(TRIM(INDEX($A202:$R202,MATCH(Lists!$J$6,$A$1:$R$1,0))&amp;""),"")</f>
        <v/>
      </c>
      <c r="Y202" s="27">
        <f>IF(W202="","",IF(COUNTIF(W$2:W202,W202)=1,MAX(Y$1:Y201)+1,""))</f>
        <v/>
      </c>
      <c r="Z202" s="26" t="n"/>
    </row>
    <row r="203">
      <c r="S203" s="26" t="n"/>
      <c r="T203" s="27">
        <f>IF(COUNTA($A203:$R203)&gt;0,1,0)</f>
        <v/>
      </c>
      <c r="U203" s="27">
        <f>IFERROR(LOWER(TRIM(INDEX($A203:$R203,MATCH(Lists!$J$3,$A$1:$R$1,0))&amp;"")),"")</f>
        <v/>
      </c>
      <c r="V203" s="27">
        <f>IFERROR(LOWER(TRIM(INDEX($A203:$R203,MATCH(Lists!$J$4,$A$1:$R$1,0))&amp;"")),"")</f>
        <v/>
      </c>
      <c r="W203" s="27">
        <f>IFERROR(LOWER(TRIM(INDEX($A203:$R203,MATCH(Lists!$J$5,$A$1:$R$1,0))&amp;"")),"")</f>
        <v/>
      </c>
      <c r="X203" s="27">
        <f>IFERROR(TRIM(INDEX($A203:$R203,MATCH(Lists!$J$6,$A$1:$R$1,0))&amp;""),"")</f>
        <v/>
      </c>
      <c r="Y203" s="27">
        <f>IF(W203="","",IF(COUNTIF(W$2:W203,W203)=1,MAX(Y$1:Y202)+1,""))</f>
        <v/>
      </c>
      <c r="Z203" s="26" t="n"/>
    </row>
    <row r="204">
      <c r="S204" s="26" t="n"/>
      <c r="T204" s="27">
        <f>IF(COUNTA($A204:$R204)&gt;0,1,0)</f>
        <v/>
      </c>
      <c r="U204" s="27">
        <f>IFERROR(LOWER(TRIM(INDEX($A204:$R204,MATCH(Lists!$J$3,$A$1:$R$1,0))&amp;"")),"")</f>
        <v/>
      </c>
      <c r="V204" s="27">
        <f>IFERROR(LOWER(TRIM(INDEX($A204:$R204,MATCH(Lists!$J$4,$A$1:$R$1,0))&amp;"")),"")</f>
        <v/>
      </c>
      <c r="W204" s="27">
        <f>IFERROR(LOWER(TRIM(INDEX($A204:$R204,MATCH(Lists!$J$5,$A$1:$R$1,0))&amp;"")),"")</f>
        <v/>
      </c>
      <c r="X204" s="27">
        <f>IFERROR(TRIM(INDEX($A204:$R204,MATCH(Lists!$J$6,$A$1:$R$1,0))&amp;""),"")</f>
        <v/>
      </c>
      <c r="Y204" s="27">
        <f>IF(W204="","",IF(COUNTIF(W$2:W204,W204)=1,MAX(Y$1:Y203)+1,""))</f>
        <v/>
      </c>
      <c r="Z204" s="26" t="n"/>
    </row>
    <row r="205">
      <c r="S205" s="26" t="n"/>
      <c r="T205" s="27">
        <f>IF(COUNTA($A205:$R205)&gt;0,1,0)</f>
        <v/>
      </c>
      <c r="U205" s="27">
        <f>IFERROR(LOWER(TRIM(INDEX($A205:$R205,MATCH(Lists!$J$3,$A$1:$R$1,0))&amp;"")),"")</f>
        <v/>
      </c>
      <c r="V205" s="27">
        <f>IFERROR(LOWER(TRIM(INDEX($A205:$R205,MATCH(Lists!$J$4,$A$1:$R$1,0))&amp;"")),"")</f>
        <v/>
      </c>
      <c r="W205" s="27">
        <f>IFERROR(LOWER(TRIM(INDEX($A205:$R205,MATCH(Lists!$J$5,$A$1:$R$1,0))&amp;"")),"")</f>
        <v/>
      </c>
      <c r="X205" s="27">
        <f>IFERROR(TRIM(INDEX($A205:$R205,MATCH(Lists!$J$6,$A$1:$R$1,0))&amp;""),"")</f>
        <v/>
      </c>
      <c r="Y205" s="27">
        <f>IF(W205="","",IF(COUNTIF(W$2:W205,W205)=1,MAX(Y$1:Y204)+1,""))</f>
        <v/>
      </c>
      <c r="Z205" s="26" t="n"/>
    </row>
    <row r="206">
      <c r="S206" s="26" t="n"/>
      <c r="T206" s="27">
        <f>IF(COUNTA($A206:$R206)&gt;0,1,0)</f>
        <v/>
      </c>
      <c r="U206" s="27">
        <f>IFERROR(LOWER(TRIM(INDEX($A206:$R206,MATCH(Lists!$J$3,$A$1:$R$1,0))&amp;"")),"")</f>
        <v/>
      </c>
      <c r="V206" s="27">
        <f>IFERROR(LOWER(TRIM(INDEX($A206:$R206,MATCH(Lists!$J$4,$A$1:$R$1,0))&amp;"")),"")</f>
        <v/>
      </c>
      <c r="W206" s="27">
        <f>IFERROR(LOWER(TRIM(INDEX($A206:$R206,MATCH(Lists!$J$5,$A$1:$R$1,0))&amp;"")),"")</f>
        <v/>
      </c>
      <c r="X206" s="27">
        <f>IFERROR(TRIM(INDEX($A206:$R206,MATCH(Lists!$J$6,$A$1:$R$1,0))&amp;""),"")</f>
        <v/>
      </c>
      <c r="Y206" s="27">
        <f>IF(W206="","",IF(COUNTIF(W$2:W206,W206)=1,MAX(Y$1:Y205)+1,""))</f>
        <v/>
      </c>
      <c r="Z206" s="26" t="n"/>
    </row>
    <row r="207">
      <c r="S207" s="26" t="n"/>
      <c r="T207" s="27">
        <f>IF(COUNTA($A207:$R207)&gt;0,1,0)</f>
        <v/>
      </c>
      <c r="U207" s="27">
        <f>IFERROR(LOWER(TRIM(INDEX($A207:$R207,MATCH(Lists!$J$3,$A$1:$R$1,0))&amp;"")),"")</f>
        <v/>
      </c>
      <c r="V207" s="27">
        <f>IFERROR(LOWER(TRIM(INDEX($A207:$R207,MATCH(Lists!$J$4,$A$1:$R$1,0))&amp;"")),"")</f>
        <v/>
      </c>
      <c r="W207" s="27">
        <f>IFERROR(LOWER(TRIM(INDEX($A207:$R207,MATCH(Lists!$J$5,$A$1:$R$1,0))&amp;"")),"")</f>
        <v/>
      </c>
      <c r="X207" s="27">
        <f>IFERROR(TRIM(INDEX($A207:$R207,MATCH(Lists!$J$6,$A$1:$R$1,0))&amp;""),"")</f>
        <v/>
      </c>
      <c r="Y207" s="27">
        <f>IF(W207="","",IF(COUNTIF(W$2:W207,W207)=1,MAX(Y$1:Y206)+1,""))</f>
        <v/>
      </c>
      <c r="Z207" s="26" t="n"/>
    </row>
    <row r="208">
      <c r="S208" s="26" t="n"/>
      <c r="T208" s="27">
        <f>IF(COUNTA($A208:$R208)&gt;0,1,0)</f>
        <v/>
      </c>
      <c r="U208" s="27">
        <f>IFERROR(LOWER(TRIM(INDEX($A208:$R208,MATCH(Lists!$J$3,$A$1:$R$1,0))&amp;"")),"")</f>
        <v/>
      </c>
      <c r="V208" s="27">
        <f>IFERROR(LOWER(TRIM(INDEX($A208:$R208,MATCH(Lists!$J$4,$A$1:$R$1,0))&amp;"")),"")</f>
        <v/>
      </c>
      <c r="W208" s="27">
        <f>IFERROR(LOWER(TRIM(INDEX($A208:$R208,MATCH(Lists!$J$5,$A$1:$R$1,0))&amp;"")),"")</f>
        <v/>
      </c>
      <c r="X208" s="27">
        <f>IFERROR(TRIM(INDEX($A208:$R208,MATCH(Lists!$J$6,$A$1:$R$1,0))&amp;""),"")</f>
        <v/>
      </c>
      <c r="Y208" s="27">
        <f>IF(W208="","",IF(COUNTIF(W$2:W208,W208)=1,MAX(Y$1:Y207)+1,""))</f>
        <v/>
      </c>
      <c r="Z208" s="26" t="n"/>
    </row>
    <row r="209">
      <c r="S209" s="26" t="n"/>
      <c r="T209" s="27">
        <f>IF(COUNTA($A209:$R209)&gt;0,1,0)</f>
        <v/>
      </c>
      <c r="U209" s="27">
        <f>IFERROR(LOWER(TRIM(INDEX($A209:$R209,MATCH(Lists!$J$3,$A$1:$R$1,0))&amp;"")),"")</f>
        <v/>
      </c>
      <c r="V209" s="27">
        <f>IFERROR(LOWER(TRIM(INDEX($A209:$R209,MATCH(Lists!$J$4,$A$1:$R$1,0))&amp;"")),"")</f>
        <v/>
      </c>
      <c r="W209" s="27">
        <f>IFERROR(LOWER(TRIM(INDEX($A209:$R209,MATCH(Lists!$J$5,$A$1:$R$1,0))&amp;"")),"")</f>
        <v/>
      </c>
      <c r="X209" s="27">
        <f>IFERROR(TRIM(INDEX($A209:$R209,MATCH(Lists!$J$6,$A$1:$R$1,0))&amp;""),"")</f>
        <v/>
      </c>
      <c r="Y209" s="27">
        <f>IF(W209="","",IF(COUNTIF(W$2:W209,W209)=1,MAX(Y$1:Y208)+1,""))</f>
        <v/>
      </c>
      <c r="Z209" s="26" t="n"/>
    </row>
    <row r="210">
      <c r="S210" s="26" t="n"/>
      <c r="T210" s="27">
        <f>IF(COUNTA($A210:$R210)&gt;0,1,0)</f>
        <v/>
      </c>
      <c r="U210" s="27">
        <f>IFERROR(LOWER(TRIM(INDEX($A210:$R210,MATCH(Lists!$J$3,$A$1:$R$1,0))&amp;"")),"")</f>
        <v/>
      </c>
      <c r="V210" s="27">
        <f>IFERROR(LOWER(TRIM(INDEX($A210:$R210,MATCH(Lists!$J$4,$A$1:$R$1,0))&amp;"")),"")</f>
        <v/>
      </c>
      <c r="W210" s="27">
        <f>IFERROR(LOWER(TRIM(INDEX($A210:$R210,MATCH(Lists!$J$5,$A$1:$R$1,0))&amp;"")),"")</f>
        <v/>
      </c>
      <c r="X210" s="27">
        <f>IFERROR(TRIM(INDEX($A210:$R210,MATCH(Lists!$J$6,$A$1:$R$1,0))&amp;""),"")</f>
        <v/>
      </c>
      <c r="Y210" s="27">
        <f>IF(W210="","",IF(COUNTIF(W$2:W210,W210)=1,MAX(Y$1:Y209)+1,""))</f>
        <v/>
      </c>
      <c r="Z210" s="26" t="n"/>
    </row>
    <row r="211">
      <c r="S211" s="26" t="n"/>
      <c r="T211" s="27">
        <f>IF(COUNTA($A211:$R211)&gt;0,1,0)</f>
        <v/>
      </c>
      <c r="U211" s="27">
        <f>IFERROR(LOWER(TRIM(INDEX($A211:$R211,MATCH(Lists!$J$3,$A$1:$R$1,0))&amp;"")),"")</f>
        <v/>
      </c>
      <c r="V211" s="27">
        <f>IFERROR(LOWER(TRIM(INDEX($A211:$R211,MATCH(Lists!$J$4,$A$1:$R$1,0))&amp;"")),"")</f>
        <v/>
      </c>
      <c r="W211" s="27">
        <f>IFERROR(LOWER(TRIM(INDEX($A211:$R211,MATCH(Lists!$J$5,$A$1:$R$1,0))&amp;"")),"")</f>
        <v/>
      </c>
      <c r="X211" s="27">
        <f>IFERROR(TRIM(INDEX($A211:$R211,MATCH(Lists!$J$6,$A$1:$R$1,0))&amp;""),"")</f>
        <v/>
      </c>
      <c r="Y211" s="27">
        <f>IF(W211="","",IF(COUNTIF(W$2:W211,W211)=1,MAX(Y$1:Y210)+1,""))</f>
        <v/>
      </c>
      <c r="Z211" s="26" t="n"/>
    </row>
    <row r="212">
      <c r="S212" s="26" t="n"/>
      <c r="T212" s="27">
        <f>IF(COUNTA($A212:$R212)&gt;0,1,0)</f>
        <v/>
      </c>
      <c r="U212" s="27">
        <f>IFERROR(LOWER(TRIM(INDEX($A212:$R212,MATCH(Lists!$J$3,$A$1:$R$1,0))&amp;"")),"")</f>
        <v/>
      </c>
      <c r="V212" s="27">
        <f>IFERROR(LOWER(TRIM(INDEX($A212:$R212,MATCH(Lists!$J$4,$A$1:$R$1,0))&amp;"")),"")</f>
        <v/>
      </c>
      <c r="W212" s="27">
        <f>IFERROR(LOWER(TRIM(INDEX($A212:$R212,MATCH(Lists!$J$5,$A$1:$R$1,0))&amp;"")),"")</f>
        <v/>
      </c>
      <c r="X212" s="27">
        <f>IFERROR(TRIM(INDEX($A212:$R212,MATCH(Lists!$J$6,$A$1:$R$1,0))&amp;""),"")</f>
        <v/>
      </c>
      <c r="Y212" s="27">
        <f>IF(W212="","",IF(COUNTIF(W$2:W212,W212)=1,MAX(Y$1:Y211)+1,""))</f>
        <v/>
      </c>
      <c r="Z212" s="26" t="n"/>
    </row>
    <row r="213">
      <c r="S213" s="26" t="n"/>
      <c r="T213" s="27">
        <f>IF(COUNTA($A213:$R213)&gt;0,1,0)</f>
        <v/>
      </c>
      <c r="U213" s="27">
        <f>IFERROR(LOWER(TRIM(INDEX($A213:$R213,MATCH(Lists!$J$3,$A$1:$R$1,0))&amp;"")),"")</f>
        <v/>
      </c>
      <c r="V213" s="27">
        <f>IFERROR(LOWER(TRIM(INDEX($A213:$R213,MATCH(Lists!$J$4,$A$1:$R$1,0))&amp;"")),"")</f>
        <v/>
      </c>
      <c r="W213" s="27">
        <f>IFERROR(LOWER(TRIM(INDEX($A213:$R213,MATCH(Lists!$J$5,$A$1:$R$1,0))&amp;"")),"")</f>
        <v/>
      </c>
      <c r="X213" s="27">
        <f>IFERROR(TRIM(INDEX($A213:$R213,MATCH(Lists!$J$6,$A$1:$R$1,0))&amp;""),"")</f>
        <v/>
      </c>
      <c r="Y213" s="27">
        <f>IF(W213="","",IF(COUNTIF(W$2:W213,W213)=1,MAX(Y$1:Y212)+1,""))</f>
        <v/>
      </c>
      <c r="Z213" s="26" t="n"/>
    </row>
    <row r="214">
      <c r="S214" s="26" t="n"/>
      <c r="T214" s="27">
        <f>IF(COUNTA($A214:$R214)&gt;0,1,0)</f>
        <v/>
      </c>
      <c r="U214" s="27">
        <f>IFERROR(LOWER(TRIM(INDEX($A214:$R214,MATCH(Lists!$J$3,$A$1:$R$1,0))&amp;"")),"")</f>
        <v/>
      </c>
      <c r="V214" s="27">
        <f>IFERROR(LOWER(TRIM(INDEX($A214:$R214,MATCH(Lists!$J$4,$A$1:$R$1,0))&amp;"")),"")</f>
        <v/>
      </c>
      <c r="W214" s="27">
        <f>IFERROR(LOWER(TRIM(INDEX($A214:$R214,MATCH(Lists!$J$5,$A$1:$R$1,0))&amp;"")),"")</f>
        <v/>
      </c>
      <c r="X214" s="27">
        <f>IFERROR(TRIM(INDEX($A214:$R214,MATCH(Lists!$J$6,$A$1:$R$1,0))&amp;""),"")</f>
        <v/>
      </c>
      <c r="Y214" s="27">
        <f>IF(W214="","",IF(COUNTIF(W$2:W214,W214)=1,MAX(Y$1:Y213)+1,""))</f>
        <v/>
      </c>
      <c r="Z214" s="26" t="n"/>
    </row>
    <row r="215">
      <c r="S215" s="26" t="n"/>
      <c r="T215" s="27">
        <f>IF(COUNTA($A215:$R215)&gt;0,1,0)</f>
        <v/>
      </c>
      <c r="U215" s="27">
        <f>IFERROR(LOWER(TRIM(INDEX($A215:$R215,MATCH(Lists!$J$3,$A$1:$R$1,0))&amp;"")),"")</f>
        <v/>
      </c>
      <c r="V215" s="27">
        <f>IFERROR(LOWER(TRIM(INDEX($A215:$R215,MATCH(Lists!$J$4,$A$1:$R$1,0))&amp;"")),"")</f>
        <v/>
      </c>
      <c r="W215" s="27">
        <f>IFERROR(LOWER(TRIM(INDEX($A215:$R215,MATCH(Lists!$J$5,$A$1:$R$1,0))&amp;"")),"")</f>
        <v/>
      </c>
      <c r="X215" s="27">
        <f>IFERROR(TRIM(INDEX($A215:$R215,MATCH(Lists!$J$6,$A$1:$R$1,0))&amp;""),"")</f>
        <v/>
      </c>
      <c r="Y215" s="27">
        <f>IF(W215="","",IF(COUNTIF(W$2:W215,W215)=1,MAX(Y$1:Y214)+1,""))</f>
        <v/>
      </c>
      <c r="Z215" s="26" t="n"/>
    </row>
    <row r="216">
      <c r="S216" s="26" t="n"/>
      <c r="T216" s="27">
        <f>IF(COUNTA($A216:$R216)&gt;0,1,0)</f>
        <v/>
      </c>
      <c r="U216" s="27">
        <f>IFERROR(LOWER(TRIM(INDEX($A216:$R216,MATCH(Lists!$J$3,$A$1:$R$1,0))&amp;"")),"")</f>
        <v/>
      </c>
      <c r="V216" s="27">
        <f>IFERROR(LOWER(TRIM(INDEX($A216:$R216,MATCH(Lists!$J$4,$A$1:$R$1,0))&amp;"")),"")</f>
        <v/>
      </c>
      <c r="W216" s="27">
        <f>IFERROR(LOWER(TRIM(INDEX($A216:$R216,MATCH(Lists!$J$5,$A$1:$R$1,0))&amp;"")),"")</f>
        <v/>
      </c>
      <c r="X216" s="27">
        <f>IFERROR(TRIM(INDEX($A216:$R216,MATCH(Lists!$J$6,$A$1:$R$1,0))&amp;""),"")</f>
        <v/>
      </c>
      <c r="Y216" s="27">
        <f>IF(W216="","",IF(COUNTIF(W$2:W216,W216)=1,MAX(Y$1:Y215)+1,""))</f>
        <v/>
      </c>
      <c r="Z216" s="26" t="n"/>
    </row>
    <row r="217">
      <c r="S217" s="26" t="n"/>
      <c r="T217" s="27">
        <f>IF(COUNTA($A217:$R217)&gt;0,1,0)</f>
        <v/>
      </c>
      <c r="U217" s="27">
        <f>IFERROR(LOWER(TRIM(INDEX($A217:$R217,MATCH(Lists!$J$3,$A$1:$R$1,0))&amp;"")),"")</f>
        <v/>
      </c>
      <c r="V217" s="27">
        <f>IFERROR(LOWER(TRIM(INDEX($A217:$R217,MATCH(Lists!$J$4,$A$1:$R$1,0))&amp;"")),"")</f>
        <v/>
      </c>
      <c r="W217" s="27">
        <f>IFERROR(LOWER(TRIM(INDEX($A217:$R217,MATCH(Lists!$J$5,$A$1:$R$1,0))&amp;"")),"")</f>
        <v/>
      </c>
      <c r="X217" s="27">
        <f>IFERROR(TRIM(INDEX($A217:$R217,MATCH(Lists!$J$6,$A$1:$R$1,0))&amp;""),"")</f>
        <v/>
      </c>
      <c r="Y217" s="27">
        <f>IF(W217="","",IF(COUNTIF(W$2:W217,W217)=1,MAX(Y$1:Y216)+1,""))</f>
        <v/>
      </c>
      <c r="Z217" s="26" t="n"/>
    </row>
    <row r="218">
      <c r="S218" s="26" t="n"/>
      <c r="T218" s="27">
        <f>IF(COUNTA($A218:$R218)&gt;0,1,0)</f>
        <v/>
      </c>
      <c r="U218" s="27">
        <f>IFERROR(LOWER(TRIM(INDEX($A218:$R218,MATCH(Lists!$J$3,$A$1:$R$1,0))&amp;"")),"")</f>
        <v/>
      </c>
      <c r="V218" s="27">
        <f>IFERROR(LOWER(TRIM(INDEX($A218:$R218,MATCH(Lists!$J$4,$A$1:$R$1,0))&amp;"")),"")</f>
        <v/>
      </c>
      <c r="W218" s="27">
        <f>IFERROR(LOWER(TRIM(INDEX($A218:$R218,MATCH(Lists!$J$5,$A$1:$R$1,0))&amp;"")),"")</f>
        <v/>
      </c>
      <c r="X218" s="27">
        <f>IFERROR(TRIM(INDEX($A218:$R218,MATCH(Lists!$J$6,$A$1:$R$1,0))&amp;""),"")</f>
        <v/>
      </c>
      <c r="Y218" s="27">
        <f>IF(W218="","",IF(COUNTIF(W$2:W218,W218)=1,MAX(Y$1:Y217)+1,""))</f>
        <v/>
      </c>
      <c r="Z218" s="26" t="n"/>
    </row>
    <row r="219">
      <c r="S219" s="26" t="n"/>
      <c r="T219" s="27">
        <f>IF(COUNTA($A219:$R219)&gt;0,1,0)</f>
        <v/>
      </c>
      <c r="U219" s="27">
        <f>IFERROR(LOWER(TRIM(INDEX($A219:$R219,MATCH(Lists!$J$3,$A$1:$R$1,0))&amp;"")),"")</f>
        <v/>
      </c>
      <c r="V219" s="27">
        <f>IFERROR(LOWER(TRIM(INDEX($A219:$R219,MATCH(Lists!$J$4,$A$1:$R$1,0))&amp;"")),"")</f>
        <v/>
      </c>
      <c r="W219" s="27">
        <f>IFERROR(LOWER(TRIM(INDEX($A219:$R219,MATCH(Lists!$J$5,$A$1:$R$1,0))&amp;"")),"")</f>
        <v/>
      </c>
      <c r="X219" s="27">
        <f>IFERROR(TRIM(INDEX($A219:$R219,MATCH(Lists!$J$6,$A$1:$R$1,0))&amp;""),"")</f>
        <v/>
      </c>
      <c r="Y219" s="27">
        <f>IF(W219="","",IF(COUNTIF(W$2:W219,W219)=1,MAX(Y$1:Y218)+1,""))</f>
        <v/>
      </c>
      <c r="Z219" s="26" t="n"/>
    </row>
    <row r="220">
      <c r="S220" s="26" t="n"/>
      <c r="T220" s="27">
        <f>IF(COUNTA($A220:$R220)&gt;0,1,0)</f>
        <v/>
      </c>
      <c r="U220" s="27">
        <f>IFERROR(LOWER(TRIM(INDEX($A220:$R220,MATCH(Lists!$J$3,$A$1:$R$1,0))&amp;"")),"")</f>
        <v/>
      </c>
      <c r="V220" s="27">
        <f>IFERROR(LOWER(TRIM(INDEX($A220:$R220,MATCH(Lists!$J$4,$A$1:$R$1,0))&amp;"")),"")</f>
        <v/>
      </c>
      <c r="W220" s="27">
        <f>IFERROR(LOWER(TRIM(INDEX($A220:$R220,MATCH(Lists!$J$5,$A$1:$R$1,0))&amp;"")),"")</f>
        <v/>
      </c>
      <c r="X220" s="27">
        <f>IFERROR(TRIM(INDEX($A220:$R220,MATCH(Lists!$J$6,$A$1:$R$1,0))&amp;""),"")</f>
        <v/>
      </c>
      <c r="Y220" s="27">
        <f>IF(W220="","",IF(COUNTIF(W$2:W220,W220)=1,MAX(Y$1:Y219)+1,""))</f>
        <v/>
      </c>
      <c r="Z220" s="26" t="n"/>
    </row>
    <row r="221">
      <c r="S221" s="26" t="n"/>
      <c r="T221" s="27">
        <f>IF(COUNTA($A221:$R221)&gt;0,1,0)</f>
        <v/>
      </c>
      <c r="U221" s="27">
        <f>IFERROR(LOWER(TRIM(INDEX($A221:$R221,MATCH(Lists!$J$3,$A$1:$R$1,0))&amp;"")),"")</f>
        <v/>
      </c>
      <c r="V221" s="27">
        <f>IFERROR(LOWER(TRIM(INDEX($A221:$R221,MATCH(Lists!$J$4,$A$1:$R$1,0))&amp;"")),"")</f>
        <v/>
      </c>
      <c r="W221" s="27">
        <f>IFERROR(LOWER(TRIM(INDEX($A221:$R221,MATCH(Lists!$J$5,$A$1:$R$1,0))&amp;"")),"")</f>
        <v/>
      </c>
      <c r="X221" s="27">
        <f>IFERROR(TRIM(INDEX($A221:$R221,MATCH(Lists!$J$6,$A$1:$R$1,0))&amp;""),"")</f>
        <v/>
      </c>
      <c r="Y221" s="27">
        <f>IF(W221="","",IF(COUNTIF(W$2:W221,W221)=1,MAX(Y$1:Y220)+1,""))</f>
        <v/>
      </c>
      <c r="Z221" s="26" t="n"/>
    </row>
    <row r="222">
      <c r="S222" s="26" t="n"/>
      <c r="T222" s="27">
        <f>IF(COUNTA($A222:$R222)&gt;0,1,0)</f>
        <v/>
      </c>
      <c r="U222" s="27">
        <f>IFERROR(LOWER(TRIM(INDEX($A222:$R222,MATCH(Lists!$J$3,$A$1:$R$1,0))&amp;"")),"")</f>
        <v/>
      </c>
      <c r="V222" s="27">
        <f>IFERROR(LOWER(TRIM(INDEX($A222:$R222,MATCH(Lists!$J$4,$A$1:$R$1,0))&amp;"")),"")</f>
        <v/>
      </c>
      <c r="W222" s="27">
        <f>IFERROR(LOWER(TRIM(INDEX($A222:$R222,MATCH(Lists!$J$5,$A$1:$R$1,0))&amp;"")),"")</f>
        <v/>
      </c>
      <c r="X222" s="27">
        <f>IFERROR(TRIM(INDEX($A222:$R222,MATCH(Lists!$J$6,$A$1:$R$1,0))&amp;""),"")</f>
        <v/>
      </c>
      <c r="Y222" s="27">
        <f>IF(W222="","",IF(COUNTIF(W$2:W222,W222)=1,MAX(Y$1:Y221)+1,""))</f>
        <v/>
      </c>
      <c r="Z222" s="26" t="n"/>
    </row>
    <row r="223">
      <c r="S223" s="26" t="n"/>
      <c r="T223" s="27">
        <f>IF(COUNTA($A223:$R223)&gt;0,1,0)</f>
        <v/>
      </c>
      <c r="U223" s="27">
        <f>IFERROR(LOWER(TRIM(INDEX($A223:$R223,MATCH(Lists!$J$3,$A$1:$R$1,0))&amp;"")),"")</f>
        <v/>
      </c>
      <c r="V223" s="27">
        <f>IFERROR(LOWER(TRIM(INDEX($A223:$R223,MATCH(Lists!$J$4,$A$1:$R$1,0))&amp;"")),"")</f>
        <v/>
      </c>
      <c r="W223" s="27">
        <f>IFERROR(LOWER(TRIM(INDEX($A223:$R223,MATCH(Lists!$J$5,$A$1:$R$1,0))&amp;"")),"")</f>
        <v/>
      </c>
      <c r="X223" s="27">
        <f>IFERROR(TRIM(INDEX($A223:$R223,MATCH(Lists!$J$6,$A$1:$R$1,0))&amp;""),"")</f>
        <v/>
      </c>
      <c r="Y223" s="27">
        <f>IF(W223="","",IF(COUNTIF(W$2:W223,W223)=1,MAX(Y$1:Y222)+1,""))</f>
        <v/>
      </c>
      <c r="Z223" s="26" t="n"/>
    </row>
    <row r="224">
      <c r="S224" s="26" t="n"/>
      <c r="T224" s="27">
        <f>IF(COUNTA($A224:$R224)&gt;0,1,0)</f>
        <v/>
      </c>
      <c r="U224" s="27">
        <f>IFERROR(LOWER(TRIM(INDEX($A224:$R224,MATCH(Lists!$J$3,$A$1:$R$1,0))&amp;"")),"")</f>
        <v/>
      </c>
      <c r="V224" s="27">
        <f>IFERROR(LOWER(TRIM(INDEX($A224:$R224,MATCH(Lists!$J$4,$A$1:$R$1,0))&amp;"")),"")</f>
        <v/>
      </c>
      <c r="W224" s="27">
        <f>IFERROR(LOWER(TRIM(INDEX($A224:$R224,MATCH(Lists!$J$5,$A$1:$R$1,0))&amp;"")),"")</f>
        <v/>
      </c>
      <c r="X224" s="27">
        <f>IFERROR(TRIM(INDEX($A224:$R224,MATCH(Lists!$J$6,$A$1:$R$1,0))&amp;""),"")</f>
        <v/>
      </c>
      <c r="Y224" s="27">
        <f>IF(W224="","",IF(COUNTIF(W$2:W224,W224)=1,MAX(Y$1:Y223)+1,""))</f>
        <v/>
      </c>
      <c r="Z224" s="26" t="n"/>
    </row>
    <row r="225">
      <c r="S225" s="26" t="n"/>
      <c r="T225" s="27">
        <f>IF(COUNTA($A225:$R225)&gt;0,1,0)</f>
        <v/>
      </c>
      <c r="U225" s="27">
        <f>IFERROR(LOWER(TRIM(INDEX($A225:$R225,MATCH(Lists!$J$3,$A$1:$R$1,0))&amp;"")),"")</f>
        <v/>
      </c>
      <c r="V225" s="27">
        <f>IFERROR(LOWER(TRIM(INDEX($A225:$R225,MATCH(Lists!$J$4,$A$1:$R$1,0))&amp;"")),"")</f>
        <v/>
      </c>
      <c r="W225" s="27">
        <f>IFERROR(LOWER(TRIM(INDEX($A225:$R225,MATCH(Lists!$J$5,$A$1:$R$1,0))&amp;"")),"")</f>
        <v/>
      </c>
      <c r="X225" s="27">
        <f>IFERROR(TRIM(INDEX($A225:$R225,MATCH(Lists!$J$6,$A$1:$R$1,0))&amp;""),"")</f>
        <v/>
      </c>
      <c r="Y225" s="27">
        <f>IF(W225="","",IF(COUNTIF(W$2:W225,W225)=1,MAX(Y$1:Y224)+1,""))</f>
        <v/>
      </c>
      <c r="Z225" s="26" t="n"/>
    </row>
    <row r="226">
      <c r="S226" s="26" t="n"/>
      <c r="T226" s="27">
        <f>IF(COUNTA($A226:$R226)&gt;0,1,0)</f>
        <v/>
      </c>
      <c r="U226" s="27">
        <f>IFERROR(LOWER(TRIM(INDEX($A226:$R226,MATCH(Lists!$J$3,$A$1:$R$1,0))&amp;"")),"")</f>
        <v/>
      </c>
      <c r="V226" s="27">
        <f>IFERROR(LOWER(TRIM(INDEX($A226:$R226,MATCH(Lists!$J$4,$A$1:$R$1,0))&amp;"")),"")</f>
        <v/>
      </c>
      <c r="W226" s="27">
        <f>IFERROR(LOWER(TRIM(INDEX($A226:$R226,MATCH(Lists!$J$5,$A$1:$R$1,0))&amp;"")),"")</f>
        <v/>
      </c>
      <c r="X226" s="27">
        <f>IFERROR(TRIM(INDEX($A226:$R226,MATCH(Lists!$J$6,$A$1:$R$1,0))&amp;""),"")</f>
        <v/>
      </c>
      <c r="Y226" s="27">
        <f>IF(W226="","",IF(COUNTIF(W$2:W226,W226)=1,MAX(Y$1:Y225)+1,""))</f>
        <v/>
      </c>
      <c r="Z226" s="26" t="n"/>
    </row>
    <row r="227">
      <c r="S227" s="26" t="n"/>
      <c r="T227" s="27">
        <f>IF(COUNTA($A227:$R227)&gt;0,1,0)</f>
        <v/>
      </c>
      <c r="U227" s="27">
        <f>IFERROR(LOWER(TRIM(INDEX($A227:$R227,MATCH(Lists!$J$3,$A$1:$R$1,0))&amp;"")),"")</f>
        <v/>
      </c>
      <c r="V227" s="27">
        <f>IFERROR(LOWER(TRIM(INDEX($A227:$R227,MATCH(Lists!$J$4,$A$1:$R$1,0))&amp;"")),"")</f>
        <v/>
      </c>
      <c r="W227" s="27">
        <f>IFERROR(LOWER(TRIM(INDEX($A227:$R227,MATCH(Lists!$J$5,$A$1:$R$1,0))&amp;"")),"")</f>
        <v/>
      </c>
      <c r="X227" s="27">
        <f>IFERROR(TRIM(INDEX($A227:$R227,MATCH(Lists!$J$6,$A$1:$R$1,0))&amp;""),"")</f>
        <v/>
      </c>
      <c r="Y227" s="27">
        <f>IF(W227="","",IF(COUNTIF(W$2:W227,W227)=1,MAX(Y$1:Y226)+1,""))</f>
        <v/>
      </c>
      <c r="Z227" s="26" t="n"/>
    </row>
    <row r="228">
      <c r="S228" s="26" t="n"/>
      <c r="T228" s="27">
        <f>IF(COUNTA($A228:$R228)&gt;0,1,0)</f>
        <v/>
      </c>
      <c r="U228" s="27">
        <f>IFERROR(LOWER(TRIM(INDEX($A228:$R228,MATCH(Lists!$J$3,$A$1:$R$1,0))&amp;"")),"")</f>
        <v/>
      </c>
      <c r="V228" s="27">
        <f>IFERROR(LOWER(TRIM(INDEX($A228:$R228,MATCH(Lists!$J$4,$A$1:$R$1,0))&amp;"")),"")</f>
        <v/>
      </c>
      <c r="W228" s="27">
        <f>IFERROR(LOWER(TRIM(INDEX($A228:$R228,MATCH(Lists!$J$5,$A$1:$R$1,0))&amp;"")),"")</f>
        <v/>
      </c>
      <c r="X228" s="27">
        <f>IFERROR(TRIM(INDEX($A228:$R228,MATCH(Lists!$J$6,$A$1:$R$1,0))&amp;""),"")</f>
        <v/>
      </c>
      <c r="Y228" s="27">
        <f>IF(W228="","",IF(COUNTIF(W$2:W228,W228)=1,MAX(Y$1:Y227)+1,""))</f>
        <v/>
      </c>
      <c r="Z228" s="26" t="n"/>
    </row>
    <row r="229">
      <c r="S229" s="26" t="n"/>
      <c r="T229" s="27">
        <f>IF(COUNTA($A229:$R229)&gt;0,1,0)</f>
        <v/>
      </c>
      <c r="U229" s="27">
        <f>IFERROR(LOWER(TRIM(INDEX($A229:$R229,MATCH(Lists!$J$3,$A$1:$R$1,0))&amp;"")),"")</f>
        <v/>
      </c>
      <c r="V229" s="27">
        <f>IFERROR(LOWER(TRIM(INDEX($A229:$R229,MATCH(Lists!$J$4,$A$1:$R$1,0))&amp;"")),"")</f>
        <v/>
      </c>
      <c r="W229" s="27">
        <f>IFERROR(LOWER(TRIM(INDEX($A229:$R229,MATCH(Lists!$J$5,$A$1:$R$1,0))&amp;"")),"")</f>
        <v/>
      </c>
      <c r="X229" s="27">
        <f>IFERROR(TRIM(INDEX($A229:$R229,MATCH(Lists!$J$6,$A$1:$R$1,0))&amp;""),"")</f>
        <v/>
      </c>
      <c r="Y229" s="27">
        <f>IF(W229="","",IF(COUNTIF(W$2:W229,W229)=1,MAX(Y$1:Y228)+1,""))</f>
        <v/>
      </c>
      <c r="Z229" s="26" t="n"/>
    </row>
    <row r="230">
      <c r="S230" s="26" t="n"/>
      <c r="T230" s="27">
        <f>IF(COUNTA($A230:$R230)&gt;0,1,0)</f>
        <v/>
      </c>
      <c r="U230" s="27">
        <f>IFERROR(LOWER(TRIM(INDEX($A230:$R230,MATCH(Lists!$J$3,$A$1:$R$1,0))&amp;"")),"")</f>
        <v/>
      </c>
      <c r="V230" s="27">
        <f>IFERROR(LOWER(TRIM(INDEX($A230:$R230,MATCH(Lists!$J$4,$A$1:$R$1,0))&amp;"")),"")</f>
        <v/>
      </c>
      <c r="W230" s="27">
        <f>IFERROR(LOWER(TRIM(INDEX($A230:$R230,MATCH(Lists!$J$5,$A$1:$R$1,0))&amp;"")),"")</f>
        <v/>
      </c>
      <c r="X230" s="27">
        <f>IFERROR(TRIM(INDEX($A230:$R230,MATCH(Lists!$J$6,$A$1:$R$1,0))&amp;""),"")</f>
        <v/>
      </c>
      <c r="Y230" s="27">
        <f>IF(W230="","",IF(COUNTIF(W$2:W230,W230)=1,MAX(Y$1:Y229)+1,""))</f>
        <v/>
      </c>
      <c r="Z230" s="26" t="n"/>
    </row>
    <row r="231">
      <c r="S231" s="26" t="n"/>
      <c r="T231" s="27">
        <f>IF(COUNTA($A231:$R231)&gt;0,1,0)</f>
        <v/>
      </c>
      <c r="U231" s="27">
        <f>IFERROR(LOWER(TRIM(INDEX($A231:$R231,MATCH(Lists!$J$3,$A$1:$R$1,0))&amp;"")),"")</f>
        <v/>
      </c>
      <c r="V231" s="27">
        <f>IFERROR(LOWER(TRIM(INDEX($A231:$R231,MATCH(Lists!$J$4,$A$1:$R$1,0))&amp;"")),"")</f>
        <v/>
      </c>
      <c r="W231" s="27">
        <f>IFERROR(LOWER(TRIM(INDEX($A231:$R231,MATCH(Lists!$J$5,$A$1:$R$1,0))&amp;"")),"")</f>
        <v/>
      </c>
      <c r="X231" s="27">
        <f>IFERROR(TRIM(INDEX($A231:$R231,MATCH(Lists!$J$6,$A$1:$R$1,0))&amp;""),"")</f>
        <v/>
      </c>
      <c r="Y231" s="27">
        <f>IF(W231="","",IF(COUNTIF(W$2:W231,W231)=1,MAX(Y$1:Y230)+1,""))</f>
        <v/>
      </c>
      <c r="Z231" s="26" t="n"/>
    </row>
    <row r="232">
      <c r="S232" s="26" t="n"/>
      <c r="T232" s="27">
        <f>IF(COUNTA($A232:$R232)&gt;0,1,0)</f>
        <v/>
      </c>
      <c r="U232" s="27">
        <f>IFERROR(LOWER(TRIM(INDEX($A232:$R232,MATCH(Lists!$J$3,$A$1:$R$1,0))&amp;"")),"")</f>
        <v/>
      </c>
      <c r="V232" s="27">
        <f>IFERROR(LOWER(TRIM(INDEX($A232:$R232,MATCH(Lists!$J$4,$A$1:$R$1,0))&amp;"")),"")</f>
        <v/>
      </c>
      <c r="W232" s="27">
        <f>IFERROR(LOWER(TRIM(INDEX($A232:$R232,MATCH(Lists!$J$5,$A$1:$R$1,0))&amp;"")),"")</f>
        <v/>
      </c>
      <c r="X232" s="27">
        <f>IFERROR(TRIM(INDEX($A232:$R232,MATCH(Lists!$J$6,$A$1:$R$1,0))&amp;""),"")</f>
        <v/>
      </c>
      <c r="Y232" s="27">
        <f>IF(W232="","",IF(COUNTIF(W$2:W232,W232)=1,MAX(Y$1:Y231)+1,""))</f>
        <v/>
      </c>
      <c r="Z232" s="26" t="n"/>
    </row>
    <row r="233">
      <c r="S233" s="26" t="n"/>
      <c r="T233" s="27">
        <f>IF(COUNTA($A233:$R233)&gt;0,1,0)</f>
        <v/>
      </c>
      <c r="U233" s="27">
        <f>IFERROR(LOWER(TRIM(INDEX($A233:$R233,MATCH(Lists!$J$3,$A$1:$R$1,0))&amp;"")),"")</f>
        <v/>
      </c>
      <c r="V233" s="27">
        <f>IFERROR(LOWER(TRIM(INDEX($A233:$R233,MATCH(Lists!$J$4,$A$1:$R$1,0))&amp;"")),"")</f>
        <v/>
      </c>
      <c r="W233" s="27">
        <f>IFERROR(LOWER(TRIM(INDEX($A233:$R233,MATCH(Lists!$J$5,$A$1:$R$1,0))&amp;"")),"")</f>
        <v/>
      </c>
      <c r="X233" s="27">
        <f>IFERROR(TRIM(INDEX($A233:$R233,MATCH(Lists!$J$6,$A$1:$R$1,0))&amp;""),"")</f>
        <v/>
      </c>
      <c r="Y233" s="27">
        <f>IF(W233="","",IF(COUNTIF(W$2:W233,W233)=1,MAX(Y$1:Y232)+1,""))</f>
        <v/>
      </c>
      <c r="Z233" s="26" t="n"/>
    </row>
    <row r="234">
      <c r="S234" s="26" t="n"/>
      <c r="T234" s="27">
        <f>IF(COUNTA($A234:$R234)&gt;0,1,0)</f>
        <v/>
      </c>
      <c r="U234" s="27">
        <f>IFERROR(LOWER(TRIM(INDEX($A234:$R234,MATCH(Lists!$J$3,$A$1:$R$1,0))&amp;"")),"")</f>
        <v/>
      </c>
      <c r="V234" s="27">
        <f>IFERROR(LOWER(TRIM(INDEX($A234:$R234,MATCH(Lists!$J$4,$A$1:$R$1,0))&amp;"")),"")</f>
        <v/>
      </c>
      <c r="W234" s="27">
        <f>IFERROR(LOWER(TRIM(INDEX($A234:$R234,MATCH(Lists!$J$5,$A$1:$R$1,0))&amp;"")),"")</f>
        <v/>
      </c>
      <c r="X234" s="27">
        <f>IFERROR(TRIM(INDEX($A234:$R234,MATCH(Lists!$J$6,$A$1:$R$1,0))&amp;""),"")</f>
        <v/>
      </c>
      <c r="Y234" s="27">
        <f>IF(W234="","",IF(COUNTIF(W$2:W234,W234)=1,MAX(Y$1:Y233)+1,""))</f>
        <v/>
      </c>
      <c r="Z234" s="26" t="n"/>
    </row>
    <row r="235">
      <c r="S235" s="26" t="n"/>
      <c r="T235" s="27">
        <f>IF(COUNTA($A235:$R235)&gt;0,1,0)</f>
        <v/>
      </c>
      <c r="U235" s="27">
        <f>IFERROR(LOWER(TRIM(INDEX($A235:$R235,MATCH(Lists!$J$3,$A$1:$R$1,0))&amp;"")),"")</f>
        <v/>
      </c>
      <c r="V235" s="27">
        <f>IFERROR(LOWER(TRIM(INDEX($A235:$R235,MATCH(Lists!$J$4,$A$1:$R$1,0))&amp;"")),"")</f>
        <v/>
      </c>
      <c r="W235" s="27">
        <f>IFERROR(LOWER(TRIM(INDEX($A235:$R235,MATCH(Lists!$J$5,$A$1:$R$1,0))&amp;"")),"")</f>
        <v/>
      </c>
      <c r="X235" s="27">
        <f>IFERROR(TRIM(INDEX($A235:$R235,MATCH(Lists!$J$6,$A$1:$R$1,0))&amp;""),"")</f>
        <v/>
      </c>
      <c r="Y235" s="27">
        <f>IF(W235="","",IF(COUNTIF(W$2:W235,W235)=1,MAX(Y$1:Y234)+1,""))</f>
        <v/>
      </c>
      <c r="Z235" s="26" t="n"/>
    </row>
    <row r="236">
      <c r="S236" s="26" t="n"/>
      <c r="T236" s="27">
        <f>IF(COUNTA($A236:$R236)&gt;0,1,0)</f>
        <v/>
      </c>
      <c r="U236" s="27">
        <f>IFERROR(LOWER(TRIM(INDEX($A236:$R236,MATCH(Lists!$J$3,$A$1:$R$1,0))&amp;"")),"")</f>
        <v/>
      </c>
      <c r="V236" s="27">
        <f>IFERROR(LOWER(TRIM(INDEX($A236:$R236,MATCH(Lists!$J$4,$A$1:$R$1,0))&amp;"")),"")</f>
        <v/>
      </c>
      <c r="W236" s="27">
        <f>IFERROR(LOWER(TRIM(INDEX($A236:$R236,MATCH(Lists!$J$5,$A$1:$R$1,0))&amp;"")),"")</f>
        <v/>
      </c>
      <c r="X236" s="27">
        <f>IFERROR(TRIM(INDEX($A236:$R236,MATCH(Lists!$J$6,$A$1:$R$1,0))&amp;""),"")</f>
        <v/>
      </c>
      <c r="Y236" s="27">
        <f>IF(W236="","",IF(COUNTIF(W$2:W236,W236)=1,MAX(Y$1:Y235)+1,""))</f>
        <v/>
      </c>
      <c r="Z236" s="26" t="n"/>
    </row>
    <row r="237">
      <c r="S237" s="26" t="n"/>
      <c r="T237" s="27">
        <f>IF(COUNTA($A237:$R237)&gt;0,1,0)</f>
        <v/>
      </c>
      <c r="U237" s="27">
        <f>IFERROR(LOWER(TRIM(INDEX($A237:$R237,MATCH(Lists!$J$3,$A$1:$R$1,0))&amp;"")),"")</f>
        <v/>
      </c>
      <c r="V237" s="27">
        <f>IFERROR(LOWER(TRIM(INDEX($A237:$R237,MATCH(Lists!$J$4,$A$1:$R$1,0))&amp;"")),"")</f>
        <v/>
      </c>
      <c r="W237" s="27">
        <f>IFERROR(LOWER(TRIM(INDEX($A237:$R237,MATCH(Lists!$J$5,$A$1:$R$1,0))&amp;"")),"")</f>
        <v/>
      </c>
      <c r="X237" s="27">
        <f>IFERROR(TRIM(INDEX($A237:$R237,MATCH(Lists!$J$6,$A$1:$R$1,0))&amp;""),"")</f>
        <v/>
      </c>
      <c r="Y237" s="27">
        <f>IF(W237="","",IF(COUNTIF(W$2:W237,W237)=1,MAX(Y$1:Y236)+1,""))</f>
        <v/>
      </c>
      <c r="Z237" s="26" t="n"/>
    </row>
    <row r="238">
      <c r="S238" s="26" t="n"/>
      <c r="T238" s="27">
        <f>IF(COUNTA($A238:$R238)&gt;0,1,0)</f>
        <v/>
      </c>
      <c r="U238" s="27">
        <f>IFERROR(LOWER(TRIM(INDEX($A238:$R238,MATCH(Lists!$J$3,$A$1:$R$1,0))&amp;"")),"")</f>
        <v/>
      </c>
      <c r="V238" s="27">
        <f>IFERROR(LOWER(TRIM(INDEX($A238:$R238,MATCH(Lists!$J$4,$A$1:$R$1,0))&amp;"")),"")</f>
        <v/>
      </c>
      <c r="W238" s="27">
        <f>IFERROR(LOWER(TRIM(INDEX($A238:$R238,MATCH(Lists!$J$5,$A$1:$R$1,0))&amp;"")),"")</f>
        <v/>
      </c>
      <c r="X238" s="27">
        <f>IFERROR(TRIM(INDEX($A238:$R238,MATCH(Lists!$J$6,$A$1:$R$1,0))&amp;""),"")</f>
        <v/>
      </c>
      <c r="Y238" s="27">
        <f>IF(W238="","",IF(COUNTIF(W$2:W238,W238)=1,MAX(Y$1:Y237)+1,""))</f>
        <v/>
      </c>
      <c r="Z238" s="26" t="n"/>
    </row>
    <row r="239">
      <c r="S239" s="26" t="n"/>
      <c r="T239" s="27">
        <f>IF(COUNTA($A239:$R239)&gt;0,1,0)</f>
        <v/>
      </c>
      <c r="U239" s="27">
        <f>IFERROR(LOWER(TRIM(INDEX($A239:$R239,MATCH(Lists!$J$3,$A$1:$R$1,0))&amp;"")),"")</f>
        <v/>
      </c>
      <c r="V239" s="27">
        <f>IFERROR(LOWER(TRIM(INDEX($A239:$R239,MATCH(Lists!$J$4,$A$1:$R$1,0))&amp;"")),"")</f>
        <v/>
      </c>
      <c r="W239" s="27">
        <f>IFERROR(LOWER(TRIM(INDEX($A239:$R239,MATCH(Lists!$J$5,$A$1:$R$1,0))&amp;"")),"")</f>
        <v/>
      </c>
      <c r="X239" s="27">
        <f>IFERROR(TRIM(INDEX($A239:$R239,MATCH(Lists!$J$6,$A$1:$R$1,0))&amp;""),"")</f>
        <v/>
      </c>
      <c r="Y239" s="27">
        <f>IF(W239="","",IF(COUNTIF(W$2:W239,W239)=1,MAX(Y$1:Y238)+1,""))</f>
        <v/>
      </c>
      <c r="Z239" s="26" t="n"/>
    </row>
    <row r="240">
      <c r="S240" s="26" t="n"/>
      <c r="T240" s="27">
        <f>IF(COUNTA($A240:$R240)&gt;0,1,0)</f>
        <v/>
      </c>
      <c r="U240" s="27">
        <f>IFERROR(LOWER(TRIM(INDEX($A240:$R240,MATCH(Lists!$J$3,$A$1:$R$1,0))&amp;"")),"")</f>
        <v/>
      </c>
      <c r="V240" s="27">
        <f>IFERROR(LOWER(TRIM(INDEX($A240:$R240,MATCH(Lists!$J$4,$A$1:$R$1,0))&amp;"")),"")</f>
        <v/>
      </c>
      <c r="W240" s="27">
        <f>IFERROR(LOWER(TRIM(INDEX($A240:$R240,MATCH(Lists!$J$5,$A$1:$R$1,0))&amp;"")),"")</f>
        <v/>
      </c>
      <c r="X240" s="27">
        <f>IFERROR(TRIM(INDEX($A240:$R240,MATCH(Lists!$J$6,$A$1:$R$1,0))&amp;""),"")</f>
        <v/>
      </c>
      <c r="Y240" s="27">
        <f>IF(W240="","",IF(COUNTIF(W$2:W240,W240)=1,MAX(Y$1:Y239)+1,""))</f>
        <v/>
      </c>
      <c r="Z240" s="26" t="n"/>
    </row>
    <row r="241">
      <c r="S241" s="26" t="n"/>
      <c r="T241" s="27">
        <f>IF(COUNTA($A241:$R241)&gt;0,1,0)</f>
        <v/>
      </c>
      <c r="U241" s="27">
        <f>IFERROR(LOWER(TRIM(INDEX($A241:$R241,MATCH(Lists!$J$3,$A$1:$R$1,0))&amp;"")),"")</f>
        <v/>
      </c>
      <c r="V241" s="27">
        <f>IFERROR(LOWER(TRIM(INDEX($A241:$R241,MATCH(Lists!$J$4,$A$1:$R$1,0))&amp;"")),"")</f>
        <v/>
      </c>
      <c r="W241" s="27">
        <f>IFERROR(LOWER(TRIM(INDEX($A241:$R241,MATCH(Lists!$J$5,$A$1:$R$1,0))&amp;"")),"")</f>
        <v/>
      </c>
      <c r="X241" s="27">
        <f>IFERROR(TRIM(INDEX($A241:$R241,MATCH(Lists!$J$6,$A$1:$R$1,0))&amp;""),"")</f>
        <v/>
      </c>
      <c r="Y241" s="27">
        <f>IF(W241="","",IF(COUNTIF(W$2:W241,W241)=1,MAX(Y$1:Y240)+1,""))</f>
        <v/>
      </c>
      <c r="Z241" s="26" t="n"/>
    </row>
    <row r="242">
      <c r="S242" s="26" t="n"/>
      <c r="T242" s="27">
        <f>IF(COUNTA($A242:$R242)&gt;0,1,0)</f>
        <v/>
      </c>
      <c r="U242" s="27">
        <f>IFERROR(LOWER(TRIM(INDEX($A242:$R242,MATCH(Lists!$J$3,$A$1:$R$1,0))&amp;"")),"")</f>
        <v/>
      </c>
      <c r="V242" s="27">
        <f>IFERROR(LOWER(TRIM(INDEX($A242:$R242,MATCH(Lists!$J$4,$A$1:$R$1,0))&amp;"")),"")</f>
        <v/>
      </c>
      <c r="W242" s="27">
        <f>IFERROR(LOWER(TRIM(INDEX($A242:$R242,MATCH(Lists!$J$5,$A$1:$R$1,0))&amp;"")),"")</f>
        <v/>
      </c>
      <c r="X242" s="27">
        <f>IFERROR(TRIM(INDEX($A242:$R242,MATCH(Lists!$J$6,$A$1:$R$1,0))&amp;""),"")</f>
        <v/>
      </c>
      <c r="Y242" s="27">
        <f>IF(W242="","",IF(COUNTIF(W$2:W242,W242)=1,MAX(Y$1:Y241)+1,""))</f>
        <v/>
      </c>
      <c r="Z242" s="26" t="n"/>
    </row>
    <row r="243">
      <c r="S243" s="26" t="n"/>
      <c r="T243" s="27">
        <f>IF(COUNTA($A243:$R243)&gt;0,1,0)</f>
        <v/>
      </c>
      <c r="U243" s="27">
        <f>IFERROR(LOWER(TRIM(INDEX($A243:$R243,MATCH(Lists!$J$3,$A$1:$R$1,0))&amp;"")),"")</f>
        <v/>
      </c>
      <c r="V243" s="27">
        <f>IFERROR(LOWER(TRIM(INDEX($A243:$R243,MATCH(Lists!$J$4,$A$1:$R$1,0))&amp;"")),"")</f>
        <v/>
      </c>
      <c r="W243" s="27">
        <f>IFERROR(LOWER(TRIM(INDEX($A243:$R243,MATCH(Lists!$J$5,$A$1:$R$1,0))&amp;"")),"")</f>
        <v/>
      </c>
      <c r="X243" s="27">
        <f>IFERROR(TRIM(INDEX($A243:$R243,MATCH(Lists!$J$6,$A$1:$R$1,0))&amp;""),"")</f>
        <v/>
      </c>
      <c r="Y243" s="27">
        <f>IF(W243="","",IF(COUNTIF(W$2:W243,W243)=1,MAX(Y$1:Y242)+1,""))</f>
        <v/>
      </c>
      <c r="Z243" s="26" t="n"/>
    </row>
    <row r="244">
      <c r="S244" s="26" t="n"/>
      <c r="T244" s="27">
        <f>IF(COUNTA($A244:$R244)&gt;0,1,0)</f>
        <v/>
      </c>
      <c r="U244" s="27">
        <f>IFERROR(LOWER(TRIM(INDEX($A244:$R244,MATCH(Lists!$J$3,$A$1:$R$1,0))&amp;"")),"")</f>
        <v/>
      </c>
      <c r="V244" s="27">
        <f>IFERROR(LOWER(TRIM(INDEX($A244:$R244,MATCH(Lists!$J$4,$A$1:$R$1,0))&amp;"")),"")</f>
        <v/>
      </c>
      <c r="W244" s="27">
        <f>IFERROR(LOWER(TRIM(INDEX($A244:$R244,MATCH(Lists!$J$5,$A$1:$R$1,0))&amp;"")),"")</f>
        <v/>
      </c>
      <c r="X244" s="27">
        <f>IFERROR(TRIM(INDEX($A244:$R244,MATCH(Lists!$J$6,$A$1:$R$1,0))&amp;""),"")</f>
        <v/>
      </c>
      <c r="Y244" s="27">
        <f>IF(W244="","",IF(COUNTIF(W$2:W244,W244)=1,MAX(Y$1:Y243)+1,""))</f>
        <v/>
      </c>
      <c r="Z244" s="26" t="n"/>
    </row>
    <row r="245">
      <c r="S245" s="26" t="n"/>
      <c r="T245" s="27">
        <f>IF(COUNTA($A245:$R245)&gt;0,1,0)</f>
        <v/>
      </c>
      <c r="U245" s="27">
        <f>IFERROR(LOWER(TRIM(INDEX($A245:$R245,MATCH(Lists!$J$3,$A$1:$R$1,0))&amp;"")),"")</f>
        <v/>
      </c>
      <c r="V245" s="27">
        <f>IFERROR(LOWER(TRIM(INDEX($A245:$R245,MATCH(Lists!$J$4,$A$1:$R$1,0))&amp;"")),"")</f>
        <v/>
      </c>
      <c r="W245" s="27">
        <f>IFERROR(LOWER(TRIM(INDEX($A245:$R245,MATCH(Lists!$J$5,$A$1:$R$1,0))&amp;"")),"")</f>
        <v/>
      </c>
      <c r="X245" s="27">
        <f>IFERROR(TRIM(INDEX($A245:$R245,MATCH(Lists!$J$6,$A$1:$R$1,0))&amp;""),"")</f>
        <v/>
      </c>
      <c r="Y245" s="27">
        <f>IF(W245="","",IF(COUNTIF(W$2:W245,W245)=1,MAX(Y$1:Y244)+1,""))</f>
        <v/>
      </c>
      <c r="Z245" s="26" t="n"/>
    </row>
    <row r="246">
      <c r="S246" s="26" t="n"/>
      <c r="T246" s="27">
        <f>IF(COUNTA($A246:$R246)&gt;0,1,0)</f>
        <v/>
      </c>
      <c r="U246" s="27">
        <f>IFERROR(LOWER(TRIM(INDEX($A246:$R246,MATCH(Lists!$J$3,$A$1:$R$1,0))&amp;"")),"")</f>
        <v/>
      </c>
      <c r="V246" s="27">
        <f>IFERROR(LOWER(TRIM(INDEX($A246:$R246,MATCH(Lists!$J$4,$A$1:$R$1,0))&amp;"")),"")</f>
        <v/>
      </c>
      <c r="W246" s="27">
        <f>IFERROR(LOWER(TRIM(INDEX($A246:$R246,MATCH(Lists!$J$5,$A$1:$R$1,0))&amp;"")),"")</f>
        <v/>
      </c>
      <c r="X246" s="27">
        <f>IFERROR(TRIM(INDEX($A246:$R246,MATCH(Lists!$J$6,$A$1:$R$1,0))&amp;""),"")</f>
        <v/>
      </c>
      <c r="Y246" s="27">
        <f>IF(W246="","",IF(COUNTIF(W$2:W246,W246)=1,MAX(Y$1:Y245)+1,""))</f>
        <v/>
      </c>
      <c r="Z246" s="26" t="n"/>
    </row>
    <row r="247">
      <c r="S247" s="26" t="n"/>
      <c r="T247" s="27">
        <f>IF(COUNTA($A247:$R247)&gt;0,1,0)</f>
        <v/>
      </c>
      <c r="U247" s="27">
        <f>IFERROR(LOWER(TRIM(INDEX($A247:$R247,MATCH(Lists!$J$3,$A$1:$R$1,0))&amp;"")),"")</f>
        <v/>
      </c>
      <c r="V247" s="27">
        <f>IFERROR(LOWER(TRIM(INDEX($A247:$R247,MATCH(Lists!$J$4,$A$1:$R$1,0))&amp;"")),"")</f>
        <v/>
      </c>
      <c r="W247" s="27">
        <f>IFERROR(LOWER(TRIM(INDEX($A247:$R247,MATCH(Lists!$J$5,$A$1:$R$1,0))&amp;"")),"")</f>
        <v/>
      </c>
      <c r="X247" s="27">
        <f>IFERROR(TRIM(INDEX($A247:$R247,MATCH(Lists!$J$6,$A$1:$R$1,0))&amp;""),"")</f>
        <v/>
      </c>
      <c r="Y247" s="27">
        <f>IF(W247="","",IF(COUNTIF(W$2:W247,W247)=1,MAX(Y$1:Y246)+1,""))</f>
        <v/>
      </c>
      <c r="Z247" s="26" t="n"/>
    </row>
    <row r="248">
      <c r="S248" s="26" t="n"/>
      <c r="T248" s="27">
        <f>IF(COUNTA($A248:$R248)&gt;0,1,0)</f>
        <v/>
      </c>
      <c r="U248" s="27">
        <f>IFERROR(LOWER(TRIM(INDEX($A248:$R248,MATCH(Lists!$J$3,$A$1:$R$1,0))&amp;"")),"")</f>
        <v/>
      </c>
      <c r="V248" s="27">
        <f>IFERROR(LOWER(TRIM(INDEX($A248:$R248,MATCH(Lists!$J$4,$A$1:$R$1,0))&amp;"")),"")</f>
        <v/>
      </c>
      <c r="W248" s="27">
        <f>IFERROR(LOWER(TRIM(INDEX($A248:$R248,MATCH(Lists!$J$5,$A$1:$R$1,0))&amp;"")),"")</f>
        <v/>
      </c>
      <c r="X248" s="27">
        <f>IFERROR(TRIM(INDEX($A248:$R248,MATCH(Lists!$J$6,$A$1:$R$1,0))&amp;""),"")</f>
        <v/>
      </c>
      <c r="Y248" s="27">
        <f>IF(W248="","",IF(COUNTIF(W$2:W248,W248)=1,MAX(Y$1:Y247)+1,""))</f>
        <v/>
      </c>
      <c r="Z248" s="26" t="n"/>
    </row>
    <row r="249">
      <c r="S249" s="26" t="n"/>
      <c r="T249" s="27">
        <f>IF(COUNTA($A249:$R249)&gt;0,1,0)</f>
        <v/>
      </c>
      <c r="U249" s="27">
        <f>IFERROR(LOWER(TRIM(INDEX($A249:$R249,MATCH(Lists!$J$3,$A$1:$R$1,0))&amp;"")),"")</f>
        <v/>
      </c>
      <c r="V249" s="27">
        <f>IFERROR(LOWER(TRIM(INDEX($A249:$R249,MATCH(Lists!$J$4,$A$1:$R$1,0))&amp;"")),"")</f>
        <v/>
      </c>
      <c r="W249" s="27">
        <f>IFERROR(LOWER(TRIM(INDEX($A249:$R249,MATCH(Lists!$J$5,$A$1:$R$1,0))&amp;"")),"")</f>
        <v/>
      </c>
      <c r="X249" s="27">
        <f>IFERROR(TRIM(INDEX($A249:$R249,MATCH(Lists!$J$6,$A$1:$R$1,0))&amp;""),"")</f>
        <v/>
      </c>
      <c r="Y249" s="27">
        <f>IF(W249="","",IF(COUNTIF(W$2:W249,W249)=1,MAX(Y$1:Y248)+1,""))</f>
        <v/>
      </c>
      <c r="Z249" s="26" t="n"/>
    </row>
    <row r="250">
      <c r="S250" s="26" t="n"/>
      <c r="T250" s="27">
        <f>IF(COUNTA($A250:$R250)&gt;0,1,0)</f>
        <v/>
      </c>
      <c r="U250" s="27">
        <f>IFERROR(LOWER(TRIM(INDEX($A250:$R250,MATCH(Lists!$J$3,$A$1:$R$1,0))&amp;"")),"")</f>
        <v/>
      </c>
      <c r="V250" s="27">
        <f>IFERROR(LOWER(TRIM(INDEX($A250:$R250,MATCH(Lists!$J$4,$A$1:$R$1,0))&amp;"")),"")</f>
        <v/>
      </c>
      <c r="W250" s="27">
        <f>IFERROR(LOWER(TRIM(INDEX($A250:$R250,MATCH(Lists!$J$5,$A$1:$R$1,0))&amp;"")),"")</f>
        <v/>
      </c>
      <c r="X250" s="27">
        <f>IFERROR(TRIM(INDEX($A250:$R250,MATCH(Lists!$J$6,$A$1:$R$1,0))&amp;""),"")</f>
        <v/>
      </c>
      <c r="Y250" s="27">
        <f>IF(W250="","",IF(COUNTIF(W$2:W250,W250)=1,MAX(Y$1:Y249)+1,""))</f>
        <v/>
      </c>
      <c r="Z250" s="26" t="n"/>
    </row>
    <row r="251">
      <c r="S251" s="26" t="n"/>
      <c r="T251" s="27">
        <f>IF(COUNTA($A251:$R251)&gt;0,1,0)</f>
        <v/>
      </c>
      <c r="U251" s="27">
        <f>IFERROR(LOWER(TRIM(INDEX($A251:$R251,MATCH(Lists!$J$3,$A$1:$R$1,0))&amp;"")),"")</f>
        <v/>
      </c>
      <c r="V251" s="27">
        <f>IFERROR(LOWER(TRIM(INDEX($A251:$R251,MATCH(Lists!$J$4,$A$1:$R$1,0))&amp;"")),"")</f>
        <v/>
      </c>
      <c r="W251" s="27">
        <f>IFERROR(LOWER(TRIM(INDEX($A251:$R251,MATCH(Lists!$J$5,$A$1:$R$1,0))&amp;"")),"")</f>
        <v/>
      </c>
      <c r="X251" s="27">
        <f>IFERROR(TRIM(INDEX($A251:$R251,MATCH(Lists!$J$6,$A$1:$R$1,0))&amp;""),"")</f>
        <v/>
      </c>
      <c r="Y251" s="27">
        <f>IF(W251="","",IF(COUNTIF(W$2:W251,W251)=1,MAX(Y$1:Y250)+1,""))</f>
        <v/>
      </c>
      <c r="Z251" s="26" t="n"/>
    </row>
    <row r="252">
      <c r="S252" s="26" t="n"/>
      <c r="T252" s="27">
        <f>IF(COUNTA($A252:$R252)&gt;0,1,0)</f>
        <v/>
      </c>
      <c r="U252" s="27">
        <f>IFERROR(LOWER(TRIM(INDEX($A252:$R252,MATCH(Lists!$J$3,$A$1:$R$1,0))&amp;"")),"")</f>
        <v/>
      </c>
      <c r="V252" s="27">
        <f>IFERROR(LOWER(TRIM(INDEX($A252:$R252,MATCH(Lists!$J$4,$A$1:$R$1,0))&amp;"")),"")</f>
        <v/>
      </c>
      <c r="W252" s="27">
        <f>IFERROR(LOWER(TRIM(INDEX($A252:$R252,MATCH(Lists!$J$5,$A$1:$R$1,0))&amp;"")),"")</f>
        <v/>
      </c>
      <c r="X252" s="27">
        <f>IFERROR(TRIM(INDEX($A252:$R252,MATCH(Lists!$J$6,$A$1:$R$1,0))&amp;""),"")</f>
        <v/>
      </c>
      <c r="Y252" s="27">
        <f>IF(W252="","",IF(COUNTIF(W$2:W252,W252)=1,MAX(Y$1:Y251)+1,""))</f>
        <v/>
      </c>
      <c r="Z252" s="26" t="n"/>
    </row>
    <row r="253">
      <c r="S253" s="26" t="n"/>
      <c r="T253" s="27">
        <f>IF(COUNTA($A253:$R253)&gt;0,1,0)</f>
        <v/>
      </c>
      <c r="U253" s="27">
        <f>IFERROR(LOWER(TRIM(INDEX($A253:$R253,MATCH(Lists!$J$3,$A$1:$R$1,0))&amp;"")),"")</f>
        <v/>
      </c>
      <c r="V253" s="27">
        <f>IFERROR(LOWER(TRIM(INDEX($A253:$R253,MATCH(Lists!$J$4,$A$1:$R$1,0))&amp;"")),"")</f>
        <v/>
      </c>
      <c r="W253" s="27">
        <f>IFERROR(LOWER(TRIM(INDEX($A253:$R253,MATCH(Lists!$J$5,$A$1:$R$1,0))&amp;"")),"")</f>
        <v/>
      </c>
      <c r="X253" s="27">
        <f>IFERROR(TRIM(INDEX($A253:$R253,MATCH(Lists!$J$6,$A$1:$R$1,0))&amp;""),"")</f>
        <v/>
      </c>
      <c r="Y253" s="27">
        <f>IF(W253="","",IF(COUNTIF(W$2:W253,W253)=1,MAX(Y$1:Y252)+1,""))</f>
        <v/>
      </c>
      <c r="Z253" s="26" t="n"/>
    </row>
    <row r="254">
      <c r="S254" s="26" t="n"/>
      <c r="T254" s="27">
        <f>IF(COUNTA($A254:$R254)&gt;0,1,0)</f>
        <v/>
      </c>
      <c r="U254" s="27">
        <f>IFERROR(LOWER(TRIM(INDEX($A254:$R254,MATCH(Lists!$J$3,$A$1:$R$1,0))&amp;"")),"")</f>
        <v/>
      </c>
      <c r="V254" s="27">
        <f>IFERROR(LOWER(TRIM(INDEX($A254:$R254,MATCH(Lists!$J$4,$A$1:$R$1,0))&amp;"")),"")</f>
        <v/>
      </c>
      <c r="W254" s="27">
        <f>IFERROR(LOWER(TRIM(INDEX($A254:$R254,MATCH(Lists!$J$5,$A$1:$R$1,0))&amp;"")),"")</f>
        <v/>
      </c>
      <c r="X254" s="27">
        <f>IFERROR(TRIM(INDEX($A254:$R254,MATCH(Lists!$J$6,$A$1:$R$1,0))&amp;""),"")</f>
        <v/>
      </c>
      <c r="Y254" s="27">
        <f>IF(W254="","",IF(COUNTIF(W$2:W254,W254)=1,MAX(Y$1:Y253)+1,""))</f>
        <v/>
      </c>
      <c r="Z254" s="26" t="n"/>
    </row>
    <row r="255">
      <c r="S255" s="26" t="n"/>
      <c r="T255" s="27">
        <f>IF(COUNTA($A255:$R255)&gt;0,1,0)</f>
        <v/>
      </c>
      <c r="U255" s="27">
        <f>IFERROR(LOWER(TRIM(INDEX($A255:$R255,MATCH(Lists!$J$3,$A$1:$R$1,0))&amp;"")),"")</f>
        <v/>
      </c>
      <c r="V255" s="27">
        <f>IFERROR(LOWER(TRIM(INDEX($A255:$R255,MATCH(Lists!$J$4,$A$1:$R$1,0))&amp;"")),"")</f>
        <v/>
      </c>
      <c r="W255" s="27">
        <f>IFERROR(LOWER(TRIM(INDEX($A255:$R255,MATCH(Lists!$J$5,$A$1:$R$1,0))&amp;"")),"")</f>
        <v/>
      </c>
      <c r="X255" s="27">
        <f>IFERROR(TRIM(INDEX($A255:$R255,MATCH(Lists!$J$6,$A$1:$R$1,0))&amp;""),"")</f>
        <v/>
      </c>
      <c r="Y255" s="27">
        <f>IF(W255="","",IF(COUNTIF(W$2:W255,W255)=1,MAX(Y$1:Y254)+1,""))</f>
        <v/>
      </c>
      <c r="Z255" s="26" t="n"/>
    </row>
    <row r="256">
      <c r="S256" s="26" t="n"/>
      <c r="T256" s="27">
        <f>IF(COUNTA($A256:$R256)&gt;0,1,0)</f>
        <v/>
      </c>
      <c r="U256" s="27">
        <f>IFERROR(LOWER(TRIM(INDEX($A256:$R256,MATCH(Lists!$J$3,$A$1:$R$1,0))&amp;"")),"")</f>
        <v/>
      </c>
      <c r="V256" s="27">
        <f>IFERROR(LOWER(TRIM(INDEX($A256:$R256,MATCH(Lists!$J$4,$A$1:$R$1,0))&amp;"")),"")</f>
        <v/>
      </c>
      <c r="W256" s="27">
        <f>IFERROR(LOWER(TRIM(INDEX($A256:$R256,MATCH(Lists!$J$5,$A$1:$R$1,0))&amp;"")),"")</f>
        <v/>
      </c>
      <c r="X256" s="27">
        <f>IFERROR(TRIM(INDEX($A256:$R256,MATCH(Lists!$J$6,$A$1:$R$1,0))&amp;""),"")</f>
        <v/>
      </c>
      <c r="Y256" s="27">
        <f>IF(W256="","",IF(COUNTIF(W$2:W256,W256)=1,MAX(Y$1:Y255)+1,""))</f>
        <v/>
      </c>
      <c r="Z256" s="26" t="n"/>
    </row>
    <row r="257">
      <c r="S257" s="26" t="n"/>
      <c r="T257" s="27">
        <f>IF(COUNTA($A257:$R257)&gt;0,1,0)</f>
        <v/>
      </c>
      <c r="U257" s="27">
        <f>IFERROR(LOWER(TRIM(INDEX($A257:$R257,MATCH(Lists!$J$3,$A$1:$R$1,0))&amp;"")),"")</f>
        <v/>
      </c>
      <c r="V257" s="27">
        <f>IFERROR(LOWER(TRIM(INDEX($A257:$R257,MATCH(Lists!$J$4,$A$1:$R$1,0))&amp;"")),"")</f>
        <v/>
      </c>
      <c r="W257" s="27">
        <f>IFERROR(LOWER(TRIM(INDEX($A257:$R257,MATCH(Lists!$J$5,$A$1:$R$1,0))&amp;"")),"")</f>
        <v/>
      </c>
      <c r="X257" s="27">
        <f>IFERROR(TRIM(INDEX($A257:$R257,MATCH(Lists!$J$6,$A$1:$R$1,0))&amp;""),"")</f>
        <v/>
      </c>
      <c r="Y257" s="27">
        <f>IF(W257="","",IF(COUNTIF(W$2:W257,W257)=1,MAX(Y$1:Y256)+1,""))</f>
        <v/>
      </c>
      <c r="Z257" s="26" t="n"/>
    </row>
    <row r="258">
      <c r="S258" s="26" t="n"/>
      <c r="T258" s="27">
        <f>IF(COUNTA($A258:$R258)&gt;0,1,0)</f>
        <v/>
      </c>
      <c r="U258" s="27">
        <f>IFERROR(LOWER(TRIM(INDEX($A258:$R258,MATCH(Lists!$J$3,$A$1:$R$1,0))&amp;"")),"")</f>
        <v/>
      </c>
      <c r="V258" s="27">
        <f>IFERROR(LOWER(TRIM(INDEX($A258:$R258,MATCH(Lists!$J$4,$A$1:$R$1,0))&amp;"")),"")</f>
        <v/>
      </c>
      <c r="W258" s="27">
        <f>IFERROR(LOWER(TRIM(INDEX($A258:$R258,MATCH(Lists!$J$5,$A$1:$R$1,0))&amp;"")),"")</f>
        <v/>
      </c>
      <c r="X258" s="27">
        <f>IFERROR(TRIM(INDEX($A258:$R258,MATCH(Lists!$J$6,$A$1:$R$1,0))&amp;""),"")</f>
        <v/>
      </c>
      <c r="Y258" s="27">
        <f>IF(W258="","",IF(COUNTIF(W$2:W258,W258)=1,MAX(Y$1:Y257)+1,""))</f>
        <v/>
      </c>
      <c r="Z258" s="26" t="n"/>
    </row>
    <row r="259">
      <c r="S259" s="26" t="n"/>
      <c r="T259" s="27">
        <f>IF(COUNTA($A259:$R259)&gt;0,1,0)</f>
        <v/>
      </c>
      <c r="U259" s="27">
        <f>IFERROR(LOWER(TRIM(INDEX($A259:$R259,MATCH(Lists!$J$3,$A$1:$R$1,0))&amp;"")),"")</f>
        <v/>
      </c>
      <c r="V259" s="27">
        <f>IFERROR(LOWER(TRIM(INDEX($A259:$R259,MATCH(Lists!$J$4,$A$1:$R$1,0))&amp;"")),"")</f>
        <v/>
      </c>
      <c r="W259" s="27">
        <f>IFERROR(LOWER(TRIM(INDEX($A259:$R259,MATCH(Lists!$J$5,$A$1:$R$1,0))&amp;"")),"")</f>
        <v/>
      </c>
      <c r="X259" s="27">
        <f>IFERROR(TRIM(INDEX($A259:$R259,MATCH(Lists!$J$6,$A$1:$R$1,0))&amp;""),"")</f>
        <v/>
      </c>
      <c r="Y259" s="27">
        <f>IF(W259="","",IF(COUNTIF(W$2:W259,W259)=1,MAX(Y$1:Y258)+1,""))</f>
        <v/>
      </c>
      <c r="Z259" s="26" t="n"/>
    </row>
    <row r="260">
      <c r="S260" s="26" t="n"/>
      <c r="T260" s="27">
        <f>IF(COUNTA($A260:$R260)&gt;0,1,0)</f>
        <v/>
      </c>
      <c r="U260" s="27">
        <f>IFERROR(LOWER(TRIM(INDEX($A260:$R260,MATCH(Lists!$J$3,$A$1:$R$1,0))&amp;"")),"")</f>
        <v/>
      </c>
      <c r="V260" s="27">
        <f>IFERROR(LOWER(TRIM(INDEX($A260:$R260,MATCH(Lists!$J$4,$A$1:$R$1,0))&amp;"")),"")</f>
        <v/>
      </c>
      <c r="W260" s="27">
        <f>IFERROR(LOWER(TRIM(INDEX($A260:$R260,MATCH(Lists!$J$5,$A$1:$R$1,0))&amp;"")),"")</f>
        <v/>
      </c>
      <c r="X260" s="27">
        <f>IFERROR(TRIM(INDEX($A260:$R260,MATCH(Lists!$J$6,$A$1:$R$1,0))&amp;""),"")</f>
        <v/>
      </c>
      <c r="Y260" s="27">
        <f>IF(W260="","",IF(COUNTIF(W$2:W260,W260)=1,MAX(Y$1:Y259)+1,""))</f>
        <v/>
      </c>
      <c r="Z260" s="26" t="n"/>
    </row>
    <row r="261">
      <c r="S261" s="26" t="n"/>
      <c r="T261" s="27">
        <f>IF(COUNTA($A261:$R261)&gt;0,1,0)</f>
        <v/>
      </c>
      <c r="U261" s="27">
        <f>IFERROR(LOWER(TRIM(INDEX($A261:$R261,MATCH(Lists!$J$3,$A$1:$R$1,0))&amp;"")),"")</f>
        <v/>
      </c>
      <c r="V261" s="27">
        <f>IFERROR(LOWER(TRIM(INDEX($A261:$R261,MATCH(Lists!$J$4,$A$1:$R$1,0))&amp;"")),"")</f>
        <v/>
      </c>
      <c r="W261" s="27">
        <f>IFERROR(LOWER(TRIM(INDEX($A261:$R261,MATCH(Lists!$J$5,$A$1:$R$1,0))&amp;"")),"")</f>
        <v/>
      </c>
      <c r="X261" s="27">
        <f>IFERROR(TRIM(INDEX($A261:$R261,MATCH(Lists!$J$6,$A$1:$R$1,0))&amp;""),"")</f>
        <v/>
      </c>
      <c r="Y261" s="27">
        <f>IF(W261="","",IF(COUNTIF(W$2:W261,W261)=1,MAX(Y$1:Y260)+1,""))</f>
        <v/>
      </c>
      <c r="Z261" s="26" t="n"/>
    </row>
    <row r="262">
      <c r="S262" s="26" t="n"/>
      <c r="T262" s="27">
        <f>IF(COUNTA($A262:$R262)&gt;0,1,0)</f>
        <v/>
      </c>
      <c r="U262" s="27">
        <f>IFERROR(LOWER(TRIM(INDEX($A262:$R262,MATCH(Lists!$J$3,$A$1:$R$1,0))&amp;"")),"")</f>
        <v/>
      </c>
      <c r="V262" s="27">
        <f>IFERROR(LOWER(TRIM(INDEX($A262:$R262,MATCH(Lists!$J$4,$A$1:$R$1,0))&amp;"")),"")</f>
        <v/>
      </c>
      <c r="W262" s="27">
        <f>IFERROR(LOWER(TRIM(INDEX($A262:$R262,MATCH(Lists!$J$5,$A$1:$R$1,0))&amp;"")),"")</f>
        <v/>
      </c>
      <c r="X262" s="27">
        <f>IFERROR(TRIM(INDEX($A262:$R262,MATCH(Lists!$J$6,$A$1:$R$1,0))&amp;""),"")</f>
        <v/>
      </c>
      <c r="Y262" s="27">
        <f>IF(W262="","",IF(COUNTIF(W$2:W262,W262)=1,MAX(Y$1:Y261)+1,""))</f>
        <v/>
      </c>
      <c r="Z262" s="26" t="n"/>
    </row>
    <row r="263">
      <c r="S263" s="26" t="n"/>
      <c r="T263" s="27">
        <f>IF(COUNTA($A263:$R263)&gt;0,1,0)</f>
        <v/>
      </c>
      <c r="U263" s="27">
        <f>IFERROR(LOWER(TRIM(INDEX($A263:$R263,MATCH(Lists!$J$3,$A$1:$R$1,0))&amp;"")),"")</f>
        <v/>
      </c>
      <c r="V263" s="27">
        <f>IFERROR(LOWER(TRIM(INDEX($A263:$R263,MATCH(Lists!$J$4,$A$1:$R$1,0))&amp;"")),"")</f>
        <v/>
      </c>
      <c r="W263" s="27">
        <f>IFERROR(LOWER(TRIM(INDEX($A263:$R263,MATCH(Lists!$J$5,$A$1:$R$1,0))&amp;"")),"")</f>
        <v/>
      </c>
      <c r="X263" s="27">
        <f>IFERROR(TRIM(INDEX($A263:$R263,MATCH(Lists!$J$6,$A$1:$R$1,0))&amp;""),"")</f>
        <v/>
      </c>
      <c r="Y263" s="27">
        <f>IF(W263="","",IF(COUNTIF(W$2:W263,W263)=1,MAX(Y$1:Y262)+1,""))</f>
        <v/>
      </c>
      <c r="Z263" s="26" t="n"/>
    </row>
    <row r="264">
      <c r="S264" s="26" t="n"/>
      <c r="T264" s="27">
        <f>IF(COUNTA($A264:$R264)&gt;0,1,0)</f>
        <v/>
      </c>
      <c r="U264" s="27">
        <f>IFERROR(LOWER(TRIM(INDEX($A264:$R264,MATCH(Lists!$J$3,$A$1:$R$1,0))&amp;"")),"")</f>
        <v/>
      </c>
      <c r="V264" s="27">
        <f>IFERROR(LOWER(TRIM(INDEX($A264:$R264,MATCH(Lists!$J$4,$A$1:$R$1,0))&amp;"")),"")</f>
        <v/>
      </c>
      <c r="W264" s="27">
        <f>IFERROR(LOWER(TRIM(INDEX($A264:$R264,MATCH(Lists!$J$5,$A$1:$R$1,0))&amp;"")),"")</f>
        <v/>
      </c>
      <c r="X264" s="27">
        <f>IFERROR(TRIM(INDEX($A264:$R264,MATCH(Lists!$J$6,$A$1:$R$1,0))&amp;""),"")</f>
        <v/>
      </c>
      <c r="Y264" s="27">
        <f>IF(W264="","",IF(COUNTIF(W$2:W264,W264)=1,MAX(Y$1:Y263)+1,""))</f>
        <v/>
      </c>
      <c r="Z264" s="26" t="n"/>
    </row>
    <row r="265">
      <c r="S265" s="26" t="n"/>
      <c r="T265" s="27">
        <f>IF(COUNTA($A265:$R265)&gt;0,1,0)</f>
        <v/>
      </c>
      <c r="U265" s="27">
        <f>IFERROR(LOWER(TRIM(INDEX($A265:$R265,MATCH(Lists!$J$3,$A$1:$R$1,0))&amp;"")),"")</f>
        <v/>
      </c>
      <c r="V265" s="27">
        <f>IFERROR(LOWER(TRIM(INDEX($A265:$R265,MATCH(Lists!$J$4,$A$1:$R$1,0))&amp;"")),"")</f>
        <v/>
      </c>
      <c r="W265" s="27">
        <f>IFERROR(LOWER(TRIM(INDEX($A265:$R265,MATCH(Lists!$J$5,$A$1:$R$1,0))&amp;"")),"")</f>
        <v/>
      </c>
      <c r="X265" s="27">
        <f>IFERROR(TRIM(INDEX($A265:$R265,MATCH(Lists!$J$6,$A$1:$R$1,0))&amp;""),"")</f>
        <v/>
      </c>
      <c r="Y265" s="27">
        <f>IF(W265="","",IF(COUNTIF(W$2:W265,W265)=1,MAX(Y$1:Y264)+1,""))</f>
        <v/>
      </c>
      <c r="Z265" s="26" t="n"/>
    </row>
    <row r="266">
      <c r="S266" s="26" t="n"/>
      <c r="T266" s="27">
        <f>IF(COUNTA($A266:$R266)&gt;0,1,0)</f>
        <v/>
      </c>
      <c r="U266" s="27">
        <f>IFERROR(LOWER(TRIM(INDEX($A266:$R266,MATCH(Lists!$J$3,$A$1:$R$1,0))&amp;"")),"")</f>
        <v/>
      </c>
      <c r="V266" s="27">
        <f>IFERROR(LOWER(TRIM(INDEX($A266:$R266,MATCH(Lists!$J$4,$A$1:$R$1,0))&amp;"")),"")</f>
        <v/>
      </c>
      <c r="W266" s="27">
        <f>IFERROR(LOWER(TRIM(INDEX($A266:$R266,MATCH(Lists!$J$5,$A$1:$R$1,0))&amp;"")),"")</f>
        <v/>
      </c>
      <c r="X266" s="27">
        <f>IFERROR(TRIM(INDEX($A266:$R266,MATCH(Lists!$J$6,$A$1:$R$1,0))&amp;""),"")</f>
        <v/>
      </c>
      <c r="Y266" s="27">
        <f>IF(W266="","",IF(COUNTIF(W$2:W266,W266)=1,MAX(Y$1:Y265)+1,""))</f>
        <v/>
      </c>
      <c r="Z266" s="26" t="n"/>
    </row>
    <row r="267">
      <c r="S267" s="26" t="n"/>
      <c r="T267" s="27">
        <f>IF(COUNTA($A267:$R267)&gt;0,1,0)</f>
        <v/>
      </c>
      <c r="U267" s="27">
        <f>IFERROR(LOWER(TRIM(INDEX($A267:$R267,MATCH(Lists!$J$3,$A$1:$R$1,0))&amp;"")),"")</f>
        <v/>
      </c>
      <c r="V267" s="27">
        <f>IFERROR(LOWER(TRIM(INDEX($A267:$R267,MATCH(Lists!$J$4,$A$1:$R$1,0))&amp;"")),"")</f>
        <v/>
      </c>
      <c r="W267" s="27">
        <f>IFERROR(LOWER(TRIM(INDEX($A267:$R267,MATCH(Lists!$J$5,$A$1:$R$1,0))&amp;"")),"")</f>
        <v/>
      </c>
      <c r="X267" s="27">
        <f>IFERROR(TRIM(INDEX($A267:$R267,MATCH(Lists!$J$6,$A$1:$R$1,0))&amp;""),"")</f>
        <v/>
      </c>
      <c r="Y267" s="27">
        <f>IF(W267="","",IF(COUNTIF(W$2:W267,W267)=1,MAX(Y$1:Y266)+1,""))</f>
        <v/>
      </c>
      <c r="Z267" s="26" t="n"/>
    </row>
    <row r="268">
      <c r="S268" s="26" t="n"/>
      <c r="T268" s="27">
        <f>IF(COUNTA($A268:$R268)&gt;0,1,0)</f>
        <v/>
      </c>
      <c r="U268" s="27">
        <f>IFERROR(LOWER(TRIM(INDEX($A268:$R268,MATCH(Lists!$J$3,$A$1:$R$1,0))&amp;"")),"")</f>
        <v/>
      </c>
      <c r="V268" s="27">
        <f>IFERROR(LOWER(TRIM(INDEX($A268:$R268,MATCH(Lists!$J$4,$A$1:$R$1,0))&amp;"")),"")</f>
        <v/>
      </c>
      <c r="W268" s="27">
        <f>IFERROR(LOWER(TRIM(INDEX($A268:$R268,MATCH(Lists!$J$5,$A$1:$R$1,0))&amp;"")),"")</f>
        <v/>
      </c>
      <c r="X268" s="27">
        <f>IFERROR(TRIM(INDEX($A268:$R268,MATCH(Lists!$J$6,$A$1:$R$1,0))&amp;""),"")</f>
        <v/>
      </c>
      <c r="Y268" s="27">
        <f>IF(W268="","",IF(COUNTIF(W$2:W268,W268)=1,MAX(Y$1:Y267)+1,""))</f>
        <v/>
      </c>
      <c r="Z268" s="26" t="n"/>
    </row>
    <row r="269">
      <c r="S269" s="26" t="n"/>
      <c r="T269" s="27">
        <f>IF(COUNTA($A269:$R269)&gt;0,1,0)</f>
        <v/>
      </c>
      <c r="U269" s="27">
        <f>IFERROR(LOWER(TRIM(INDEX($A269:$R269,MATCH(Lists!$J$3,$A$1:$R$1,0))&amp;"")),"")</f>
        <v/>
      </c>
      <c r="V269" s="27">
        <f>IFERROR(LOWER(TRIM(INDEX($A269:$R269,MATCH(Lists!$J$4,$A$1:$R$1,0))&amp;"")),"")</f>
        <v/>
      </c>
      <c r="W269" s="27">
        <f>IFERROR(LOWER(TRIM(INDEX($A269:$R269,MATCH(Lists!$J$5,$A$1:$R$1,0))&amp;"")),"")</f>
        <v/>
      </c>
      <c r="X269" s="27">
        <f>IFERROR(TRIM(INDEX($A269:$R269,MATCH(Lists!$J$6,$A$1:$R$1,0))&amp;""),"")</f>
        <v/>
      </c>
      <c r="Y269" s="27">
        <f>IF(W269="","",IF(COUNTIF(W$2:W269,W269)=1,MAX(Y$1:Y268)+1,""))</f>
        <v/>
      </c>
      <c r="Z269" s="26" t="n"/>
    </row>
    <row r="270">
      <c r="S270" s="26" t="n"/>
      <c r="T270" s="27">
        <f>IF(COUNTA($A270:$R270)&gt;0,1,0)</f>
        <v/>
      </c>
      <c r="U270" s="27">
        <f>IFERROR(LOWER(TRIM(INDEX($A270:$R270,MATCH(Lists!$J$3,$A$1:$R$1,0))&amp;"")),"")</f>
        <v/>
      </c>
      <c r="V270" s="27">
        <f>IFERROR(LOWER(TRIM(INDEX($A270:$R270,MATCH(Lists!$J$4,$A$1:$R$1,0))&amp;"")),"")</f>
        <v/>
      </c>
      <c r="W270" s="27">
        <f>IFERROR(LOWER(TRIM(INDEX($A270:$R270,MATCH(Lists!$J$5,$A$1:$R$1,0))&amp;"")),"")</f>
        <v/>
      </c>
      <c r="X270" s="27">
        <f>IFERROR(TRIM(INDEX($A270:$R270,MATCH(Lists!$J$6,$A$1:$R$1,0))&amp;""),"")</f>
        <v/>
      </c>
      <c r="Y270" s="27">
        <f>IF(W270="","",IF(COUNTIF(W$2:W270,W270)=1,MAX(Y$1:Y269)+1,""))</f>
        <v/>
      </c>
      <c r="Z270" s="26" t="n"/>
    </row>
    <row r="271">
      <c r="S271" s="26" t="n"/>
      <c r="T271" s="27">
        <f>IF(COUNTA($A271:$R271)&gt;0,1,0)</f>
        <v/>
      </c>
      <c r="U271" s="27">
        <f>IFERROR(LOWER(TRIM(INDEX($A271:$R271,MATCH(Lists!$J$3,$A$1:$R$1,0))&amp;"")),"")</f>
        <v/>
      </c>
      <c r="V271" s="27">
        <f>IFERROR(LOWER(TRIM(INDEX($A271:$R271,MATCH(Lists!$J$4,$A$1:$R$1,0))&amp;"")),"")</f>
        <v/>
      </c>
      <c r="W271" s="27">
        <f>IFERROR(LOWER(TRIM(INDEX($A271:$R271,MATCH(Lists!$J$5,$A$1:$R$1,0))&amp;"")),"")</f>
        <v/>
      </c>
      <c r="X271" s="27">
        <f>IFERROR(TRIM(INDEX($A271:$R271,MATCH(Lists!$J$6,$A$1:$R$1,0))&amp;""),"")</f>
        <v/>
      </c>
      <c r="Y271" s="27">
        <f>IF(W271="","",IF(COUNTIF(W$2:W271,W271)=1,MAX(Y$1:Y270)+1,""))</f>
        <v/>
      </c>
      <c r="Z271" s="26" t="n"/>
    </row>
    <row r="272">
      <c r="S272" s="26" t="n"/>
      <c r="T272" s="27">
        <f>IF(COUNTA($A272:$R272)&gt;0,1,0)</f>
        <v/>
      </c>
      <c r="U272" s="27">
        <f>IFERROR(LOWER(TRIM(INDEX($A272:$R272,MATCH(Lists!$J$3,$A$1:$R$1,0))&amp;"")),"")</f>
        <v/>
      </c>
      <c r="V272" s="27">
        <f>IFERROR(LOWER(TRIM(INDEX($A272:$R272,MATCH(Lists!$J$4,$A$1:$R$1,0))&amp;"")),"")</f>
        <v/>
      </c>
      <c r="W272" s="27">
        <f>IFERROR(LOWER(TRIM(INDEX($A272:$R272,MATCH(Lists!$J$5,$A$1:$R$1,0))&amp;"")),"")</f>
        <v/>
      </c>
      <c r="X272" s="27">
        <f>IFERROR(TRIM(INDEX($A272:$R272,MATCH(Lists!$J$6,$A$1:$R$1,0))&amp;""),"")</f>
        <v/>
      </c>
      <c r="Y272" s="27">
        <f>IF(W272="","",IF(COUNTIF(W$2:W272,W272)=1,MAX(Y$1:Y271)+1,""))</f>
        <v/>
      </c>
      <c r="Z272" s="26" t="n"/>
    </row>
    <row r="273">
      <c r="S273" s="26" t="n"/>
      <c r="T273" s="27">
        <f>IF(COUNTA($A273:$R273)&gt;0,1,0)</f>
        <v/>
      </c>
      <c r="U273" s="27">
        <f>IFERROR(LOWER(TRIM(INDEX($A273:$R273,MATCH(Lists!$J$3,$A$1:$R$1,0))&amp;"")),"")</f>
        <v/>
      </c>
      <c r="V273" s="27">
        <f>IFERROR(LOWER(TRIM(INDEX($A273:$R273,MATCH(Lists!$J$4,$A$1:$R$1,0))&amp;"")),"")</f>
        <v/>
      </c>
      <c r="W273" s="27">
        <f>IFERROR(LOWER(TRIM(INDEX($A273:$R273,MATCH(Lists!$J$5,$A$1:$R$1,0))&amp;"")),"")</f>
        <v/>
      </c>
      <c r="X273" s="27">
        <f>IFERROR(TRIM(INDEX($A273:$R273,MATCH(Lists!$J$6,$A$1:$R$1,0))&amp;""),"")</f>
        <v/>
      </c>
      <c r="Y273" s="27">
        <f>IF(W273="","",IF(COUNTIF(W$2:W273,W273)=1,MAX(Y$1:Y272)+1,""))</f>
        <v/>
      </c>
      <c r="Z273" s="26" t="n"/>
    </row>
    <row r="274">
      <c r="S274" s="26" t="n"/>
      <c r="T274" s="27">
        <f>IF(COUNTA($A274:$R274)&gt;0,1,0)</f>
        <v/>
      </c>
      <c r="U274" s="27">
        <f>IFERROR(LOWER(TRIM(INDEX($A274:$R274,MATCH(Lists!$J$3,$A$1:$R$1,0))&amp;"")),"")</f>
        <v/>
      </c>
      <c r="V274" s="27">
        <f>IFERROR(LOWER(TRIM(INDEX($A274:$R274,MATCH(Lists!$J$4,$A$1:$R$1,0))&amp;"")),"")</f>
        <v/>
      </c>
      <c r="W274" s="27">
        <f>IFERROR(LOWER(TRIM(INDEX($A274:$R274,MATCH(Lists!$J$5,$A$1:$R$1,0))&amp;"")),"")</f>
        <v/>
      </c>
      <c r="X274" s="27">
        <f>IFERROR(TRIM(INDEX($A274:$R274,MATCH(Lists!$J$6,$A$1:$R$1,0))&amp;""),"")</f>
        <v/>
      </c>
      <c r="Y274" s="27">
        <f>IF(W274="","",IF(COUNTIF(W$2:W274,W274)=1,MAX(Y$1:Y273)+1,""))</f>
        <v/>
      </c>
      <c r="Z274" s="26" t="n"/>
    </row>
    <row r="275">
      <c r="S275" s="26" t="n"/>
      <c r="T275" s="27">
        <f>IF(COUNTA($A275:$R275)&gt;0,1,0)</f>
        <v/>
      </c>
      <c r="U275" s="27">
        <f>IFERROR(LOWER(TRIM(INDEX($A275:$R275,MATCH(Lists!$J$3,$A$1:$R$1,0))&amp;"")),"")</f>
        <v/>
      </c>
      <c r="V275" s="27">
        <f>IFERROR(LOWER(TRIM(INDEX($A275:$R275,MATCH(Lists!$J$4,$A$1:$R$1,0))&amp;"")),"")</f>
        <v/>
      </c>
      <c r="W275" s="27">
        <f>IFERROR(LOWER(TRIM(INDEX($A275:$R275,MATCH(Lists!$J$5,$A$1:$R$1,0))&amp;"")),"")</f>
        <v/>
      </c>
      <c r="X275" s="27">
        <f>IFERROR(TRIM(INDEX($A275:$R275,MATCH(Lists!$J$6,$A$1:$R$1,0))&amp;""),"")</f>
        <v/>
      </c>
      <c r="Y275" s="27">
        <f>IF(W275="","",IF(COUNTIF(W$2:W275,W275)=1,MAX(Y$1:Y274)+1,""))</f>
        <v/>
      </c>
      <c r="Z275" s="26" t="n"/>
    </row>
    <row r="276">
      <c r="S276" s="26" t="n"/>
      <c r="T276" s="27">
        <f>IF(COUNTA($A276:$R276)&gt;0,1,0)</f>
        <v/>
      </c>
      <c r="U276" s="27">
        <f>IFERROR(LOWER(TRIM(INDEX($A276:$R276,MATCH(Lists!$J$3,$A$1:$R$1,0))&amp;"")),"")</f>
        <v/>
      </c>
      <c r="V276" s="27">
        <f>IFERROR(LOWER(TRIM(INDEX($A276:$R276,MATCH(Lists!$J$4,$A$1:$R$1,0))&amp;"")),"")</f>
        <v/>
      </c>
      <c r="W276" s="27">
        <f>IFERROR(LOWER(TRIM(INDEX($A276:$R276,MATCH(Lists!$J$5,$A$1:$R$1,0))&amp;"")),"")</f>
        <v/>
      </c>
      <c r="X276" s="27">
        <f>IFERROR(TRIM(INDEX($A276:$R276,MATCH(Lists!$J$6,$A$1:$R$1,0))&amp;""),"")</f>
        <v/>
      </c>
      <c r="Y276" s="27">
        <f>IF(W276="","",IF(COUNTIF(W$2:W276,W276)=1,MAX(Y$1:Y275)+1,""))</f>
        <v/>
      </c>
      <c r="Z276" s="26" t="n"/>
    </row>
    <row r="277">
      <c r="S277" s="26" t="n"/>
      <c r="T277" s="27">
        <f>IF(COUNTA($A277:$R277)&gt;0,1,0)</f>
        <v/>
      </c>
      <c r="U277" s="27">
        <f>IFERROR(LOWER(TRIM(INDEX($A277:$R277,MATCH(Lists!$J$3,$A$1:$R$1,0))&amp;"")),"")</f>
        <v/>
      </c>
      <c r="V277" s="27">
        <f>IFERROR(LOWER(TRIM(INDEX($A277:$R277,MATCH(Lists!$J$4,$A$1:$R$1,0))&amp;"")),"")</f>
        <v/>
      </c>
      <c r="W277" s="27">
        <f>IFERROR(LOWER(TRIM(INDEX($A277:$R277,MATCH(Lists!$J$5,$A$1:$R$1,0))&amp;"")),"")</f>
        <v/>
      </c>
      <c r="X277" s="27">
        <f>IFERROR(TRIM(INDEX($A277:$R277,MATCH(Lists!$J$6,$A$1:$R$1,0))&amp;""),"")</f>
        <v/>
      </c>
      <c r="Y277" s="27">
        <f>IF(W277="","",IF(COUNTIF(W$2:W277,W277)=1,MAX(Y$1:Y276)+1,""))</f>
        <v/>
      </c>
      <c r="Z277" s="26" t="n"/>
    </row>
    <row r="278">
      <c r="S278" s="26" t="n"/>
      <c r="T278" s="27">
        <f>IF(COUNTA($A278:$R278)&gt;0,1,0)</f>
        <v/>
      </c>
      <c r="U278" s="27">
        <f>IFERROR(LOWER(TRIM(INDEX($A278:$R278,MATCH(Lists!$J$3,$A$1:$R$1,0))&amp;"")),"")</f>
        <v/>
      </c>
      <c r="V278" s="27">
        <f>IFERROR(LOWER(TRIM(INDEX($A278:$R278,MATCH(Lists!$J$4,$A$1:$R$1,0))&amp;"")),"")</f>
        <v/>
      </c>
      <c r="W278" s="27">
        <f>IFERROR(LOWER(TRIM(INDEX($A278:$R278,MATCH(Lists!$J$5,$A$1:$R$1,0))&amp;"")),"")</f>
        <v/>
      </c>
      <c r="X278" s="27">
        <f>IFERROR(TRIM(INDEX($A278:$R278,MATCH(Lists!$J$6,$A$1:$R$1,0))&amp;""),"")</f>
        <v/>
      </c>
      <c r="Y278" s="27">
        <f>IF(W278="","",IF(COUNTIF(W$2:W278,W278)=1,MAX(Y$1:Y277)+1,""))</f>
        <v/>
      </c>
      <c r="Z278" s="26" t="n"/>
    </row>
    <row r="279">
      <c r="S279" s="26" t="n"/>
      <c r="T279" s="27">
        <f>IF(COUNTA($A279:$R279)&gt;0,1,0)</f>
        <v/>
      </c>
      <c r="U279" s="27">
        <f>IFERROR(LOWER(TRIM(INDEX($A279:$R279,MATCH(Lists!$J$3,$A$1:$R$1,0))&amp;"")),"")</f>
        <v/>
      </c>
      <c r="V279" s="27">
        <f>IFERROR(LOWER(TRIM(INDEX($A279:$R279,MATCH(Lists!$J$4,$A$1:$R$1,0))&amp;"")),"")</f>
        <v/>
      </c>
      <c r="W279" s="27">
        <f>IFERROR(LOWER(TRIM(INDEX($A279:$R279,MATCH(Lists!$J$5,$A$1:$R$1,0))&amp;"")),"")</f>
        <v/>
      </c>
      <c r="X279" s="27">
        <f>IFERROR(TRIM(INDEX($A279:$R279,MATCH(Lists!$J$6,$A$1:$R$1,0))&amp;""),"")</f>
        <v/>
      </c>
      <c r="Y279" s="27">
        <f>IF(W279="","",IF(COUNTIF(W$2:W279,W279)=1,MAX(Y$1:Y278)+1,""))</f>
        <v/>
      </c>
      <c r="Z279" s="26" t="n"/>
    </row>
    <row r="280">
      <c r="S280" s="26" t="n"/>
      <c r="T280" s="27">
        <f>IF(COUNTA($A280:$R280)&gt;0,1,0)</f>
        <v/>
      </c>
      <c r="U280" s="27">
        <f>IFERROR(LOWER(TRIM(INDEX($A280:$R280,MATCH(Lists!$J$3,$A$1:$R$1,0))&amp;"")),"")</f>
        <v/>
      </c>
      <c r="V280" s="27">
        <f>IFERROR(LOWER(TRIM(INDEX($A280:$R280,MATCH(Lists!$J$4,$A$1:$R$1,0))&amp;"")),"")</f>
        <v/>
      </c>
      <c r="W280" s="27">
        <f>IFERROR(LOWER(TRIM(INDEX($A280:$R280,MATCH(Lists!$J$5,$A$1:$R$1,0))&amp;"")),"")</f>
        <v/>
      </c>
      <c r="X280" s="27">
        <f>IFERROR(TRIM(INDEX($A280:$R280,MATCH(Lists!$J$6,$A$1:$R$1,0))&amp;""),"")</f>
        <v/>
      </c>
      <c r="Y280" s="27">
        <f>IF(W280="","",IF(COUNTIF(W$2:W280,W280)=1,MAX(Y$1:Y279)+1,""))</f>
        <v/>
      </c>
      <c r="Z280" s="26" t="n"/>
    </row>
    <row r="281">
      <c r="S281" s="26" t="n"/>
      <c r="T281" s="27">
        <f>IF(COUNTA($A281:$R281)&gt;0,1,0)</f>
        <v/>
      </c>
      <c r="U281" s="27">
        <f>IFERROR(LOWER(TRIM(INDEX($A281:$R281,MATCH(Lists!$J$3,$A$1:$R$1,0))&amp;"")),"")</f>
        <v/>
      </c>
      <c r="V281" s="27">
        <f>IFERROR(LOWER(TRIM(INDEX($A281:$R281,MATCH(Lists!$J$4,$A$1:$R$1,0))&amp;"")),"")</f>
        <v/>
      </c>
      <c r="W281" s="27">
        <f>IFERROR(LOWER(TRIM(INDEX($A281:$R281,MATCH(Lists!$J$5,$A$1:$R$1,0))&amp;"")),"")</f>
        <v/>
      </c>
      <c r="X281" s="27">
        <f>IFERROR(TRIM(INDEX($A281:$R281,MATCH(Lists!$J$6,$A$1:$R$1,0))&amp;""),"")</f>
        <v/>
      </c>
      <c r="Y281" s="27">
        <f>IF(W281="","",IF(COUNTIF(W$2:W281,W281)=1,MAX(Y$1:Y280)+1,""))</f>
        <v/>
      </c>
      <c r="Z281" s="26" t="n"/>
    </row>
    <row r="282">
      <c r="S282" s="26" t="n"/>
      <c r="T282" s="27">
        <f>IF(COUNTA($A282:$R282)&gt;0,1,0)</f>
        <v/>
      </c>
      <c r="U282" s="27">
        <f>IFERROR(LOWER(TRIM(INDEX($A282:$R282,MATCH(Lists!$J$3,$A$1:$R$1,0))&amp;"")),"")</f>
        <v/>
      </c>
      <c r="V282" s="27">
        <f>IFERROR(LOWER(TRIM(INDEX($A282:$R282,MATCH(Lists!$J$4,$A$1:$R$1,0))&amp;"")),"")</f>
        <v/>
      </c>
      <c r="W282" s="27">
        <f>IFERROR(LOWER(TRIM(INDEX($A282:$R282,MATCH(Lists!$J$5,$A$1:$R$1,0))&amp;"")),"")</f>
        <v/>
      </c>
      <c r="X282" s="27">
        <f>IFERROR(TRIM(INDEX($A282:$R282,MATCH(Lists!$J$6,$A$1:$R$1,0))&amp;""),"")</f>
        <v/>
      </c>
      <c r="Y282" s="27">
        <f>IF(W282="","",IF(COUNTIF(W$2:W282,W282)=1,MAX(Y$1:Y281)+1,""))</f>
        <v/>
      </c>
      <c r="Z282" s="26" t="n"/>
    </row>
    <row r="283">
      <c r="S283" s="26" t="n"/>
      <c r="T283" s="27">
        <f>IF(COUNTA($A283:$R283)&gt;0,1,0)</f>
        <v/>
      </c>
      <c r="U283" s="27">
        <f>IFERROR(LOWER(TRIM(INDEX($A283:$R283,MATCH(Lists!$J$3,$A$1:$R$1,0))&amp;"")),"")</f>
        <v/>
      </c>
      <c r="V283" s="27">
        <f>IFERROR(LOWER(TRIM(INDEX($A283:$R283,MATCH(Lists!$J$4,$A$1:$R$1,0))&amp;"")),"")</f>
        <v/>
      </c>
      <c r="W283" s="27">
        <f>IFERROR(LOWER(TRIM(INDEX($A283:$R283,MATCH(Lists!$J$5,$A$1:$R$1,0))&amp;"")),"")</f>
        <v/>
      </c>
      <c r="X283" s="27">
        <f>IFERROR(TRIM(INDEX($A283:$R283,MATCH(Lists!$J$6,$A$1:$R$1,0))&amp;""),"")</f>
        <v/>
      </c>
      <c r="Y283" s="27">
        <f>IF(W283="","",IF(COUNTIF(W$2:W283,W283)=1,MAX(Y$1:Y282)+1,""))</f>
        <v/>
      </c>
      <c r="Z283" s="26" t="n"/>
    </row>
    <row r="284">
      <c r="S284" s="26" t="n"/>
      <c r="T284" s="27">
        <f>IF(COUNTA($A284:$R284)&gt;0,1,0)</f>
        <v/>
      </c>
      <c r="U284" s="27">
        <f>IFERROR(LOWER(TRIM(INDEX($A284:$R284,MATCH(Lists!$J$3,$A$1:$R$1,0))&amp;"")),"")</f>
        <v/>
      </c>
      <c r="V284" s="27">
        <f>IFERROR(LOWER(TRIM(INDEX($A284:$R284,MATCH(Lists!$J$4,$A$1:$R$1,0))&amp;"")),"")</f>
        <v/>
      </c>
      <c r="W284" s="27">
        <f>IFERROR(LOWER(TRIM(INDEX($A284:$R284,MATCH(Lists!$J$5,$A$1:$R$1,0))&amp;"")),"")</f>
        <v/>
      </c>
      <c r="X284" s="27">
        <f>IFERROR(TRIM(INDEX($A284:$R284,MATCH(Lists!$J$6,$A$1:$R$1,0))&amp;""),"")</f>
        <v/>
      </c>
      <c r="Y284" s="27">
        <f>IF(W284="","",IF(COUNTIF(W$2:W284,W284)=1,MAX(Y$1:Y283)+1,""))</f>
        <v/>
      </c>
      <c r="Z284" s="26" t="n"/>
    </row>
    <row r="285">
      <c r="S285" s="26" t="n"/>
      <c r="T285" s="27">
        <f>IF(COUNTA($A285:$R285)&gt;0,1,0)</f>
        <v/>
      </c>
      <c r="U285" s="27">
        <f>IFERROR(LOWER(TRIM(INDEX($A285:$R285,MATCH(Lists!$J$3,$A$1:$R$1,0))&amp;"")),"")</f>
        <v/>
      </c>
      <c r="V285" s="27">
        <f>IFERROR(LOWER(TRIM(INDEX($A285:$R285,MATCH(Lists!$J$4,$A$1:$R$1,0))&amp;"")),"")</f>
        <v/>
      </c>
      <c r="W285" s="27">
        <f>IFERROR(LOWER(TRIM(INDEX($A285:$R285,MATCH(Lists!$J$5,$A$1:$R$1,0))&amp;"")),"")</f>
        <v/>
      </c>
      <c r="X285" s="27">
        <f>IFERROR(TRIM(INDEX($A285:$R285,MATCH(Lists!$J$6,$A$1:$R$1,0))&amp;""),"")</f>
        <v/>
      </c>
      <c r="Y285" s="27">
        <f>IF(W285="","",IF(COUNTIF(W$2:W285,W285)=1,MAX(Y$1:Y284)+1,""))</f>
        <v/>
      </c>
      <c r="Z285" s="26" t="n"/>
    </row>
    <row r="286">
      <c r="S286" s="26" t="n"/>
      <c r="T286" s="27">
        <f>IF(COUNTA($A286:$R286)&gt;0,1,0)</f>
        <v/>
      </c>
      <c r="U286" s="27">
        <f>IFERROR(LOWER(TRIM(INDEX($A286:$R286,MATCH(Lists!$J$3,$A$1:$R$1,0))&amp;"")),"")</f>
        <v/>
      </c>
      <c r="V286" s="27">
        <f>IFERROR(LOWER(TRIM(INDEX($A286:$R286,MATCH(Lists!$J$4,$A$1:$R$1,0))&amp;"")),"")</f>
        <v/>
      </c>
      <c r="W286" s="27">
        <f>IFERROR(LOWER(TRIM(INDEX($A286:$R286,MATCH(Lists!$J$5,$A$1:$R$1,0))&amp;"")),"")</f>
        <v/>
      </c>
      <c r="X286" s="27">
        <f>IFERROR(TRIM(INDEX($A286:$R286,MATCH(Lists!$J$6,$A$1:$R$1,0))&amp;""),"")</f>
        <v/>
      </c>
      <c r="Y286" s="27">
        <f>IF(W286="","",IF(COUNTIF(W$2:W286,W286)=1,MAX(Y$1:Y285)+1,""))</f>
        <v/>
      </c>
      <c r="Z286" s="26" t="n"/>
    </row>
    <row r="287">
      <c r="S287" s="26" t="n"/>
      <c r="T287" s="27">
        <f>IF(COUNTA($A287:$R287)&gt;0,1,0)</f>
        <v/>
      </c>
      <c r="U287" s="27">
        <f>IFERROR(LOWER(TRIM(INDEX($A287:$R287,MATCH(Lists!$J$3,$A$1:$R$1,0))&amp;"")),"")</f>
        <v/>
      </c>
      <c r="V287" s="27">
        <f>IFERROR(LOWER(TRIM(INDEX($A287:$R287,MATCH(Lists!$J$4,$A$1:$R$1,0))&amp;"")),"")</f>
        <v/>
      </c>
      <c r="W287" s="27">
        <f>IFERROR(LOWER(TRIM(INDEX($A287:$R287,MATCH(Lists!$J$5,$A$1:$R$1,0))&amp;"")),"")</f>
        <v/>
      </c>
      <c r="X287" s="27">
        <f>IFERROR(TRIM(INDEX($A287:$R287,MATCH(Lists!$J$6,$A$1:$R$1,0))&amp;""),"")</f>
        <v/>
      </c>
      <c r="Y287" s="27">
        <f>IF(W287="","",IF(COUNTIF(W$2:W287,W287)=1,MAX(Y$1:Y286)+1,""))</f>
        <v/>
      </c>
      <c r="Z287" s="26" t="n"/>
    </row>
    <row r="288">
      <c r="S288" s="26" t="n"/>
      <c r="T288" s="27">
        <f>IF(COUNTA($A288:$R288)&gt;0,1,0)</f>
        <v/>
      </c>
      <c r="U288" s="27">
        <f>IFERROR(LOWER(TRIM(INDEX($A288:$R288,MATCH(Lists!$J$3,$A$1:$R$1,0))&amp;"")),"")</f>
        <v/>
      </c>
      <c r="V288" s="27">
        <f>IFERROR(LOWER(TRIM(INDEX($A288:$R288,MATCH(Lists!$J$4,$A$1:$R$1,0))&amp;"")),"")</f>
        <v/>
      </c>
      <c r="W288" s="27">
        <f>IFERROR(LOWER(TRIM(INDEX($A288:$R288,MATCH(Lists!$J$5,$A$1:$R$1,0))&amp;"")),"")</f>
        <v/>
      </c>
      <c r="X288" s="27">
        <f>IFERROR(TRIM(INDEX($A288:$R288,MATCH(Lists!$J$6,$A$1:$R$1,0))&amp;""),"")</f>
        <v/>
      </c>
      <c r="Y288" s="27">
        <f>IF(W288="","",IF(COUNTIF(W$2:W288,W288)=1,MAX(Y$1:Y287)+1,""))</f>
        <v/>
      </c>
      <c r="Z288" s="26" t="n"/>
    </row>
    <row r="289">
      <c r="S289" s="26" t="n"/>
      <c r="T289" s="27">
        <f>IF(COUNTA($A289:$R289)&gt;0,1,0)</f>
        <v/>
      </c>
      <c r="U289" s="27">
        <f>IFERROR(LOWER(TRIM(INDEX($A289:$R289,MATCH(Lists!$J$3,$A$1:$R$1,0))&amp;"")),"")</f>
        <v/>
      </c>
      <c r="V289" s="27">
        <f>IFERROR(LOWER(TRIM(INDEX($A289:$R289,MATCH(Lists!$J$4,$A$1:$R$1,0))&amp;"")),"")</f>
        <v/>
      </c>
      <c r="W289" s="27">
        <f>IFERROR(LOWER(TRIM(INDEX($A289:$R289,MATCH(Lists!$J$5,$A$1:$R$1,0))&amp;"")),"")</f>
        <v/>
      </c>
      <c r="X289" s="27">
        <f>IFERROR(TRIM(INDEX($A289:$R289,MATCH(Lists!$J$6,$A$1:$R$1,0))&amp;""),"")</f>
        <v/>
      </c>
      <c r="Y289" s="27">
        <f>IF(W289="","",IF(COUNTIF(W$2:W289,W289)=1,MAX(Y$1:Y288)+1,""))</f>
        <v/>
      </c>
      <c r="Z289" s="26" t="n"/>
    </row>
    <row r="290">
      <c r="S290" s="26" t="n"/>
      <c r="T290" s="27">
        <f>IF(COUNTA($A290:$R290)&gt;0,1,0)</f>
        <v/>
      </c>
      <c r="U290" s="27">
        <f>IFERROR(LOWER(TRIM(INDEX($A290:$R290,MATCH(Lists!$J$3,$A$1:$R$1,0))&amp;"")),"")</f>
        <v/>
      </c>
      <c r="V290" s="27">
        <f>IFERROR(LOWER(TRIM(INDEX($A290:$R290,MATCH(Lists!$J$4,$A$1:$R$1,0))&amp;"")),"")</f>
        <v/>
      </c>
      <c r="W290" s="27">
        <f>IFERROR(LOWER(TRIM(INDEX($A290:$R290,MATCH(Lists!$J$5,$A$1:$R$1,0))&amp;"")),"")</f>
        <v/>
      </c>
      <c r="X290" s="27">
        <f>IFERROR(TRIM(INDEX($A290:$R290,MATCH(Lists!$J$6,$A$1:$R$1,0))&amp;""),"")</f>
        <v/>
      </c>
      <c r="Y290" s="27">
        <f>IF(W290="","",IF(COUNTIF(W$2:W290,W290)=1,MAX(Y$1:Y289)+1,""))</f>
        <v/>
      </c>
      <c r="Z290" s="26" t="n"/>
    </row>
    <row r="291">
      <c r="S291" s="26" t="n"/>
      <c r="T291" s="27">
        <f>IF(COUNTA($A291:$R291)&gt;0,1,0)</f>
        <v/>
      </c>
      <c r="U291" s="27">
        <f>IFERROR(LOWER(TRIM(INDEX($A291:$R291,MATCH(Lists!$J$3,$A$1:$R$1,0))&amp;"")),"")</f>
        <v/>
      </c>
      <c r="V291" s="27">
        <f>IFERROR(LOWER(TRIM(INDEX($A291:$R291,MATCH(Lists!$J$4,$A$1:$R$1,0))&amp;"")),"")</f>
        <v/>
      </c>
      <c r="W291" s="27">
        <f>IFERROR(LOWER(TRIM(INDEX($A291:$R291,MATCH(Lists!$J$5,$A$1:$R$1,0))&amp;"")),"")</f>
        <v/>
      </c>
      <c r="X291" s="27">
        <f>IFERROR(TRIM(INDEX($A291:$R291,MATCH(Lists!$J$6,$A$1:$R$1,0))&amp;""),"")</f>
        <v/>
      </c>
      <c r="Y291" s="27">
        <f>IF(W291="","",IF(COUNTIF(W$2:W291,W291)=1,MAX(Y$1:Y290)+1,""))</f>
        <v/>
      </c>
      <c r="Z291" s="26" t="n"/>
    </row>
    <row r="292">
      <c r="S292" s="26" t="n"/>
      <c r="T292" s="27">
        <f>IF(COUNTA($A292:$R292)&gt;0,1,0)</f>
        <v/>
      </c>
      <c r="U292" s="27">
        <f>IFERROR(LOWER(TRIM(INDEX($A292:$R292,MATCH(Lists!$J$3,$A$1:$R$1,0))&amp;"")),"")</f>
        <v/>
      </c>
      <c r="V292" s="27">
        <f>IFERROR(LOWER(TRIM(INDEX($A292:$R292,MATCH(Lists!$J$4,$A$1:$R$1,0))&amp;"")),"")</f>
        <v/>
      </c>
      <c r="W292" s="27">
        <f>IFERROR(LOWER(TRIM(INDEX($A292:$R292,MATCH(Lists!$J$5,$A$1:$R$1,0))&amp;"")),"")</f>
        <v/>
      </c>
      <c r="X292" s="27">
        <f>IFERROR(TRIM(INDEX($A292:$R292,MATCH(Lists!$J$6,$A$1:$R$1,0))&amp;""),"")</f>
        <v/>
      </c>
      <c r="Y292" s="27">
        <f>IF(W292="","",IF(COUNTIF(W$2:W292,W292)=1,MAX(Y$1:Y291)+1,""))</f>
        <v/>
      </c>
      <c r="Z292" s="26" t="n"/>
    </row>
    <row r="293">
      <c r="S293" s="26" t="n"/>
      <c r="T293" s="27">
        <f>IF(COUNTA($A293:$R293)&gt;0,1,0)</f>
        <v/>
      </c>
      <c r="U293" s="27">
        <f>IFERROR(LOWER(TRIM(INDEX($A293:$R293,MATCH(Lists!$J$3,$A$1:$R$1,0))&amp;"")),"")</f>
        <v/>
      </c>
      <c r="V293" s="27">
        <f>IFERROR(LOWER(TRIM(INDEX($A293:$R293,MATCH(Lists!$J$4,$A$1:$R$1,0))&amp;"")),"")</f>
        <v/>
      </c>
      <c r="W293" s="27">
        <f>IFERROR(LOWER(TRIM(INDEX($A293:$R293,MATCH(Lists!$J$5,$A$1:$R$1,0))&amp;"")),"")</f>
        <v/>
      </c>
      <c r="X293" s="27">
        <f>IFERROR(TRIM(INDEX($A293:$R293,MATCH(Lists!$J$6,$A$1:$R$1,0))&amp;""),"")</f>
        <v/>
      </c>
      <c r="Y293" s="27">
        <f>IF(W293="","",IF(COUNTIF(W$2:W293,W293)=1,MAX(Y$1:Y292)+1,""))</f>
        <v/>
      </c>
      <c r="Z293" s="26" t="n"/>
    </row>
    <row r="294">
      <c r="S294" s="26" t="n"/>
      <c r="T294" s="27">
        <f>IF(COUNTA($A294:$R294)&gt;0,1,0)</f>
        <v/>
      </c>
      <c r="U294" s="27">
        <f>IFERROR(LOWER(TRIM(INDEX($A294:$R294,MATCH(Lists!$J$3,$A$1:$R$1,0))&amp;"")),"")</f>
        <v/>
      </c>
      <c r="V294" s="27">
        <f>IFERROR(LOWER(TRIM(INDEX($A294:$R294,MATCH(Lists!$J$4,$A$1:$R$1,0))&amp;"")),"")</f>
        <v/>
      </c>
      <c r="W294" s="27">
        <f>IFERROR(LOWER(TRIM(INDEX($A294:$R294,MATCH(Lists!$J$5,$A$1:$R$1,0))&amp;"")),"")</f>
        <v/>
      </c>
      <c r="X294" s="27">
        <f>IFERROR(TRIM(INDEX($A294:$R294,MATCH(Lists!$J$6,$A$1:$R$1,0))&amp;""),"")</f>
        <v/>
      </c>
      <c r="Y294" s="27">
        <f>IF(W294="","",IF(COUNTIF(W$2:W294,W294)=1,MAX(Y$1:Y293)+1,""))</f>
        <v/>
      </c>
      <c r="Z294" s="26" t="n"/>
    </row>
    <row r="295">
      <c r="S295" s="26" t="n"/>
      <c r="T295" s="27">
        <f>IF(COUNTA($A295:$R295)&gt;0,1,0)</f>
        <v/>
      </c>
      <c r="U295" s="27">
        <f>IFERROR(LOWER(TRIM(INDEX($A295:$R295,MATCH(Lists!$J$3,$A$1:$R$1,0))&amp;"")),"")</f>
        <v/>
      </c>
      <c r="V295" s="27">
        <f>IFERROR(LOWER(TRIM(INDEX($A295:$R295,MATCH(Lists!$J$4,$A$1:$R$1,0))&amp;"")),"")</f>
        <v/>
      </c>
      <c r="W295" s="27">
        <f>IFERROR(LOWER(TRIM(INDEX($A295:$R295,MATCH(Lists!$J$5,$A$1:$R$1,0))&amp;"")),"")</f>
        <v/>
      </c>
      <c r="X295" s="27">
        <f>IFERROR(TRIM(INDEX($A295:$R295,MATCH(Lists!$J$6,$A$1:$R$1,0))&amp;""),"")</f>
        <v/>
      </c>
      <c r="Y295" s="27">
        <f>IF(W295="","",IF(COUNTIF(W$2:W295,W295)=1,MAX(Y$1:Y294)+1,""))</f>
        <v/>
      </c>
      <c r="Z295" s="26" t="n"/>
    </row>
    <row r="296">
      <c r="S296" s="26" t="n"/>
      <c r="T296" s="27">
        <f>IF(COUNTA($A296:$R296)&gt;0,1,0)</f>
        <v/>
      </c>
      <c r="U296" s="27">
        <f>IFERROR(LOWER(TRIM(INDEX($A296:$R296,MATCH(Lists!$J$3,$A$1:$R$1,0))&amp;"")),"")</f>
        <v/>
      </c>
      <c r="V296" s="27">
        <f>IFERROR(LOWER(TRIM(INDEX($A296:$R296,MATCH(Lists!$J$4,$A$1:$R$1,0))&amp;"")),"")</f>
        <v/>
      </c>
      <c r="W296" s="27">
        <f>IFERROR(LOWER(TRIM(INDEX($A296:$R296,MATCH(Lists!$J$5,$A$1:$R$1,0))&amp;"")),"")</f>
        <v/>
      </c>
      <c r="X296" s="27">
        <f>IFERROR(TRIM(INDEX($A296:$R296,MATCH(Lists!$J$6,$A$1:$R$1,0))&amp;""),"")</f>
        <v/>
      </c>
      <c r="Y296" s="27">
        <f>IF(W296="","",IF(COUNTIF(W$2:W296,W296)=1,MAX(Y$1:Y295)+1,""))</f>
        <v/>
      </c>
      <c r="Z296" s="26" t="n"/>
    </row>
    <row r="297">
      <c r="S297" s="26" t="n"/>
      <c r="T297" s="27">
        <f>IF(COUNTA($A297:$R297)&gt;0,1,0)</f>
        <v/>
      </c>
      <c r="U297" s="27">
        <f>IFERROR(LOWER(TRIM(INDEX($A297:$R297,MATCH(Lists!$J$3,$A$1:$R$1,0))&amp;"")),"")</f>
        <v/>
      </c>
      <c r="V297" s="27">
        <f>IFERROR(LOWER(TRIM(INDEX($A297:$R297,MATCH(Lists!$J$4,$A$1:$R$1,0))&amp;"")),"")</f>
        <v/>
      </c>
      <c r="W297" s="27">
        <f>IFERROR(LOWER(TRIM(INDEX($A297:$R297,MATCH(Lists!$J$5,$A$1:$R$1,0))&amp;"")),"")</f>
        <v/>
      </c>
      <c r="X297" s="27">
        <f>IFERROR(TRIM(INDEX($A297:$R297,MATCH(Lists!$J$6,$A$1:$R$1,0))&amp;""),"")</f>
        <v/>
      </c>
      <c r="Y297" s="27">
        <f>IF(W297="","",IF(COUNTIF(W$2:W297,W297)=1,MAX(Y$1:Y296)+1,""))</f>
        <v/>
      </c>
      <c r="Z297" s="26" t="n"/>
    </row>
    <row r="298">
      <c r="S298" s="26" t="n"/>
      <c r="T298" s="27">
        <f>IF(COUNTA($A298:$R298)&gt;0,1,0)</f>
        <v/>
      </c>
      <c r="U298" s="27">
        <f>IFERROR(LOWER(TRIM(INDEX($A298:$R298,MATCH(Lists!$J$3,$A$1:$R$1,0))&amp;"")),"")</f>
        <v/>
      </c>
      <c r="V298" s="27">
        <f>IFERROR(LOWER(TRIM(INDEX($A298:$R298,MATCH(Lists!$J$4,$A$1:$R$1,0))&amp;"")),"")</f>
        <v/>
      </c>
      <c r="W298" s="27">
        <f>IFERROR(LOWER(TRIM(INDEX($A298:$R298,MATCH(Lists!$J$5,$A$1:$R$1,0))&amp;"")),"")</f>
        <v/>
      </c>
      <c r="X298" s="27">
        <f>IFERROR(TRIM(INDEX($A298:$R298,MATCH(Lists!$J$6,$A$1:$R$1,0))&amp;""),"")</f>
        <v/>
      </c>
      <c r="Y298" s="27">
        <f>IF(W298="","",IF(COUNTIF(W$2:W298,W298)=1,MAX(Y$1:Y297)+1,""))</f>
        <v/>
      </c>
      <c r="Z298" s="26" t="n"/>
    </row>
    <row r="299">
      <c r="S299" s="26" t="n"/>
      <c r="T299" s="27">
        <f>IF(COUNTA($A299:$R299)&gt;0,1,0)</f>
        <v/>
      </c>
      <c r="U299" s="27">
        <f>IFERROR(LOWER(TRIM(INDEX($A299:$R299,MATCH(Lists!$J$3,$A$1:$R$1,0))&amp;"")),"")</f>
        <v/>
      </c>
      <c r="V299" s="27">
        <f>IFERROR(LOWER(TRIM(INDEX($A299:$R299,MATCH(Lists!$J$4,$A$1:$R$1,0))&amp;"")),"")</f>
        <v/>
      </c>
      <c r="W299" s="27">
        <f>IFERROR(LOWER(TRIM(INDEX($A299:$R299,MATCH(Lists!$J$5,$A$1:$R$1,0))&amp;"")),"")</f>
        <v/>
      </c>
      <c r="X299" s="27">
        <f>IFERROR(TRIM(INDEX($A299:$R299,MATCH(Lists!$J$6,$A$1:$R$1,0))&amp;""),"")</f>
        <v/>
      </c>
      <c r="Y299" s="27">
        <f>IF(W299="","",IF(COUNTIF(W$2:W299,W299)=1,MAX(Y$1:Y298)+1,""))</f>
        <v/>
      </c>
      <c r="Z299" s="26" t="n"/>
    </row>
    <row r="300">
      <c r="S300" s="26" t="n"/>
      <c r="T300" s="27">
        <f>IF(COUNTA($A300:$R300)&gt;0,1,0)</f>
        <v/>
      </c>
      <c r="U300" s="27">
        <f>IFERROR(LOWER(TRIM(INDEX($A300:$R300,MATCH(Lists!$J$3,$A$1:$R$1,0))&amp;"")),"")</f>
        <v/>
      </c>
      <c r="V300" s="27">
        <f>IFERROR(LOWER(TRIM(INDEX($A300:$R300,MATCH(Lists!$J$4,$A$1:$R$1,0))&amp;"")),"")</f>
        <v/>
      </c>
      <c r="W300" s="27">
        <f>IFERROR(LOWER(TRIM(INDEX($A300:$R300,MATCH(Lists!$J$5,$A$1:$R$1,0))&amp;"")),"")</f>
        <v/>
      </c>
      <c r="X300" s="27">
        <f>IFERROR(TRIM(INDEX($A300:$R300,MATCH(Lists!$J$6,$A$1:$R$1,0))&amp;""),"")</f>
        <v/>
      </c>
      <c r="Y300" s="27">
        <f>IF(W300="","",IF(COUNTIF(W$2:W300,W300)=1,MAX(Y$1:Y299)+1,""))</f>
        <v/>
      </c>
      <c r="Z300" s="26" t="n"/>
    </row>
    <row r="301">
      <c r="S301" s="26" t="n"/>
      <c r="T301" s="27">
        <f>IF(COUNTA($A301:$R301)&gt;0,1,0)</f>
        <v/>
      </c>
      <c r="U301" s="27">
        <f>IFERROR(LOWER(TRIM(INDEX($A301:$R301,MATCH(Lists!$J$3,$A$1:$R$1,0))&amp;"")),"")</f>
        <v/>
      </c>
      <c r="V301" s="27">
        <f>IFERROR(LOWER(TRIM(INDEX($A301:$R301,MATCH(Lists!$J$4,$A$1:$R$1,0))&amp;"")),"")</f>
        <v/>
      </c>
      <c r="W301" s="27">
        <f>IFERROR(LOWER(TRIM(INDEX($A301:$R301,MATCH(Lists!$J$5,$A$1:$R$1,0))&amp;"")),"")</f>
        <v/>
      </c>
      <c r="X301" s="27">
        <f>IFERROR(TRIM(INDEX($A301:$R301,MATCH(Lists!$J$6,$A$1:$R$1,0))&amp;""),"")</f>
        <v/>
      </c>
      <c r="Y301" s="27">
        <f>IF(W301="","",IF(COUNTIF(W$2:W301,W301)=1,MAX(Y$1:Y300)+1,""))</f>
        <v/>
      </c>
      <c r="Z301" s="26" t="n"/>
    </row>
    <row r="302">
      <c r="S302" s="26" t="n"/>
      <c r="T302" s="27">
        <f>IF(COUNTA($A302:$R302)&gt;0,1,0)</f>
        <v/>
      </c>
      <c r="U302" s="27">
        <f>IFERROR(LOWER(TRIM(INDEX($A302:$R302,MATCH(Lists!$J$3,$A$1:$R$1,0))&amp;"")),"")</f>
        <v/>
      </c>
      <c r="V302" s="27">
        <f>IFERROR(LOWER(TRIM(INDEX($A302:$R302,MATCH(Lists!$J$4,$A$1:$R$1,0))&amp;"")),"")</f>
        <v/>
      </c>
      <c r="W302" s="27">
        <f>IFERROR(LOWER(TRIM(INDEX($A302:$R302,MATCH(Lists!$J$5,$A$1:$R$1,0))&amp;"")),"")</f>
        <v/>
      </c>
      <c r="X302" s="27">
        <f>IFERROR(TRIM(INDEX($A302:$R302,MATCH(Lists!$J$6,$A$1:$R$1,0))&amp;""),"")</f>
        <v/>
      </c>
      <c r="Y302" s="27">
        <f>IF(W302="","",IF(COUNTIF(W$2:W302,W302)=1,MAX(Y$1:Y301)+1,""))</f>
        <v/>
      </c>
      <c r="Z302" s="26" t="n"/>
    </row>
    <row r="303">
      <c r="S303" s="26" t="n"/>
      <c r="T303" s="27">
        <f>IF(COUNTA($A303:$R303)&gt;0,1,0)</f>
        <v/>
      </c>
      <c r="U303" s="27">
        <f>IFERROR(LOWER(TRIM(INDEX($A303:$R303,MATCH(Lists!$J$3,$A$1:$R$1,0))&amp;"")),"")</f>
        <v/>
      </c>
      <c r="V303" s="27">
        <f>IFERROR(LOWER(TRIM(INDEX($A303:$R303,MATCH(Lists!$J$4,$A$1:$R$1,0))&amp;"")),"")</f>
        <v/>
      </c>
      <c r="W303" s="27">
        <f>IFERROR(LOWER(TRIM(INDEX($A303:$R303,MATCH(Lists!$J$5,$A$1:$R$1,0))&amp;"")),"")</f>
        <v/>
      </c>
      <c r="X303" s="27">
        <f>IFERROR(TRIM(INDEX($A303:$R303,MATCH(Lists!$J$6,$A$1:$R$1,0))&amp;""),"")</f>
        <v/>
      </c>
      <c r="Y303" s="27">
        <f>IF(W303="","",IF(COUNTIF(W$2:W303,W303)=1,MAX(Y$1:Y302)+1,""))</f>
        <v/>
      </c>
      <c r="Z303" s="26" t="n"/>
    </row>
    <row r="304">
      <c r="S304" s="26" t="n"/>
      <c r="T304" s="27">
        <f>IF(COUNTA($A304:$R304)&gt;0,1,0)</f>
        <v/>
      </c>
      <c r="U304" s="27">
        <f>IFERROR(LOWER(TRIM(INDEX($A304:$R304,MATCH(Lists!$J$3,$A$1:$R$1,0))&amp;"")),"")</f>
        <v/>
      </c>
      <c r="V304" s="27">
        <f>IFERROR(LOWER(TRIM(INDEX($A304:$R304,MATCH(Lists!$J$4,$A$1:$R$1,0))&amp;"")),"")</f>
        <v/>
      </c>
      <c r="W304" s="27">
        <f>IFERROR(LOWER(TRIM(INDEX($A304:$R304,MATCH(Lists!$J$5,$A$1:$R$1,0))&amp;"")),"")</f>
        <v/>
      </c>
      <c r="X304" s="27">
        <f>IFERROR(TRIM(INDEX($A304:$R304,MATCH(Lists!$J$6,$A$1:$R$1,0))&amp;""),"")</f>
        <v/>
      </c>
      <c r="Y304" s="27">
        <f>IF(W304="","",IF(COUNTIF(W$2:W304,W304)=1,MAX(Y$1:Y303)+1,""))</f>
        <v/>
      </c>
      <c r="Z304" s="26" t="n"/>
    </row>
    <row r="305">
      <c r="S305" s="26" t="n"/>
      <c r="T305" s="27">
        <f>IF(COUNTA($A305:$R305)&gt;0,1,0)</f>
        <v/>
      </c>
      <c r="U305" s="27">
        <f>IFERROR(LOWER(TRIM(INDEX($A305:$R305,MATCH(Lists!$J$3,$A$1:$R$1,0))&amp;"")),"")</f>
        <v/>
      </c>
      <c r="V305" s="27">
        <f>IFERROR(LOWER(TRIM(INDEX($A305:$R305,MATCH(Lists!$J$4,$A$1:$R$1,0))&amp;"")),"")</f>
        <v/>
      </c>
      <c r="W305" s="27">
        <f>IFERROR(LOWER(TRIM(INDEX($A305:$R305,MATCH(Lists!$J$5,$A$1:$R$1,0))&amp;"")),"")</f>
        <v/>
      </c>
      <c r="X305" s="27">
        <f>IFERROR(TRIM(INDEX($A305:$R305,MATCH(Lists!$J$6,$A$1:$R$1,0))&amp;""),"")</f>
        <v/>
      </c>
      <c r="Y305" s="27">
        <f>IF(W305="","",IF(COUNTIF(W$2:W305,W305)=1,MAX(Y$1:Y304)+1,""))</f>
        <v/>
      </c>
      <c r="Z305" s="26" t="n"/>
    </row>
    <row r="306">
      <c r="S306" s="26" t="n"/>
      <c r="T306" s="27">
        <f>IF(COUNTA($A306:$R306)&gt;0,1,0)</f>
        <v/>
      </c>
      <c r="U306" s="27">
        <f>IFERROR(LOWER(TRIM(INDEX($A306:$R306,MATCH(Lists!$J$3,$A$1:$R$1,0))&amp;"")),"")</f>
        <v/>
      </c>
      <c r="V306" s="27">
        <f>IFERROR(LOWER(TRIM(INDEX($A306:$R306,MATCH(Lists!$J$4,$A$1:$R$1,0))&amp;"")),"")</f>
        <v/>
      </c>
      <c r="W306" s="27">
        <f>IFERROR(LOWER(TRIM(INDEX($A306:$R306,MATCH(Lists!$J$5,$A$1:$R$1,0))&amp;"")),"")</f>
        <v/>
      </c>
      <c r="X306" s="27">
        <f>IFERROR(TRIM(INDEX($A306:$R306,MATCH(Lists!$J$6,$A$1:$R$1,0))&amp;""),"")</f>
        <v/>
      </c>
      <c r="Y306" s="27">
        <f>IF(W306="","",IF(COUNTIF(W$2:W306,W306)=1,MAX(Y$1:Y305)+1,""))</f>
        <v/>
      </c>
      <c r="Z306" s="26" t="n"/>
    </row>
    <row r="307">
      <c r="S307" s="26" t="n"/>
      <c r="T307" s="27">
        <f>IF(COUNTA($A307:$R307)&gt;0,1,0)</f>
        <v/>
      </c>
      <c r="U307" s="27">
        <f>IFERROR(LOWER(TRIM(INDEX($A307:$R307,MATCH(Lists!$J$3,$A$1:$R$1,0))&amp;"")),"")</f>
        <v/>
      </c>
      <c r="V307" s="27">
        <f>IFERROR(LOWER(TRIM(INDEX($A307:$R307,MATCH(Lists!$J$4,$A$1:$R$1,0))&amp;"")),"")</f>
        <v/>
      </c>
      <c r="W307" s="27">
        <f>IFERROR(LOWER(TRIM(INDEX($A307:$R307,MATCH(Lists!$J$5,$A$1:$R$1,0))&amp;"")),"")</f>
        <v/>
      </c>
      <c r="X307" s="27">
        <f>IFERROR(TRIM(INDEX($A307:$R307,MATCH(Lists!$J$6,$A$1:$R$1,0))&amp;""),"")</f>
        <v/>
      </c>
      <c r="Y307" s="27">
        <f>IF(W307="","",IF(COUNTIF(W$2:W307,W307)=1,MAX(Y$1:Y306)+1,""))</f>
        <v/>
      </c>
      <c r="Z307" s="26" t="n"/>
    </row>
    <row r="308">
      <c r="S308" s="26" t="n"/>
      <c r="T308" s="27">
        <f>IF(COUNTA($A308:$R308)&gt;0,1,0)</f>
        <v/>
      </c>
      <c r="U308" s="27">
        <f>IFERROR(LOWER(TRIM(INDEX($A308:$R308,MATCH(Lists!$J$3,$A$1:$R$1,0))&amp;"")),"")</f>
        <v/>
      </c>
      <c r="V308" s="27">
        <f>IFERROR(LOWER(TRIM(INDEX($A308:$R308,MATCH(Lists!$J$4,$A$1:$R$1,0))&amp;"")),"")</f>
        <v/>
      </c>
      <c r="W308" s="27">
        <f>IFERROR(LOWER(TRIM(INDEX($A308:$R308,MATCH(Lists!$J$5,$A$1:$R$1,0))&amp;"")),"")</f>
        <v/>
      </c>
      <c r="X308" s="27">
        <f>IFERROR(TRIM(INDEX($A308:$R308,MATCH(Lists!$J$6,$A$1:$R$1,0))&amp;""),"")</f>
        <v/>
      </c>
      <c r="Y308" s="27">
        <f>IF(W308="","",IF(COUNTIF(W$2:W308,W308)=1,MAX(Y$1:Y307)+1,""))</f>
        <v/>
      </c>
      <c r="Z308" s="26" t="n"/>
    </row>
    <row r="309">
      <c r="S309" s="26" t="n"/>
      <c r="T309" s="27">
        <f>IF(COUNTA($A309:$R309)&gt;0,1,0)</f>
        <v/>
      </c>
      <c r="U309" s="27">
        <f>IFERROR(LOWER(TRIM(INDEX($A309:$R309,MATCH(Lists!$J$3,$A$1:$R$1,0))&amp;"")),"")</f>
        <v/>
      </c>
      <c r="V309" s="27">
        <f>IFERROR(LOWER(TRIM(INDEX($A309:$R309,MATCH(Lists!$J$4,$A$1:$R$1,0))&amp;"")),"")</f>
        <v/>
      </c>
      <c r="W309" s="27">
        <f>IFERROR(LOWER(TRIM(INDEX($A309:$R309,MATCH(Lists!$J$5,$A$1:$R$1,0))&amp;"")),"")</f>
        <v/>
      </c>
      <c r="X309" s="27">
        <f>IFERROR(TRIM(INDEX($A309:$R309,MATCH(Lists!$J$6,$A$1:$R$1,0))&amp;""),"")</f>
        <v/>
      </c>
      <c r="Y309" s="27">
        <f>IF(W309="","",IF(COUNTIF(W$2:W309,W309)=1,MAX(Y$1:Y308)+1,""))</f>
        <v/>
      </c>
      <c r="Z309" s="26" t="n"/>
    </row>
    <row r="310">
      <c r="S310" s="26" t="n"/>
      <c r="T310" s="27">
        <f>IF(COUNTA($A310:$R310)&gt;0,1,0)</f>
        <v/>
      </c>
      <c r="U310" s="27">
        <f>IFERROR(LOWER(TRIM(INDEX($A310:$R310,MATCH(Lists!$J$3,$A$1:$R$1,0))&amp;"")),"")</f>
        <v/>
      </c>
      <c r="V310" s="27">
        <f>IFERROR(LOWER(TRIM(INDEX($A310:$R310,MATCH(Lists!$J$4,$A$1:$R$1,0))&amp;"")),"")</f>
        <v/>
      </c>
      <c r="W310" s="27">
        <f>IFERROR(LOWER(TRIM(INDEX($A310:$R310,MATCH(Lists!$J$5,$A$1:$R$1,0))&amp;"")),"")</f>
        <v/>
      </c>
      <c r="X310" s="27">
        <f>IFERROR(TRIM(INDEX($A310:$R310,MATCH(Lists!$J$6,$A$1:$R$1,0))&amp;""),"")</f>
        <v/>
      </c>
      <c r="Y310" s="27">
        <f>IF(W310="","",IF(COUNTIF(W$2:W310,W310)=1,MAX(Y$1:Y309)+1,""))</f>
        <v/>
      </c>
      <c r="Z310" s="26" t="n"/>
    </row>
    <row r="311">
      <c r="S311" s="26" t="n"/>
      <c r="T311" s="27">
        <f>IF(COUNTA($A311:$R311)&gt;0,1,0)</f>
        <v/>
      </c>
      <c r="U311" s="27">
        <f>IFERROR(LOWER(TRIM(INDEX($A311:$R311,MATCH(Lists!$J$3,$A$1:$R$1,0))&amp;"")),"")</f>
        <v/>
      </c>
      <c r="V311" s="27">
        <f>IFERROR(LOWER(TRIM(INDEX($A311:$R311,MATCH(Lists!$J$4,$A$1:$R$1,0))&amp;"")),"")</f>
        <v/>
      </c>
      <c r="W311" s="27">
        <f>IFERROR(LOWER(TRIM(INDEX($A311:$R311,MATCH(Lists!$J$5,$A$1:$R$1,0))&amp;"")),"")</f>
        <v/>
      </c>
      <c r="X311" s="27">
        <f>IFERROR(TRIM(INDEX($A311:$R311,MATCH(Lists!$J$6,$A$1:$R$1,0))&amp;""),"")</f>
        <v/>
      </c>
      <c r="Y311" s="27">
        <f>IF(W311="","",IF(COUNTIF(W$2:W311,W311)=1,MAX(Y$1:Y310)+1,""))</f>
        <v/>
      </c>
      <c r="Z311" s="26" t="n"/>
    </row>
    <row r="312">
      <c r="S312" s="26" t="n"/>
      <c r="T312" s="27">
        <f>IF(COUNTA($A312:$R312)&gt;0,1,0)</f>
        <v/>
      </c>
      <c r="U312" s="27">
        <f>IFERROR(LOWER(TRIM(INDEX($A312:$R312,MATCH(Lists!$J$3,$A$1:$R$1,0))&amp;"")),"")</f>
        <v/>
      </c>
      <c r="V312" s="27">
        <f>IFERROR(LOWER(TRIM(INDEX($A312:$R312,MATCH(Lists!$J$4,$A$1:$R$1,0))&amp;"")),"")</f>
        <v/>
      </c>
      <c r="W312" s="27">
        <f>IFERROR(LOWER(TRIM(INDEX($A312:$R312,MATCH(Lists!$J$5,$A$1:$R$1,0))&amp;"")),"")</f>
        <v/>
      </c>
      <c r="X312" s="27">
        <f>IFERROR(TRIM(INDEX($A312:$R312,MATCH(Lists!$J$6,$A$1:$R$1,0))&amp;""),"")</f>
        <v/>
      </c>
      <c r="Y312" s="27">
        <f>IF(W312="","",IF(COUNTIF(W$2:W312,W312)=1,MAX(Y$1:Y311)+1,""))</f>
        <v/>
      </c>
      <c r="Z312" s="26" t="n"/>
    </row>
    <row r="313">
      <c r="S313" s="26" t="n"/>
      <c r="T313" s="27">
        <f>IF(COUNTA($A313:$R313)&gt;0,1,0)</f>
        <v/>
      </c>
      <c r="U313" s="27">
        <f>IFERROR(LOWER(TRIM(INDEX($A313:$R313,MATCH(Lists!$J$3,$A$1:$R$1,0))&amp;"")),"")</f>
        <v/>
      </c>
      <c r="V313" s="27">
        <f>IFERROR(LOWER(TRIM(INDEX($A313:$R313,MATCH(Lists!$J$4,$A$1:$R$1,0))&amp;"")),"")</f>
        <v/>
      </c>
      <c r="W313" s="27">
        <f>IFERROR(LOWER(TRIM(INDEX($A313:$R313,MATCH(Lists!$J$5,$A$1:$R$1,0))&amp;"")),"")</f>
        <v/>
      </c>
      <c r="X313" s="27">
        <f>IFERROR(TRIM(INDEX($A313:$R313,MATCH(Lists!$J$6,$A$1:$R$1,0))&amp;""),"")</f>
        <v/>
      </c>
      <c r="Y313" s="27">
        <f>IF(W313="","",IF(COUNTIF(W$2:W313,W313)=1,MAX(Y$1:Y312)+1,""))</f>
        <v/>
      </c>
      <c r="Z313" s="26" t="n"/>
    </row>
    <row r="314">
      <c r="S314" s="26" t="n"/>
      <c r="T314" s="27">
        <f>IF(COUNTA($A314:$R314)&gt;0,1,0)</f>
        <v/>
      </c>
      <c r="U314" s="27">
        <f>IFERROR(LOWER(TRIM(INDEX($A314:$R314,MATCH(Lists!$J$3,$A$1:$R$1,0))&amp;"")),"")</f>
        <v/>
      </c>
      <c r="V314" s="27">
        <f>IFERROR(LOWER(TRIM(INDEX($A314:$R314,MATCH(Lists!$J$4,$A$1:$R$1,0))&amp;"")),"")</f>
        <v/>
      </c>
      <c r="W314" s="27">
        <f>IFERROR(LOWER(TRIM(INDEX($A314:$R314,MATCH(Lists!$J$5,$A$1:$R$1,0))&amp;"")),"")</f>
        <v/>
      </c>
      <c r="X314" s="27">
        <f>IFERROR(TRIM(INDEX($A314:$R314,MATCH(Lists!$J$6,$A$1:$R$1,0))&amp;""),"")</f>
        <v/>
      </c>
      <c r="Y314" s="27">
        <f>IF(W314="","",IF(COUNTIF(W$2:W314,W314)=1,MAX(Y$1:Y313)+1,""))</f>
        <v/>
      </c>
      <c r="Z314" s="26" t="n"/>
    </row>
    <row r="315">
      <c r="S315" s="26" t="n"/>
      <c r="T315" s="27">
        <f>IF(COUNTA($A315:$R315)&gt;0,1,0)</f>
        <v/>
      </c>
      <c r="U315" s="27">
        <f>IFERROR(LOWER(TRIM(INDEX($A315:$R315,MATCH(Lists!$J$3,$A$1:$R$1,0))&amp;"")),"")</f>
        <v/>
      </c>
      <c r="V315" s="27">
        <f>IFERROR(LOWER(TRIM(INDEX($A315:$R315,MATCH(Lists!$J$4,$A$1:$R$1,0))&amp;"")),"")</f>
        <v/>
      </c>
      <c r="W315" s="27">
        <f>IFERROR(LOWER(TRIM(INDEX($A315:$R315,MATCH(Lists!$J$5,$A$1:$R$1,0))&amp;"")),"")</f>
        <v/>
      </c>
      <c r="X315" s="27">
        <f>IFERROR(TRIM(INDEX($A315:$R315,MATCH(Lists!$J$6,$A$1:$R$1,0))&amp;""),"")</f>
        <v/>
      </c>
      <c r="Y315" s="27">
        <f>IF(W315="","",IF(COUNTIF(W$2:W315,W315)=1,MAX(Y$1:Y314)+1,""))</f>
        <v/>
      </c>
      <c r="Z315" s="26" t="n"/>
    </row>
    <row r="316">
      <c r="S316" s="26" t="n"/>
      <c r="T316" s="27">
        <f>IF(COUNTA($A316:$R316)&gt;0,1,0)</f>
        <v/>
      </c>
      <c r="U316" s="27">
        <f>IFERROR(LOWER(TRIM(INDEX($A316:$R316,MATCH(Lists!$J$3,$A$1:$R$1,0))&amp;"")),"")</f>
        <v/>
      </c>
      <c r="V316" s="27">
        <f>IFERROR(LOWER(TRIM(INDEX($A316:$R316,MATCH(Lists!$J$4,$A$1:$R$1,0))&amp;"")),"")</f>
        <v/>
      </c>
      <c r="W316" s="27">
        <f>IFERROR(LOWER(TRIM(INDEX($A316:$R316,MATCH(Lists!$J$5,$A$1:$R$1,0))&amp;"")),"")</f>
        <v/>
      </c>
      <c r="X316" s="27">
        <f>IFERROR(TRIM(INDEX($A316:$R316,MATCH(Lists!$J$6,$A$1:$R$1,0))&amp;""),"")</f>
        <v/>
      </c>
      <c r="Y316" s="27">
        <f>IF(W316="","",IF(COUNTIF(W$2:W316,W316)=1,MAX(Y$1:Y315)+1,""))</f>
        <v/>
      </c>
      <c r="Z316" s="26" t="n"/>
    </row>
    <row r="317">
      <c r="S317" s="26" t="n"/>
      <c r="T317" s="27">
        <f>IF(COUNTA($A317:$R317)&gt;0,1,0)</f>
        <v/>
      </c>
      <c r="U317" s="27">
        <f>IFERROR(LOWER(TRIM(INDEX($A317:$R317,MATCH(Lists!$J$3,$A$1:$R$1,0))&amp;"")),"")</f>
        <v/>
      </c>
      <c r="V317" s="27">
        <f>IFERROR(LOWER(TRIM(INDEX($A317:$R317,MATCH(Lists!$J$4,$A$1:$R$1,0))&amp;"")),"")</f>
        <v/>
      </c>
      <c r="W317" s="27">
        <f>IFERROR(LOWER(TRIM(INDEX($A317:$R317,MATCH(Lists!$J$5,$A$1:$R$1,0))&amp;"")),"")</f>
        <v/>
      </c>
      <c r="X317" s="27">
        <f>IFERROR(TRIM(INDEX($A317:$R317,MATCH(Lists!$J$6,$A$1:$R$1,0))&amp;""),"")</f>
        <v/>
      </c>
      <c r="Y317" s="27">
        <f>IF(W317="","",IF(COUNTIF(W$2:W317,W317)=1,MAX(Y$1:Y316)+1,""))</f>
        <v/>
      </c>
      <c r="Z317" s="26" t="n"/>
    </row>
    <row r="318">
      <c r="S318" s="26" t="n"/>
      <c r="T318" s="27">
        <f>IF(COUNTA($A318:$R318)&gt;0,1,0)</f>
        <v/>
      </c>
      <c r="U318" s="27">
        <f>IFERROR(LOWER(TRIM(INDEX($A318:$R318,MATCH(Lists!$J$3,$A$1:$R$1,0))&amp;"")),"")</f>
        <v/>
      </c>
      <c r="V318" s="27">
        <f>IFERROR(LOWER(TRIM(INDEX($A318:$R318,MATCH(Lists!$J$4,$A$1:$R$1,0))&amp;"")),"")</f>
        <v/>
      </c>
      <c r="W318" s="27">
        <f>IFERROR(LOWER(TRIM(INDEX($A318:$R318,MATCH(Lists!$J$5,$A$1:$R$1,0))&amp;"")),"")</f>
        <v/>
      </c>
      <c r="X318" s="27">
        <f>IFERROR(TRIM(INDEX($A318:$R318,MATCH(Lists!$J$6,$A$1:$R$1,0))&amp;""),"")</f>
        <v/>
      </c>
      <c r="Y318" s="27">
        <f>IF(W318="","",IF(COUNTIF(W$2:W318,W318)=1,MAX(Y$1:Y317)+1,""))</f>
        <v/>
      </c>
      <c r="Z318" s="26" t="n"/>
    </row>
    <row r="319">
      <c r="S319" s="26" t="n"/>
      <c r="T319" s="27">
        <f>IF(COUNTA($A319:$R319)&gt;0,1,0)</f>
        <v/>
      </c>
      <c r="U319" s="27">
        <f>IFERROR(LOWER(TRIM(INDEX($A319:$R319,MATCH(Lists!$J$3,$A$1:$R$1,0))&amp;"")),"")</f>
        <v/>
      </c>
      <c r="V319" s="27">
        <f>IFERROR(LOWER(TRIM(INDEX($A319:$R319,MATCH(Lists!$J$4,$A$1:$R$1,0))&amp;"")),"")</f>
        <v/>
      </c>
      <c r="W319" s="27">
        <f>IFERROR(LOWER(TRIM(INDEX($A319:$R319,MATCH(Lists!$J$5,$A$1:$R$1,0))&amp;"")),"")</f>
        <v/>
      </c>
      <c r="X319" s="27">
        <f>IFERROR(TRIM(INDEX($A319:$R319,MATCH(Lists!$J$6,$A$1:$R$1,0))&amp;""),"")</f>
        <v/>
      </c>
      <c r="Y319" s="27">
        <f>IF(W319="","",IF(COUNTIF(W$2:W319,W319)=1,MAX(Y$1:Y318)+1,""))</f>
        <v/>
      </c>
      <c r="Z319" s="26" t="n"/>
    </row>
    <row r="320">
      <c r="S320" s="26" t="n"/>
      <c r="T320" s="27">
        <f>IF(COUNTA($A320:$R320)&gt;0,1,0)</f>
        <v/>
      </c>
      <c r="U320" s="27">
        <f>IFERROR(LOWER(TRIM(INDEX($A320:$R320,MATCH(Lists!$J$3,$A$1:$R$1,0))&amp;"")),"")</f>
        <v/>
      </c>
      <c r="V320" s="27">
        <f>IFERROR(LOWER(TRIM(INDEX($A320:$R320,MATCH(Lists!$J$4,$A$1:$R$1,0))&amp;"")),"")</f>
        <v/>
      </c>
      <c r="W320" s="27">
        <f>IFERROR(LOWER(TRIM(INDEX($A320:$R320,MATCH(Lists!$J$5,$A$1:$R$1,0))&amp;"")),"")</f>
        <v/>
      </c>
      <c r="X320" s="27">
        <f>IFERROR(TRIM(INDEX($A320:$R320,MATCH(Lists!$J$6,$A$1:$R$1,0))&amp;""),"")</f>
        <v/>
      </c>
      <c r="Y320" s="27">
        <f>IF(W320="","",IF(COUNTIF(W$2:W320,W320)=1,MAX(Y$1:Y319)+1,""))</f>
        <v/>
      </c>
      <c r="Z320" s="26" t="n"/>
    </row>
    <row r="321">
      <c r="S321" s="26" t="n"/>
      <c r="T321" s="27">
        <f>IF(COUNTA($A321:$R321)&gt;0,1,0)</f>
        <v/>
      </c>
      <c r="U321" s="27">
        <f>IFERROR(LOWER(TRIM(INDEX($A321:$R321,MATCH(Lists!$J$3,$A$1:$R$1,0))&amp;"")),"")</f>
        <v/>
      </c>
      <c r="V321" s="27">
        <f>IFERROR(LOWER(TRIM(INDEX($A321:$R321,MATCH(Lists!$J$4,$A$1:$R$1,0))&amp;"")),"")</f>
        <v/>
      </c>
      <c r="W321" s="27">
        <f>IFERROR(LOWER(TRIM(INDEX($A321:$R321,MATCH(Lists!$J$5,$A$1:$R$1,0))&amp;"")),"")</f>
        <v/>
      </c>
      <c r="X321" s="27">
        <f>IFERROR(TRIM(INDEX($A321:$R321,MATCH(Lists!$J$6,$A$1:$R$1,0))&amp;""),"")</f>
        <v/>
      </c>
      <c r="Y321" s="27">
        <f>IF(W321="","",IF(COUNTIF(W$2:W321,W321)=1,MAX(Y$1:Y320)+1,""))</f>
        <v/>
      </c>
      <c r="Z321" s="26" t="n"/>
    </row>
    <row r="322">
      <c r="S322" s="26" t="n"/>
      <c r="T322" s="27">
        <f>IF(COUNTA($A322:$R322)&gt;0,1,0)</f>
        <v/>
      </c>
      <c r="U322" s="27">
        <f>IFERROR(LOWER(TRIM(INDEX($A322:$R322,MATCH(Lists!$J$3,$A$1:$R$1,0))&amp;"")),"")</f>
        <v/>
      </c>
      <c r="V322" s="27">
        <f>IFERROR(LOWER(TRIM(INDEX($A322:$R322,MATCH(Lists!$J$4,$A$1:$R$1,0))&amp;"")),"")</f>
        <v/>
      </c>
      <c r="W322" s="27">
        <f>IFERROR(LOWER(TRIM(INDEX($A322:$R322,MATCH(Lists!$J$5,$A$1:$R$1,0))&amp;"")),"")</f>
        <v/>
      </c>
      <c r="X322" s="27">
        <f>IFERROR(TRIM(INDEX($A322:$R322,MATCH(Lists!$J$6,$A$1:$R$1,0))&amp;""),"")</f>
        <v/>
      </c>
      <c r="Y322" s="27">
        <f>IF(W322="","",IF(COUNTIF(W$2:W322,W322)=1,MAX(Y$1:Y321)+1,""))</f>
        <v/>
      </c>
      <c r="Z322" s="26" t="n"/>
    </row>
    <row r="323">
      <c r="S323" s="26" t="n"/>
      <c r="T323" s="27">
        <f>IF(COUNTA($A323:$R323)&gt;0,1,0)</f>
        <v/>
      </c>
      <c r="U323" s="27">
        <f>IFERROR(LOWER(TRIM(INDEX($A323:$R323,MATCH(Lists!$J$3,$A$1:$R$1,0))&amp;"")),"")</f>
        <v/>
      </c>
      <c r="V323" s="27">
        <f>IFERROR(LOWER(TRIM(INDEX($A323:$R323,MATCH(Lists!$J$4,$A$1:$R$1,0))&amp;"")),"")</f>
        <v/>
      </c>
      <c r="W323" s="27">
        <f>IFERROR(LOWER(TRIM(INDEX($A323:$R323,MATCH(Lists!$J$5,$A$1:$R$1,0))&amp;"")),"")</f>
        <v/>
      </c>
      <c r="X323" s="27">
        <f>IFERROR(TRIM(INDEX($A323:$R323,MATCH(Lists!$J$6,$A$1:$R$1,0))&amp;""),"")</f>
        <v/>
      </c>
      <c r="Y323" s="27">
        <f>IF(W323="","",IF(COUNTIF(W$2:W323,W323)=1,MAX(Y$1:Y322)+1,""))</f>
        <v/>
      </c>
      <c r="Z323" s="26" t="n"/>
    </row>
    <row r="324">
      <c r="S324" s="26" t="n"/>
      <c r="T324" s="27">
        <f>IF(COUNTA($A324:$R324)&gt;0,1,0)</f>
        <v/>
      </c>
      <c r="U324" s="27">
        <f>IFERROR(LOWER(TRIM(INDEX($A324:$R324,MATCH(Lists!$J$3,$A$1:$R$1,0))&amp;"")),"")</f>
        <v/>
      </c>
      <c r="V324" s="27">
        <f>IFERROR(LOWER(TRIM(INDEX($A324:$R324,MATCH(Lists!$J$4,$A$1:$R$1,0))&amp;"")),"")</f>
        <v/>
      </c>
      <c r="W324" s="27">
        <f>IFERROR(LOWER(TRIM(INDEX($A324:$R324,MATCH(Lists!$J$5,$A$1:$R$1,0))&amp;"")),"")</f>
        <v/>
      </c>
      <c r="X324" s="27">
        <f>IFERROR(TRIM(INDEX($A324:$R324,MATCH(Lists!$J$6,$A$1:$R$1,0))&amp;""),"")</f>
        <v/>
      </c>
      <c r="Y324" s="27">
        <f>IF(W324="","",IF(COUNTIF(W$2:W324,W324)=1,MAX(Y$1:Y323)+1,""))</f>
        <v/>
      </c>
      <c r="Z324" s="26" t="n"/>
    </row>
    <row r="325">
      <c r="S325" s="26" t="n"/>
      <c r="T325" s="27">
        <f>IF(COUNTA($A325:$R325)&gt;0,1,0)</f>
        <v/>
      </c>
      <c r="U325" s="27">
        <f>IFERROR(LOWER(TRIM(INDEX($A325:$R325,MATCH(Lists!$J$3,$A$1:$R$1,0))&amp;"")),"")</f>
        <v/>
      </c>
      <c r="V325" s="27">
        <f>IFERROR(LOWER(TRIM(INDEX($A325:$R325,MATCH(Lists!$J$4,$A$1:$R$1,0))&amp;"")),"")</f>
        <v/>
      </c>
      <c r="W325" s="27">
        <f>IFERROR(LOWER(TRIM(INDEX($A325:$R325,MATCH(Lists!$J$5,$A$1:$R$1,0))&amp;"")),"")</f>
        <v/>
      </c>
      <c r="X325" s="27">
        <f>IFERROR(TRIM(INDEX($A325:$R325,MATCH(Lists!$J$6,$A$1:$R$1,0))&amp;""),"")</f>
        <v/>
      </c>
      <c r="Y325" s="27">
        <f>IF(W325="","",IF(COUNTIF(W$2:W325,W325)=1,MAX(Y$1:Y324)+1,""))</f>
        <v/>
      </c>
      <c r="Z325" s="26" t="n"/>
    </row>
    <row r="326">
      <c r="S326" s="26" t="n"/>
      <c r="T326" s="27">
        <f>IF(COUNTA($A326:$R326)&gt;0,1,0)</f>
        <v/>
      </c>
      <c r="U326" s="27">
        <f>IFERROR(LOWER(TRIM(INDEX($A326:$R326,MATCH(Lists!$J$3,$A$1:$R$1,0))&amp;"")),"")</f>
        <v/>
      </c>
      <c r="V326" s="27">
        <f>IFERROR(LOWER(TRIM(INDEX($A326:$R326,MATCH(Lists!$J$4,$A$1:$R$1,0))&amp;"")),"")</f>
        <v/>
      </c>
      <c r="W326" s="27">
        <f>IFERROR(LOWER(TRIM(INDEX($A326:$R326,MATCH(Lists!$J$5,$A$1:$R$1,0))&amp;"")),"")</f>
        <v/>
      </c>
      <c r="X326" s="27">
        <f>IFERROR(TRIM(INDEX($A326:$R326,MATCH(Lists!$J$6,$A$1:$R$1,0))&amp;""),"")</f>
        <v/>
      </c>
      <c r="Y326" s="27">
        <f>IF(W326="","",IF(COUNTIF(W$2:W326,W326)=1,MAX(Y$1:Y325)+1,""))</f>
        <v/>
      </c>
      <c r="Z326" s="26" t="n"/>
    </row>
    <row r="327">
      <c r="S327" s="26" t="n"/>
      <c r="T327" s="27">
        <f>IF(COUNTA($A327:$R327)&gt;0,1,0)</f>
        <v/>
      </c>
      <c r="U327" s="27">
        <f>IFERROR(LOWER(TRIM(INDEX($A327:$R327,MATCH(Lists!$J$3,$A$1:$R$1,0))&amp;"")),"")</f>
        <v/>
      </c>
      <c r="V327" s="27">
        <f>IFERROR(LOWER(TRIM(INDEX($A327:$R327,MATCH(Lists!$J$4,$A$1:$R$1,0))&amp;"")),"")</f>
        <v/>
      </c>
      <c r="W327" s="27">
        <f>IFERROR(LOWER(TRIM(INDEX($A327:$R327,MATCH(Lists!$J$5,$A$1:$R$1,0))&amp;"")),"")</f>
        <v/>
      </c>
      <c r="X327" s="27">
        <f>IFERROR(TRIM(INDEX($A327:$R327,MATCH(Lists!$J$6,$A$1:$R$1,0))&amp;""),"")</f>
        <v/>
      </c>
      <c r="Y327" s="27">
        <f>IF(W327="","",IF(COUNTIF(W$2:W327,W327)=1,MAX(Y$1:Y326)+1,""))</f>
        <v/>
      </c>
      <c r="Z327" s="26" t="n"/>
    </row>
    <row r="328">
      <c r="S328" s="26" t="n"/>
      <c r="T328" s="27">
        <f>IF(COUNTA($A328:$R328)&gt;0,1,0)</f>
        <v/>
      </c>
      <c r="U328" s="27">
        <f>IFERROR(LOWER(TRIM(INDEX($A328:$R328,MATCH(Lists!$J$3,$A$1:$R$1,0))&amp;"")),"")</f>
        <v/>
      </c>
      <c r="V328" s="27">
        <f>IFERROR(LOWER(TRIM(INDEX($A328:$R328,MATCH(Lists!$J$4,$A$1:$R$1,0))&amp;"")),"")</f>
        <v/>
      </c>
      <c r="W328" s="27">
        <f>IFERROR(LOWER(TRIM(INDEX($A328:$R328,MATCH(Lists!$J$5,$A$1:$R$1,0))&amp;"")),"")</f>
        <v/>
      </c>
      <c r="X328" s="27">
        <f>IFERROR(TRIM(INDEX($A328:$R328,MATCH(Lists!$J$6,$A$1:$R$1,0))&amp;""),"")</f>
        <v/>
      </c>
      <c r="Y328" s="27">
        <f>IF(W328="","",IF(COUNTIF(W$2:W328,W328)=1,MAX(Y$1:Y327)+1,""))</f>
        <v/>
      </c>
      <c r="Z328" s="26" t="n"/>
    </row>
    <row r="329">
      <c r="S329" s="26" t="n"/>
      <c r="T329" s="27">
        <f>IF(COUNTA($A329:$R329)&gt;0,1,0)</f>
        <v/>
      </c>
      <c r="U329" s="27">
        <f>IFERROR(LOWER(TRIM(INDEX($A329:$R329,MATCH(Lists!$J$3,$A$1:$R$1,0))&amp;"")),"")</f>
        <v/>
      </c>
      <c r="V329" s="27">
        <f>IFERROR(LOWER(TRIM(INDEX($A329:$R329,MATCH(Lists!$J$4,$A$1:$R$1,0))&amp;"")),"")</f>
        <v/>
      </c>
      <c r="W329" s="27">
        <f>IFERROR(LOWER(TRIM(INDEX($A329:$R329,MATCH(Lists!$J$5,$A$1:$R$1,0))&amp;"")),"")</f>
        <v/>
      </c>
      <c r="X329" s="27">
        <f>IFERROR(TRIM(INDEX($A329:$R329,MATCH(Lists!$J$6,$A$1:$R$1,0))&amp;""),"")</f>
        <v/>
      </c>
      <c r="Y329" s="27">
        <f>IF(W329="","",IF(COUNTIF(W$2:W329,W329)=1,MAX(Y$1:Y328)+1,""))</f>
        <v/>
      </c>
      <c r="Z329" s="26" t="n"/>
    </row>
    <row r="330">
      <c r="S330" s="26" t="n"/>
      <c r="T330" s="27">
        <f>IF(COUNTA($A330:$R330)&gt;0,1,0)</f>
        <v/>
      </c>
      <c r="U330" s="27">
        <f>IFERROR(LOWER(TRIM(INDEX($A330:$R330,MATCH(Lists!$J$3,$A$1:$R$1,0))&amp;"")),"")</f>
        <v/>
      </c>
      <c r="V330" s="27">
        <f>IFERROR(LOWER(TRIM(INDEX($A330:$R330,MATCH(Lists!$J$4,$A$1:$R$1,0))&amp;"")),"")</f>
        <v/>
      </c>
      <c r="W330" s="27">
        <f>IFERROR(LOWER(TRIM(INDEX($A330:$R330,MATCH(Lists!$J$5,$A$1:$R$1,0))&amp;"")),"")</f>
        <v/>
      </c>
      <c r="X330" s="27">
        <f>IFERROR(TRIM(INDEX($A330:$R330,MATCH(Lists!$J$6,$A$1:$R$1,0))&amp;""),"")</f>
        <v/>
      </c>
      <c r="Y330" s="27">
        <f>IF(W330="","",IF(COUNTIF(W$2:W330,W330)=1,MAX(Y$1:Y329)+1,""))</f>
        <v/>
      </c>
      <c r="Z330" s="26" t="n"/>
    </row>
    <row r="331">
      <c r="S331" s="26" t="n"/>
      <c r="T331" s="27">
        <f>IF(COUNTA($A331:$R331)&gt;0,1,0)</f>
        <v/>
      </c>
      <c r="U331" s="27">
        <f>IFERROR(LOWER(TRIM(INDEX($A331:$R331,MATCH(Lists!$J$3,$A$1:$R$1,0))&amp;"")),"")</f>
        <v/>
      </c>
      <c r="V331" s="27">
        <f>IFERROR(LOWER(TRIM(INDEX($A331:$R331,MATCH(Lists!$J$4,$A$1:$R$1,0))&amp;"")),"")</f>
        <v/>
      </c>
      <c r="W331" s="27">
        <f>IFERROR(LOWER(TRIM(INDEX($A331:$R331,MATCH(Lists!$J$5,$A$1:$R$1,0))&amp;"")),"")</f>
        <v/>
      </c>
      <c r="X331" s="27">
        <f>IFERROR(TRIM(INDEX($A331:$R331,MATCH(Lists!$J$6,$A$1:$R$1,0))&amp;""),"")</f>
        <v/>
      </c>
      <c r="Y331" s="27">
        <f>IF(W331="","",IF(COUNTIF(W$2:W331,W331)=1,MAX(Y$1:Y330)+1,""))</f>
        <v/>
      </c>
      <c r="Z331" s="26" t="n"/>
    </row>
    <row r="332">
      <c r="S332" s="26" t="n"/>
      <c r="T332" s="27">
        <f>IF(COUNTA($A332:$R332)&gt;0,1,0)</f>
        <v/>
      </c>
      <c r="U332" s="27">
        <f>IFERROR(LOWER(TRIM(INDEX($A332:$R332,MATCH(Lists!$J$3,$A$1:$R$1,0))&amp;"")),"")</f>
        <v/>
      </c>
      <c r="V332" s="27">
        <f>IFERROR(LOWER(TRIM(INDEX($A332:$R332,MATCH(Lists!$J$4,$A$1:$R$1,0))&amp;"")),"")</f>
        <v/>
      </c>
      <c r="W332" s="27">
        <f>IFERROR(LOWER(TRIM(INDEX($A332:$R332,MATCH(Lists!$J$5,$A$1:$R$1,0))&amp;"")),"")</f>
        <v/>
      </c>
      <c r="X332" s="27">
        <f>IFERROR(TRIM(INDEX($A332:$R332,MATCH(Lists!$J$6,$A$1:$R$1,0))&amp;""),"")</f>
        <v/>
      </c>
      <c r="Y332" s="27">
        <f>IF(W332="","",IF(COUNTIF(W$2:W332,W332)=1,MAX(Y$1:Y331)+1,""))</f>
        <v/>
      </c>
      <c r="Z332" s="26" t="n"/>
    </row>
    <row r="333">
      <c r="S333" s="26" t="n"/>
      <c r="T333" s="27">
        <f>IF(COUNTA($A333:$R333)&gt;0,1,0)</f>
        <v/>
      </c>
      <c r="U333" s="27">
        <f>IFERROR(LOWER(TRIM(INDEX($A333:$R333,MATCH(Lists!$J$3,$A$1:$R$1,0))&amp;"")),"")</f>
        <v/>
      </c>
      <c r="V333" s="27">
        <f>IFERROR(LOWER(TRIM(INDEX($A333:$R333,MATCH(Lists!$J$4,$A$1:$R$1,0))&amp;"")),"")</f>
        <v/>
      </c>
      <c r="W333" s="27">
        <f>IFERROR(LOWER(TRIM(INDEX($A333:$R333,MATCH(Lists!$J$5,$A$1:$R$1,0))&amp;"")),"")</f>
        <v/>
      </c>
      <c r="X333" s="27">
        <f>IFERROR(TRIM(INDEX($A333:$R333,MATCH(Lists!$J$6,$A$1:$R$1,0))&amp;""),"")</f>
        <v/>
      </c>
      <c r="Y333" s="27">
        <f>IF(W333="","",IF(COUNTIF(W$2:W333,W333)=1,MAX(Y$1:Y332)+1,""))</f>
        <v/>
      </c>
      <c r="Z333" s="26" t="n"/>
    </row>
    <row r="334">
      <c r="S334" s="26" t="n"/>
      <c r="T334" s="27">
        <f>IF(COUNTA($A334:$R334)&gt;0,1,0)</f>
        <v/>
      </c>
      <c r="U334" s="27">
        <f>IFERROR(LOWER(TRIM(INDEX($A334:$R334,MATCH(Lists!$J$3,$A$1:$R$1,0))&amp;"")),"")</f>
        <v/>
      </c>
      <c r="V334" s="27">
        <f>IFERROR(LOWER(TRIM(INDEX($A334:$R334,MATCH(Lists!$J$4,$A$1:$R$1,0))&amp;"")),"")</f>
        <v/>
      </c>
      <c r="W334" s="27">
        <f>IFERROR(LOWER(TRIM(INDEX($A334:$R334,MATCH(Lists!$J$5,$A$1:$R$1,0))&amp;"")),"")</f>
        <v/>
      </c>
      <c r="X334" s="27">
        <f>IFERROR(TRIM(INDEX($A334:$R334,MATCH(Lists!$J$6,$A$1:$R$1,0))&amp;""),"")</f>
        <v/>
      </c>
      <c r="Y334" s="27">
        <f>IF(W334="","",IF(COUNTIF(W$2:W334,W334)=1,MAX(Y$1:Y333)+1,""))</f>
        <v/>
      </c>
      <c r="Z334" s="26" t="n"/>
    </row>
    <row r="335">
      <c r="S335" s="26" t="n"/>
      <c r="T335" s="27">
        <f>IF(COUNTA($A335:$R335)&gt;0,1,0)</f>
        <v/>
      </c>
      <c r="U335" s="27">
        <f>IFERROR(LOWER(TRIM(INDEX($A335:$R335,MATCH(Lists!$J$3,$A$1:$R$1,0))&amp;"")),"")</f>
        <v/>
      </c>
      <c r="V335" s="27">
        <f>IFERROR(LOWER(TRIM(INDEX($A335:$R335,MATCH(Lists!$J$4,$A$1:$R$1,0))&amp;"")),"")</f>
        <v/>
      </c>
      <c r="W335" s="27">
        <f>IFERROR(LOWER(TRIM(INDEX($A335:$R335,MATCH(Lists!$J$5,$A$1:$R$1,0))&amp;"")),"")</f>
        <v/>
      </c>
      <c r="X335" s="27">
        <f>IFERROR(TRIM(INDEX($A335:$R335,MATCH(Lists!$J$6,$A$1:$R$1,0))&amp;""),"")</f>
        <v/>
      </c>
      <c r="Y335" s="27">
        <f>IF(W335="","",IF(COUNTIF(W$2:W335,W335)=1,MAX(Y$1:Y334)+1,""))</f>
        <v/>
      </c>
      <c r="Z335" s="26" t="n"/>
    </row>
    <row r="336">
      <c r="S336" s="26" t="n"/>
      <c r="T336" s="27">
        <f>IF(COUNTA($A336:$R336)&gt;0,1,0)</f>
        <v/>
      </c>
      <c r="U336" s="27">
        <f>IFERROR(LOWER(TRIM(INDEX($A336:$R336,MATCH(Lists!$J$3,$A$1:$R$1,0))&amp;"")),"")</f>
        <v/>
      </c>
      <c r="V336" s="27">
        <f>IFERROR(LOWER(TRIM(INDEX($A336:$R336,MATCH(Lists!$J$4,$A$1:$R$1,0))&amp;"")),"")</f>
        <v/>
      </c>
      <c r="W336" s="27">
        <f>IFERROR(LOWER(TRIM(INDEX($A336:$R336,MATCH(Lists!$J$5,$A$1:$R$1,0))&amp;"")),"")</f>
        <v/>
      </c>
      <c r="X336" s="27">
        <f>IFERROR(TRIM(INDEX($A336:$R336,MATCH(Lists!$J$6,$A$1:$R$1,0))&amp;""),"")</f>
        <v/>
      </c>
      <c r="Y336" s="27">
        <f>IF(W336="","",IF(COUNTIF(W$2:W336,W336)=1,MAX(Y$1:Y335)+1,""))</f>
        <v/>
      </c>
      <c r="Z336" s="26" t="n"/>
    </row>
    <row r="337">
      <c r="S337" s="26" t="n"/>
      <c r="T337" s="27">
        <f>IF(COUNTA($A337:$R337)&gt;0,1,0)</f>
        <v/>
      </c>
      <c r="U337" s="27">
        <f>IFERROR(LOWER(TRIM(INDEX($A337:$R337,MATCH(Lists!$J$3,$A$1:$R$1,0))&amp;"")),"")</f>
        <v/>
      </c>
      <c r="V337" s="27">
        <f>IFERROR(LOWER(TRIM(INDEX($A337:$R337,MATCH(Lists!$J$4,$A$1:$R$1,0))&amp;"")),"")</f>
        <v/>
      </c>
      <c r="W337" s="27">
        <f>IFERROR(LOWER(TRIM(INDEX($A337:$R337,MATCH(Lists!$J$5,$A$1:$R$1,0))&amp;"")),"")</f>
        <v/>
      </c>
      <c r="X337" s="27">
        <f>IFERROR(TRIM(INDEX($A337:$R337,MATCH(Lists!$J$6,$A$1:$R$1,0))&amp;""),"")</f>
        <v/>
      </c>
      <c r="Y337" s="27">
        <f>IF(W337="","",IF(COUNTIF(W$2:W337,W337)=1,MAX(Y$1:Y336)+1,""))</f>
        <v/>
      </c>
      <c r="Z337" s="26" t="n"/>
    </row>
    <row r="338">
      <c r="S338" s="26" t="n"/>
      <c r="T338" s="27">
        <f>IF(COUNTA($A338:$R338)&gt;0,1,0)</f>
        <v/>
      </c>
      <c r="U338" s="27">
        <f>IFERROR(LOWER(TRIM(INDEX($A338:$R338,MATCH(Lists!$J$3,$A$1:$R$1,0))&amp;"")),"")</f>
        <v/>
      </c>
      <c r="V338" s="27">
        <f>IFERROR(LOWER(TRIM(INDEX($A338:$R338,MATCH(Lists!$J$4,$A$1:$R$1,0))&amp;"")),"")</f>
        <v/>
      </c>
      <c r="W338" s="27">
        <f>IFERROR(LOWER(TRIM(INDEX($A338:$R338,MATCH(Lists!$J$5,$A$1:$R$1,0))&amp;"")),"")</f>
        <v/>
      </c>
      <c r="X338" s="27">
        <f>IFERROR(TRIM(INDEX($A338:$R338,MATCH(Lists!$J$6,$A$1:$R$1,0))&amp;""),"")</f>
        <v/>
      </c>
      <c r="Y338" s="27">
        <f>IF(W338="","",IF(COUNTIF(W$2:W338,W338)=1,MAX(Y$1:Y337)+1,""))</f>
        <v/>
      </c>
      <c r="Z338" s="26" t="n"/>
    </row>
    <row r="339">
      <c r="S339" s="26" t="n"/>
      <c r="T339" s="27">
        <f>IF(COUNTA($A339:$R339)&gt;0,1,0)</f>
        <v/>
      </c>
      <c r="U339" s="27">
        <f>IFERROR(LOWER(TRIM(INDEX($A339:$R339,MATCH(Lists!$J$3,$A$1:$R$1,0))&amp;"")),"")</f>
        <v/>
      </c>
      <c r="V339" s="27">
        <f>IFERROR(LOWER(TRIM(INDEX($A339:$R339,MATCH(Lists!$J$4,$A$1:$R$1,0))&amp;"")),"")</f>
        <v/>
      </c>
      <c r="W339" s="27">
        <f>IFERROR(LOWER(TRIM(INDEX($A339:$R339,MATCH(Lists!$J$5,$A$1:$R$1,0))&amp;"")),"")</f>
        <v/>
      </c>
      <c r="X339" s="27">
        <f>IFERROR(TRIM(INDEX($A339:$R339,MATCH(Lists!$J$6,$A$1:$R$1,0))&amp;""),"")</f>
        <v/>
      </c>
      <c r="Y339" s="27">
        <f>IF(W339="","",IF(COUNTIF(W$2:W339,W339)=1,MAX(Y$1:Y338)+1,""))</f>
        <v/>
      </c>
      <c r="Z339" s="26" t="n"/>
    </row>
    <row r="340">
      <c r="S340" s="26" t="n"/>
      <c r="T340" s="27">
        <f>IF(COUNTA($A340:$R340)&gt;0,1,0)</f>
        <v/>
      </c>
      <c r="U340" s="27">
        <f>IFERROR(LOWER(TRIM(INDEX($A340:$R340,MATCH(Lists!$J$3,$A$1:$R$1,0))&amp;"")),"")</f>
        <v/>
      </c>
      <c r="V340" s="27">
        <f>IFERROR(LOWER(TRIM(INDEX($A340:$R340,MATCH(Lists!$J$4,$A$1:$R$1,0))&amp;"")),"")</f>
        <v/>
      </c>
      <c r="W340" s="27">
        <f>IFERROR(LOWER(TRIM(INDEX($A340:$R340,MATCH(Lists!$J$5,$A$1:$R$1,0))&amp;"")),"")</f>
        <v/>
      </c>
      <c r="X340" s="27">
        <f>IFERROR(TRIM(INDEX($A340:$R340,MATCH(Lists!$J$6,$A$1:$R$1,0))&amp;""),"")</f>
        <v/>
      </c>
      <c r="Y340" s="27">
        <f>IF(W340="","",IF(COUNTIF(W$2:W340,W340)=1,MAX(Y$1:Y339)+1,""))</f>
        <v/>
      </c>
      <c r="Z340" s="26" t="n"/>
    </row>
    <row r="341">
      <c r="S341" s="26" t="n"/>
      <c r="T341" s="27">
        <f>IF(COUNTA($A341:$R341)&gt;0,1,0)</f>
        <v/>
      </c>
      <c r="U341" s="27">
        <f>IFERROR(LOWER(TRIM(INDEX($A341:$R341,MATCH(Lists!$J$3,$A$1:$R$1,0))&amp;"")),"")</f>
        <v/>
      </c>
      <c r="V341" s="27">
        <f>IFERROR(LOWER(TRIM(INDEX($A341:$R341,MATCH(Lists!$J$4,$A$1:$R$1,0))&amp;"")),"")</f>
        <v/>
      </c>
      <c r="W341" s="27">
        <f>IFERROR(LOWER(TRIM(INDEX($A341:$R341,MATCH(Lists!$J$5,$A$1:$R$1,0))&amp;"")),"")</f>
        <v/>
      </c>
      <c r="X341" s="27">
        <f>IFERROR(TRIM(INDEX($A341:$R341,MATCH(Lists!$J$6,$A$1:$R$1,0))&amp;""),"")</f>
        <v/>
      </c>
      <c r="Y341" s="27">
        <f>IF(W341="","",IF(COUNTIF(W$2:W341,W341)=1,MAX(Y$1:Y340)+1,""))</f>
        <v/>
      </c>
      <c r="Z341" s="26" t="n"/>
    </row>
    <row r="342">
      <c r="S342" s="26" t="n"/>
      <c r="T342" s="27">
        <f>IF(COUNTA($A342:$R342)&gt;0,1,0)</f>
        <v/>
      </c>
      <c r="U342" s="27">
        <f>IFERROR(LOWER(TRIM(INDEX($A342:$R342,MATCH(Lists!$J$3,$A$1:$R$1,0))&amp;"")),"")</f>
        <v/>
      </c>
      <c r="V342" s="27">
        <f>IFERROR(LOWER(TRIM(INDEX($A342:$R342,MATCH(Lists!$J$4,$A$1:$R$1,0))&amp;"")),"")</f>
        <v/>
      </c>
      <c r="W342" s="27">
        <f>IFERROR(LOWER(TRIM(INDEX($A342:$R342,MATCH(Lists!$J$5,$A$1:$R$1,0))&amp;"")),"")</f>
        <v/>
      </c>
      <c r="X342" s="27">
        <f>IFERROR(TRIM(INDEX($A342:$R342,MATCH(Lists!$J$6,$A$1:$R$1,0))&amp;""),"")</f>
        <v/>
      </c>
      <c r="Y342" s="27">
        <f>IF(W342="","",IF(COUNTIF(W$2:W342,W342)=1,MAX(Y$1:Y341)+1,""))</f>
        <v/>
      </c>
      <c r="Z342" s="26" t="n"/>
    </row>
    <row r="343">
      <c r="S343" s="26" t="n"/>
      <c r="T343" s="27">
        <f>IF(COUNTA($A343:$R343)&gt;0,1,0)</f>
        <v/>
      </c>
      <c r="U343" s="27">
        <f>IFERROR(LOWER(TRIM(INDEX($A343:$R343,MATCH(Lists!$J$3,$A$1:$R$1,0))&amp;"")),"")</f>
        <v/>
      </c>
      <c r="V343" s="27">
        <f>IFERROR(LOWER(TRIM(INDEX($A343:$R343,MATCH(Lists!$J$4,$A$1:$R$1,0))&amp;"")),"")</f>
        <v/>
      </c>
      <c r="W343" s="27">
        <f>IFERROR(LOWER(TRIM(INDEX($A343:$R343,MATCH(Lists!$J$5,$A$1:$R$1,0))&amp;"")),"")</f>
        <v/>
      </c>
      <c r="X343" s="27">
        <f>IFERROR(TRIM(INDEX($A343:$R343,MATCH(Lists!$J$6,$A$1:$R$1,0))&amp;""),"")</f>
        <v/>
      </c>
      <c r="Y343" s="27">
        <f>IF(W343="","",IF(COUNTIF(W$2:W343,W343)=1,MAX(Y$1:Y342)+1,""))</f>
        <v/>
      </c>
      <c r="Z343" s="26" t="n"/>
    </row>
    <row r="344">
      <c r="S344" s="26" t="n"/>
      <c r="T344" s="27">
        <f>IF(COUNTA($A344:$R344)&gt;0,1,0)</f>
        <v/>
      </c>
      <c r="U344" s="27">
        <f>IFERROR(LOWER(TRIM(INDEX($A344:$R344,MATCH(Lists!$J$3,$A$1:$R$1,0))&amp;"")),"")</f>
        <v/>
      </c>
      <c r="V344" s="27">
        <f>IFERROR(LOWER(TRIM(INDEX($A344:$R344,MATCH(Lists!$J$4,$A$1:$R$1,0))&amp;"")),"")</f>
        <v/>
      </c>
      <c r="W344" s="27">
        <f>IFERROR(LOWER(TRIM(INDEX($A344:$R344,MATCH(Lists!$J$5,$A$1:$R$1,0))&amp;"")),"")</f>
        <v/>
      </c>
      <c r="X344" s="27">
        <f>IFERROR(TRIM(INDEX($A344:$R344,MATCH(Lists!$J$6,$A$1:$R$1,0))&amp;""),"")</f>
        <v/>
      </c>
      <c r="Y344" s="27">
        <f>IF(W344="","",IF(COUNTIF(W$2:W344,W344)=1,MAX(Y$1:Y343)+1,""))</f>
        <v/>
      </c>
      <c r="Z344" s="26" t="n"/>
    </row>
    <row r="345">
      <c r="S345" s="26" t="n"/>
      <c r="T345" s="27">
        <f>IF(COUNTA($A345:$R345)&gt;0,1,0)</f>
        <v/>
      </c>
      <c r="U345" s="27">
        <f>IFERROR(LOWER(TRIM(INDEX($A345:$R345,MATCH(Lists!$J$3,$A$1:$R$1,0))&amp;"")),"")</f>
        <v/>
      </c>
      <c r="V345" s="27">
        <f>IFERROR(LOWER(TRIM(INDEX($A345:$R345,MATCH(Lists!$J$4,$A$1:$R$1,0))&amp;"")),"")</f>
        <v/>
      </c>
      <c r="W345" s="27">
        <f>IFERROR(LOWER(TRIM(INDEX($A345:$R345,MATCH(Lists!$J$5,$A$1:$R$1,0))&amp;"")),"")</f>
        <v/>
      </c>
      <c r="X345" s="27">
        <f>IFERROR(TRIM(INDEX($A345:$R345,MATCH(Lists!$J$6,$A$1:$R$1,0))&amp;""),"")</f>
        <v/>
      </c>
      <c r="Y345" s="27">
        <f>IF(W345="","",IF(COUNTIF(W$2:W345,W345)=1,MAX(Y$1:Y344)+1,""))</f>
        <v/>
      </c>
      <c r="Z345" s="26" t="n"/>
    </row>
    <row r="346">
      <c r="S346" s="26" t="n"/>
      <c r="T346" s="27">
        <f>IF(COUNTA($A346:$R346)&gt;0,1,0)</f>
        <v/>
      </c>
      <c r="U346" s="27">
        <f>IFERROR(LOWER(TRIM(INDEX($A346:$R346,MATCH(Lists!$J$3,$A$1:$R$1,0))&amp;"")),"")</f>
        <v/>
      </c>
      <c r="V346" s="27">
        <f>IFERROR(LOWER(TRIM(INDEX($A346:$R346,MATCH(Lists!$J$4,$A$1:$R$1,0))&amp;"")),"")</f>
        <v/>
      </c>
      <c r="W346" s="27">
        <f>IFERROR(LOWER(TRIM(INDEX($A346:$R346,MATCH(Lists!$J$5,$A$1:$R$1,0))&amp;"")),"")</f>
        <v/>
      </c>
      <c r="X346" s="27">
        <f>IFERROR(TRIM(INDEX($A346:$R346,MATCH(Lists!$J$6,$A$1:$R$1,0))&amp;""),"")</f>
        <v/>
      </c>
      <c r="Y346" s="27">
        <f>IF(W346="","",IF(COUNTIF(W$2:W346,W346)=1,MAX(Y$1:Y345)+1,""))</f>
        <v/>
      </c>
      <c r="Z346" s="26" t="n"/>
    </row>
    <row r="347">
      <c r="S347" s="26" t="n"/>
      <c r="T347" s="27">
        <f>IF(COUNTA($A347:$R347)&gt;0,1,0)</f>
        <v/>
      </c>
      <c r="U347" s="27">
        <f>IFERROR(LOWER(TRIM(INDEX($A347:$R347,MATCH(Lists!$J$3,$A$1:$R$1,0))&amp;"")),"")</f>
        <v/>
      </c>
      <c r="V347" s="27">
        <f>IFERROR(LOWER(TRIM(INDEX($A347:$R347,MATCH(Lists!$J$4,$A$1:$R$1,0))&amp;"")),"")</f>
        <v/>
      </c>
      <c r="W347" s="27">
        <f>IFERROR(LOWER(TRIM(INDEX($A347:$R347,MATCH(Lists!$J$5,$A$1:$R$1,0))&amp;"")),"")</f>
        <v/>
      </c>
      <c r="X347" s="27">
        <f>IFERROR(TRIM(INDEX($A347:$R347,MATCH(Lists!$J$6,$A$1:$R$1,0))&amp;""),"")</f>
        <v/>
      </c>
      <c r="Y347" s="27">
        <f>IF(W347="","",IF(COUNTIF(W$2:W347,W347)=1,MAX(Y$1:Y346)+1,""))</f>
        <v/>
      </c>
      <c r="Z347" s="26" t="n"/>
    </row>
    <row r="348">
      <c r="S348" s="26" t="n"/>
      <c r="T348" s="27">
        <f>IF(COUNTA($A348:$R348)&gt;0,1,0)</f>
        <v/>
      </c>
      <c r="U348" s="27">
        <f>IFERROR(LOWER(TRIM(INDEX($A348:$R348,MATCH(Lists!$J$3,$A$1:$R$1,0))&amp;"")),"")</f>
        <v/>
      </c>
      <c r="V348" s="27">
        <f>IFERROR(LOWER(TRIM(INDEX($A348:$R348,MATCH(Lists!$J$4,$A$1:$R$1,0))&amp;"")),"")</f>
        <v/>
      </c>
      <c r="W348" s="27">
        <f>IFERROR(LOWER(TRIM(INDEX($A348:$R348,MATCH(Lists!$J$5,$A$1:$R$1,0))&amp;"")),"")</f>
        <v/>
      </c>
      <c r="X348" s="27">
        <f>IFERROR(TRIM(INDEX($A348:$R348,MATCH(Lists!$J$6,$A$1:$R$1,0))&amp;""),"")</f>
        <v/>
      </c>
      <c r="Y348" s="27">
        <f>IF(W348="","",IF(COUNTIF(W$2:W348,W348)=1,MAX(Y$1:Y347)+1,""))</f>
        <v/>
      </c>
      <c r="Z348" s="26" t="n"/>
    </row>
    <row r="349">
      <c r="S349" s="26" t="n"/>
      <c r="T349" s="27">
        <f>IF(COUNTA($A349:$R349)&gt;0,1,0)</f>
        <v/>
      </c>
      <c r="U349" s="27">
        <f>IFERROR(LOWER(TRIM(INDEX($A349:$R349,MATCH(Lists!$J$3,$A$1:$R$1,0))&amp;"")),"")</f>
        <v/>
      </c>
      <c r="V349" s="27">
        <f>IFERROR(LOWER(TRIM(INDEX($A349:$R349,MATCH(Lists!$J$4,$A$1:$R$1,0))&amp;"")),"")</f>
        <v/>
      </c>
      <c r="W349" s="27">
        <f>IFERROR(LOWER(TRIM(INDEX($A349:$R349,MATCH(Lists!$J$5,$A$1:$R$1,0))&amp;"")),"")</f>
        <v/>
      </c>
      <c r="X349" s="27">
        <f>IFERROR(TRIM(INDEX($A349:$R349,MATCH(Lists!$J$6,$A$1:$R$1,0))&amp;""),"")</f>
        <v/>
      </c>
      <c r="Y349" s="27">
        <f>IF(W349="","",IF(COUNTIF(W$2:W349,W349)=1,MAX(Y$1:Y348)+1,""))</f>
        <v/>
      </c>
      <c r="Z349" s="26" t="n"/>
    </row>
    <row r="350">
      <c r="S350" s="26" t="n"/>
      <c r="T350" s="27">
        <f>IF(COUNTA($A350:$R350)&gt;0,1,0)</f>
        <v/>
      </c>
      <c r="U350" s="27">
        <f>IFERROR(LOWER(TRIM(INDEX($A350:$R350,MATCH(Lists!$J$3,$A$1:$R$1,0))&amp;"")),"")</f>
        <v/>
      </c>
      <c r="V350" s="27">
        <f>IFERROR(LOWER(TRIM(INDEX($A350:$R350,MATCH(Lists!$J$4,$A$1:$R$1,0))&amp;"")),"")</f>
        <v/>
      </c>
      <c r="W350" s="27">
        <f>IFERROR(LOWER(TRIM(INDEX($A350:$R350,MATCH(Lists!$J$5,$A$1:$R$1,0))&amp;"")),"")</f>
        <v/>
      </c>
      <c r="X350" s="27">
        <f>IFERROR(TRIM(INDEX($A350:$R350,MATCH(Lists!$J$6,$A$1:$R$1,0))&amp;""),"")</f>
        <v/>
      </c>
      <c r="Y350" s="27">
        <f>IF(W350="","",IF(COUNTIF(W$2:W350,W350)=1,MAX(Y$1:Y349)+1,""))</f>
        <v/>
      </c>
      <c r="Z350" s="26" t="n"/>
    </row>
    <row r="351">
      <c r="S351" s="26" t="n"/>
      <c r="T351" s="27">
        <f>IF(COUNTA($A351:$R351)&gt;0,1,0)</f>
        <v/>
      </c>
      <c r="U351" s="27">
        <f>IFERROR(LOWER(TRIM(INDEX($A351:$R351,MATCH(Lists!$J$3,$A$1:$R$1,0))&amp;"")),"")</f>
        <v/>
      </c>
      <c r="V351" s="27">
        <f>IFERROR(LOWER(TRIM(INDEX($A351:$R351,MATCH(Lists!$J$4,$A$1:$R$1,0))&amp;"")),"")</f>
        <v/>
      </c>
      <c r="W351" s="27">
        <f>IFERROR(LOWER(TRIM(INDEX($A351:$R351,MATCH(Lists!$J$5,$A$1:$R$1,0))&amp;"")),"")</f>
        <v/>
      </c>
      <c r="X351" s="27">
        <f>IFERROR(TRIM(INDEX($A351:$R351,MATCH(Lists!$J$6,$A$1:$R$1,0))&amp;""),"")</f>
        <v/>
      </c>
      <c r="Y351" s="27">
        <f>IF(W351="","",IF(COUNTIF(W$2:W351,W351)=1,MAX(Y$1:Y350)+1,""))</f>
        <v/>
      </c>
      <c r="Z351" s="26" t="n"/>
    </row>
    <row r="352">
      <c r="S352" s="26" t="n"/>
      <c r="T352" s="27">
        <f>IF(COUNTA($A352:$R352)&gt;0,1,0)</f>
        <v/>
      </c>
      <c r="U352" s="27">
        <f>IFERROR(LOWER(TRIM(INDEX($A352:$R352,MATCH(Lists!$J$3,$A$1:$R$1,0))&amp;"")),"")</f>
        <v/>
      </c>
      <c r="V352" s="27">
        <f>IFERROR(LOWER(TRIM(INDEX($A352:$R352,MATCH(Lists!$J$4,$A$1:$R$1,0))&amp;"")),"")</f>
        <v/>
      </c>
      <c r="W352" s="27">
        <f>IFERROR(LOWER(TRIM(INDEX($A352:$R352,MATCH(Lists!$J$5,$A$1:$R$1,0))&amp;"")),"")</f>
        <v/>
      </c>
      <c r="X352" s="27">
        <f>IFERROR(TRIM(INDEX($A352:$R352,MATCH(Lists!$J$6,$A$1:$R$1,0))&amp;""),"")</f>
        <v/>
      </c>
      <c r="Y352" s="27">
        <f>IF(W352="","",IF(COUNTIF(W$2:W352,W352)=1,MAX(Y$1:Y351)+1,""))</f>
        <v/>
      </c>
      <c r="Z352" s="26" t="n"/>
    </row>
    <row r="353">
      <c r="S353" s="26" t="n"/>
      <c r="T353" s="27">
        <f>IF(COUNTA($A353:$R353)&gt;0,1,0)</f>
        <v/>
      </c>
      <c r="U353" s="27">
        <f>IFERROR(LOWER(TRIM(INDEX($A353:$R353,MATCH(Lists!$J$3,$A$1:$R$1,0))&amp;"")),"")</f>
        <v/>
      </c>
      <c r="V353" s="27">
        <f>IFERROR(LOWER(TRIM(INDEX($A353:$R353,MATCH(Lists!$J$4,$A$1:$R$1,0))&amp;"")),"")</f>
        <v/>
      </c>
      <c r="W353" s="27">
        <f>IFERROR(LOWER(TRIM(INDEX($A353:$R353,MATCH(Lists!$J$5,$A$1:$R$1,0))&amp;"")),"")</f>
        <v/>
      </c>
      <c r="X353" s="27">
        <f>IFERROR(TRIM(INDEX($A353:$R353,MATCH(Lists!$J$6,$A$1:$R$1,0))&amp;""),"")</f>
        <v/>
      </c>
      <c r="Y353" s="27">
        <f>IF(W353="","",IF(COUNTIF(W$2:W353,W353)=1,MAX(Y$1:Y352)+1,""))</f>
        <v/>
      </c>
      <c r="Z353" s="26" t="n"/>
    </row>
    <row r="354">
      <c r="S354" s="26" t="n"/>
      <c r="T354" s="27">
        <f>IF(COUNTA($A354:$R354)&gt;0,1,0)</f>
        <v/>
      </c>
      <c r="U354" s="27">
        <f>IFERROR(LOWER(TRIM(INDEX($A354:$R354,MATCH(Lists!$J$3,$A$1:$R$1,0))&amp;"")),"")</f>
        <v/>
      </c>
      <c r="V354" s="27">
        <f>IFERROR(LOWER(TRIM(INDEX($A354:$R354,MATCH(Lists!$J$4,$A$1:$R$1,0))&amp;"")),"")</f>
        <v/>
      </c>
      <c r="W354" s="27">
        <f>IFERROR(LOWER(TRIM(INDEX($A354:$R354,MATCH(Lists!$J$5,$A$1:$R$1,0))&amp;"")),"")</f>
        <v/>
      </c>
      <c r="X354" s="27">
        <f>IFERROR(TRIM(INDEX($A354:$R354,MATCH(Lists!$J$6,$A$1:$R$1,0))&amp;""),"")</f>
        <v/>
      </c>
      <c r="Y354" s="27">
        <f>IF(W354="","",IF(COUNTIF(W$2:W354,W354)=1,MAX(Y$1:Y353)+1,""))</f>
        <v/>
      </c>
      <c r="Z354" s="26" t="n"/>
    </row>
    <row r="355">
      <c r="S355" s="26" t="n"/>
      <c r="T355" s="27">
        <f>IF(COUNTA($A355:$R355)&gt;0,1,0)</f>
        <v/>
      </c>
      <c r="U355" s="27">
        <f>IFERROR(LOWER(TRIM(INDEX($A355:$R355,MATCH(Lists!$J$3,$A$1:$R$1,0))&amp;"")),"")</f>
        <v/>
      </c>
      <c r="V355" s="27">
        <f>IFERROR(LOWER(TRIM(INDEX($A355:$R355,MATCH(Lists!$J$4,$A$1:$R$1,0))&amp;"")),"")</f>
        <v/>
      </c>
      <c r="W355" s="27">
        <f>IFERROR(LOWER(TRIM(INDEX($A355:$R355,MATCH(Lists!$J$5,$A$1:$R$1,0))&amp;"")),"")</f>
        <v/>
      </c>
      <c r="X355" s="27">
        <f>IFERROR(TRIM(INDEX($A355:$R355,MATCH(Lists!$J$6,$A$1:$R$1,0))&amp;""),"")</f>
        <v/>
      </c>
      <c r="Y355" s="27">
        <f>IF(W355="","",IF(COUNTIF(W$2:W355,W355)=1,MAX(Y$1:Y354)+1,""))</f>
        <v/>
      </c>
      <c r="Z355" s="26" t="n"/>
    </row>
    <row r="356">
      <c r="S356" s="26" t="n"/>
      <c r="T356" s="27">
        <f>IF(COUNTA($A356:$R356)&gt;0,1,0)</f>
        <v/>
      </c>
      <c r="U356" s="27">
        <f>IFERROR(LOWER(TRIM(INDEX($A356:$R356,MATCH(Lists!$J$3,$A$1:$R$1,0))&amp;"")),"")</f>
        <v/>
      </c>
      <c r="V356" s="27">
        <f>IFERROR(LOWER(TRIM(INDEX($A356:$R356,MATCH(Lists!$J$4,$A$1:$R$1,0))&amp;"")),"")</f>
        <v/>
      </c>
      <c r="W356" s="27">
        <f>IFERROR(LOWER(TRIM(INDEX($A356:$R356,MATCH(Lists!$J$5,$A$1:$R$1,0))&amp;"")),"")</f>
        <v/>
      </c>
      <c r="X356" s="27">
        <f>IFERROR(TRIM(INDEX($A356:$R356,MATCH(Lists!$J$6,$A$1:$R$1,0))&amp;""),"")</f>
        <v/>
      </c>
      <c r="Y356" s="27">
        <f>IF(W356="","",IF(COUNTIF(W$2:W356,W356)=1,MAX(Y$1:Y355)+1,""))</f>
        <v/>
      </c>
      <c r="Z356" s="26" t="n"/>
    </row>
    <row r="357">
      <c r="S357" s="26" t="n"/>
      <c r="T357" s="27">
        <f>IF(COUNTA($A357:$R357)&gt;0,1,0)</f>
        <v/>
      </c>
      <c r="U357" s="27">
        <f>IFERROR(LOWER(TRIM(INDEX($A357:$R357,MATCH(Lists!$J$3,$A$1:$R$1,0))&amp;"")),"")</f>
        <v/>
      </c>
      <c r="V357" s="27">
        <f>IFERROR(LOWER(TRIM(INDEX($A357:$R357,MATCH(Lists!$J$4,$A$1:$R$1,0))&amp;"")),"")</f>
        <v/>
      </c>
      <c r="W357" s="27">
        <f>IFERROR(LOWER(TRIM(INDEX($A357:$R357,MATCH(Lists!$J$5,$A$1:$R$1,0))&amp;"")),"")</f>
        <v/>
      </c>
      <c r="X357" s="27">
        <f>IFERROR(TRIM(INDEX($A357:$R357,MATCH(Lists!$J$6,$A$1:$R$1,0))&amp;""),"")</f>
        <v/>
      </c>
      <c r="Y357" s="27">
        <f>IF(W357="","",IF(COUNTIF(W$2:W357,W357)=1,MAX(Y$1:Y356)+1,""))</f>
        <v/>
      </c>
      <c r="Z357" s="26" t="n"/>
    </row>
    <row r="358">
      <c r="S358" s="26" t="n"/>
      <c r="T358" s="27">
        <f>IF(COUNTA($A358:$R358)&gt;0,1,0)</f>
        <v/>
      </c>
      <c r="U358" s="27">
        <f>IFERROR(LOWER(TRIM(INDEX($A358:$R358,MATCH(Lists!$J$3,$A$1:$R$1,0))&amp;"")),"")</f>
        <v/>
      </c>
      <c r="V358" s="27">
        <f>IFERROR(LOWER(TRIM(INDEX($A358:$R358,MATCH(Lists!$J$4,$A$1:$R$1,0))&amp;"")),"")</f>
        <v/>
      </c>
      <c r="W358" s="27">
        <f>IFERROR(LOWER(TRIM(INDEX($A358:$R358,MATCH(Lists!$J$5,$A$1:$R$1,0))&amp;"")),"")</f>
        <v/>
      </c>
      <c r="X358" s="27">
        <f>IFERROR(TRIM(INDEX($A358:$R358,MATCH(Lists!$J$6,$A$1:$R$1,0))&amp;""),"")</f>
        <v/>
      </c>
      <c r="Y358" s="27">
        <f>IF(W358="","",IF(COUNTIF(W$2:W358,W358)=1,MAX(Y$1:Y357)+1,""))</f>
        <v/>
      </c>
      <c r="Z358" s="26" t="n"/>
    </row>
    <row r="359">
      <c r="S359" s="26" t="n"/>
      <c r="T359" s="27">
        <f>IF(COUNTA($A359:$R359)&gt;0,1,0)</f>
        <v/>
      </c>
      <c r="U359" s="27">
        <f>IFERROR(LOWER(TRIM(INDEX($A359:$R359,MATCH(Lists!$J$3,$A$1:$R$1,0))&amp;"")),"")</f>
        <v/>
      </c>
      <c r="V359" s="27">
        <f>IFERROR(LOWER(TRIM(INDEX($A359:$R359,MATCH(Lists!$J$4,$A$1:$R$1,0))&amp;"")),"")</f>
        <v/>
      </c>
      <c r="W359" s="27">
        <f>IFERROR(LOWER(TRIM(INDEX($A359:$R359,MATCH(Lists!$J$5,$A$1:$R$1,0))&amp;"")),"")</f>
        <v/>
      </c>
      <c r="X359" s="27">
        <f>IFERROR(TRIM(INDEX($A359:$R359,MATCH(Lists!$J$6,$A$1:$R$1,0))&amp;""),"")</f>
        <v/>
      </c>
      <c r="Y359" s="27">
        <f>IF(W359="","",IF(COUNTIF(W$2:W359,W359)=1,MAX(Y$1:Y358)+1,""))</f>
        <v/>
      </c>
      <c r="Z359" s="26" t="n"/>
    </row>
    <row r="360">
      <c r="S360" s="26" t="n"/>
      <c r="T360" s="27">
        <f>IF(COUNTA($A360:$R360)&gt;0,1,0)</f>
        <v/>
      </c>
      <c r="U360" s="27">
        <f>IFERROR(LOWER(TRIM(INDEX($A360:$R360,MATCH(Lists!$J$3,$A$1:$R$1,0))&amp;"")),"")</f>
        <v/>
      </c>
      <c r="V360" s="27">
        <f>IFERROR(LOWER(TRIM(INDEX($A360:$R360,MATCH(Lists!$J$4,$A$1:$R$1,0))&amp;"")),"")</f>
        <v/>
      </c>
      <c r="W360" s="27">
        <f>IFERROR(LOWER(TRIM(INDEX($A360:$R360,MATCH(Lists!$J$5,$A$1:$R$1,0))&amp;"")),"")</f>
        <v/>
      </c>
      <c r="X360" s="27">
        <f>IFERROR(TRIM(INDEX($A360:$R360,MATCH(Lists!$J$6,$A$1:$R$1,0))&amp;""),"")</f>
        <v/>
      </c>
      <c r="Y360" s="27">
        <f>IF(W360="","",IF(COUNTIF(W$2:W360,W360)=1,MAX(Y$1:Y359)+1,""))</f>
        <v/>
      </c>
      <c r="Z360" s="26" t="n"/>
    </row>
    <row r="361">
      <c r="S361" s="26" t="n"/>
      <c r="T361" s="27">
        <f>IF(COUNTA($A361:$R361)&gt;0,1,0)</f>
        <v/>
      </c>
      <c r="U361" s="27">
        <f>IFERROR(LOWER(TRIM(INDEX($A361:$R361,MATCH(Lists!$J$3,$A$1:$R$1,0))&amp;"")),"")</f>
        <v/>
      </c>
      <c r="V361" s="27">
        <f>IFERROR(LOWER(TRIM(INDEX($A361:$R361,MATCH(Lists!$J$4,$A$1:$R$1,0))&amp;"")),"")</f>
        <v/>
      </c>
      <c r="W361" s="27">
        <f>IFERROR(LOWER(TRIM(INDEX($A361:$R361,MATCH(Lists!$J$5,$A$1:$R$1,0))&amp;"")),"")</f>
        <v/>
      </c>
      <c r="X361" s="27">
        <f>IFERROR(TRIM(INDEX($A361:$R361,MATCH(Lists!$J$6,$A$1:$R$1,0))&amp;""),"")</f>
        <v/>
      </c>
      <c r="Y361" s="27">
        <f>IF(W361="","",IF(COUNTIF(W$2:W361,W361)=1,MAX(Y$1:Y360)+1,""))</f>
        <v/>
      </c>
      <c r="Z361" s="26" t="n"/>
    </row>
    <row r="362">
      <c r="S362" s="26" t="n"/>
      <c r="T362" s="27">
        <f>IF(COUNTA($A362:$R362)&gt;0,1,0)</f>
        <v/>
      </c>
      <c r="U362" s="27">
        <f>IFERROR(LOWER(TRIM(INDEX($A362:$R362,MATCH(Lists!$J$3,$A$1:$R$1,0))&amp;"")),"")</f>
        <v/>
      </c>
      <c r="V362" s="27">
        <f>IFERROR(LOWER(TRIM(INDEX($A362:$R362,MATCH(Lists!$J$4,$A$1:$R$1,0))&amp;"")),"")</f>
        <v/>
      </c>
      <c r="W362" s="27">
        <f>IFERROR(LOWER(TRIM(INDEX($A362:$R362,MATCH(Lists!$J$5,$A$1:$R$1,0))&amp;"")),"")</f>
        <v/>
      </c>
      <c r="X362" s="27">
        <f>IFERROR(TRIM(INDEX($A362:$R362,MATCH(Lists!$J$6,$A$1:$R$1,0))&amp;""),"")</f>
        <v/>
      </c>
      <c r="Y362" s="27">
        <f>IF(W362="","",IF(COUNTIF(W$2:W362,W362)=1,MAX(Y$1:Y361)+1,""))</f>
        <v/>
      </c>
      <c r="Z362" s="26" t="n"/>
    </row>
    <row r="363">
      <c r="S363" s="26" t="n"/>
      <c r="T363" s="27">
        <f>IF(COUNTA($A363:$R363)&gt;0,1,0)</f>
        <v/>
      </c>
      <c r="U363" s="27">
        <f>IFERROR(LOWER(TRIM(INDEX($A363:$R363,MATCH(Lists!$J$3,$A$1:$R$1,0))&amp;"")),"")</f>
        <v/>
      </c>
      <c r="V363" s="27">
        <f>IFERROR(LOWER(TRIM(INDEX($A363:$R363,MATCH(Lists!$J$4,$A$1:$R$1,0))&amp;"")),"")</f>
        <v/>
      </c>
      <c r="W363" s="27">
        <f>IFERROR(LOWER(TRIM(INDEX($A363:$R363,MATCH(Lists!$J$5,$A$1:$R$1,0))&amp;"")),"")</f>
        <v/>
      </c>
      <c r="X363" s="27">
        <f>IFERROR(TRIM(INDEX($A363:$R363,MATCH(Lists!$J$6,$A$1:$R$1,0))&amp;""),"")</f>
        <v/>
      </c>
      <c r="Y363" s="27">
        <f>IF(W363="","",IF(COUNTIF(W$2:W363,W363)=1,MAX(Y$1:Y362)+1,""))</f>
        <v/>
      </c>
      <c r="Z363" s="26" t="n"/>
    </row>
    <row r="364">
      <c r="S364" s="26" t="n"/>
      <c r="T364" s="27">
        <f>IF(COUNTA($A364:$R364)&gt;0,1,0)</f>
        <v/>
      </c>
      <c r="U364" s="27">
        <f>IFERROR(LOWER(TRIM(INDEX($A364:$R364,MATCH(Lists!$J$3,$A$1:$R$1,0))&amp;"")),"")</f>
        <v/>
      </c>
      <c r="V364" s="27">
        <f>IFERROR(LOWER(TRIM(INDEX($A364:$R364,MATCH(Lists!$J$4,$A$1:$R$1,0))&amp;"")),"")</f>
        <v/>
      </c>
      <c r="W364" s="27">
        <f>IFERROR(LOWER(TRIM(INDEX($A364:$R364,MATCH(Lists!$J$5,$A$1:$R$1,0))&amp;"")),"")</f>
        <v/>
      </c>
      <c r="X364" s="27">
        <f>IFERROR(TRIM(INDEX($A364:$R364,MATCH(Lists!$J$6,$A$1:$R$1,0))&amp;""),"")</f>
        <v/>
      </c>
      <c r="Y364" s="27">
        <f>IF(W364="","",IF(COUNTIF(W$2:W364,W364)=1,MAX(Y$1:Y363)+1,""))</f>
        <v/>
      </c>
      <c r="Z364" s="26" t="n"/>
    </row>
    <row r="365">
      <c r="S365" s="26" t="n"/>
      <c r="T365" s="27">
        <f>IF(COUNTA($A365:$R365)&gt;0,1,0)</f>
        <v/>
      </c>
      <c r="U365" s="27">
        <f>IFERROR(LOWER(TRIM(INDEX($A365:$R365,MATCH(Lists!$J$3,$A$1:$R$1,0))&amp;"")),"")</f>
        <v/>
      </c>
      <c r="V365" s="27">
        <f>IFERROR(LOWER(TRIM(INDEX($A365:$R365,MATCH(Lists!$J$4,$A$1:$R$1,0))&amp;"")),"")</f>
        <v/>
      </c>
      <c r="W365" s="27">
        <f>IFERROR(LOWER(TRIM(INDEX($A365:$R365,MATCH(Lists!$J$5,$A$1:$R$1,0))&amp;"")),"")</f>
        <v/>
      </c>
      <c r="X365" s="27">
        <f>IFERROR(TRIM(INDEX($A365:$R365,MATCH(Lists!$J$6,$A$1:$R$1,0))&amp;""),"")</f>
        <v/>
      </c>
      <c r="Y365" s="27">
        <f>IF(W365="","",IF(COUNTIF(W$2:W365,W365)=1,MAX(Y$1:Y364)+1,""))</f>
        <v/>
      </c>
      <c r="Z365" s="26" t="n"/>
    </row>
    <row r="366">
      <c r="S366" s="26" t="n"/>
      <c r="T366" s="27">
        <f>IF(COUNTA($A366:$R366)&gt;0,1,0)</f>
        <v/>
      </c>
      <c r="U366" s="27">
        <f>IFERROR(LOWER(TRIM(INDEX($A366:$R366,MATCH(Lists!$J$3,$A$1:$R$1,0))&amp;"")),"")</f>
        <v/>
      </c>
      <c r="V366" s="27">
        <f>IFERROR(LOWER(TRIM(INDEX($A366:$R366,MATCH(Lists!$J$4,$A$1:$R$1,0))&amp;"")),"")</f>
        <v/>
      </c>
      <c r="W366" s="27">
        <f>IFERROR(LOWER(TRIM(INDEX($A366:$R366,MATCH(Lists!$J$5,$A$1:$R$1,0))&amp;"")),"")</f>
        <v/>
      </c>
      <c r="X366" s="27">
        <f>IFERROR(TRIM(INDEX($A366:$R366,MATCH(Lists!$J$6,$A$1:$R$1,0))&amp;""),"")</f>
        <v/>
      </c>
      <c r="Y366" s="27">
        <f>IF(W366="","",IF(COUNTIF(W$2:W366,W366)=1,MAX(Y$1:Y365)+1,""))</f>
        <v/>
      </c>
      <c r="Z366" s="26" t="n"/>
    </row>
    <row r="367">
      <c r="S367" s="26" t="n"/>
      <c r="T367" s="27">
        <f>IF(COUNTA($A367:$R367)&gt;0,1,0)</f>
        <v/>
      </c>
      <c r="U367" s="27">
        <f>IFERROR(LOWER(TRIM(INDEX($A367:$R367,MATCH(Lists!$J$3,$A$1:$R$1,0))&amp;"")),"")</f>
        <v/>
      </c>
      <c r="V367" s="27">
        <f>IFERROR(LOWER(TRIM(INDEX($A367:$R367,MATCH(Lists!$J$4,$A$1:$R$1,0))&amp;"")),"")</f>
        <v/>
      </c>
      <c r="W367" s="27">
        <f>IFERROR(LOWER(TRIM(INDEX($A367:$R367,MATCH(Lists!$J$5,$A$1:$R$1,0))&amp;"")),"")</f>
        <v/>
      </c>
      <c r="X367" s="27">
        <f>IFERROR(TRIM(INDEX($A367:$R367,MATCH(Lists!$J$6,$A$1:$R$1,0))&amp;""),"")</f>
        <v/>
      </c>
      <c r="Y367" s="27">
        <f>IF(W367="","",IF(COUNTIF(W$2:W367,W367)=1,MAX(Y$1:Y366)+1,""))</f>
        <v/>
      </c>
      <c r="Z367" s="26" t="n"/>
    </row>
    <row r="368">
      <c r="S368" s="26" t="n"/>
      <c r="T368" s="27">
        <f>IF(COUNTA($A368:$R368)&gt;0,1,0)</f>
        <v/>
      </c>
      <c r="U368" s="27">
        <f>IFERROR(LOWER(TRIM(INDEX($A368:$R368,MATCH(Lists!$J$3,$A$1:$R$1,0))&amp;"")),"")</f>
        <v/>
      </c>
      <c r="V368" s="27">
        <f>IFERROR(LOWER(TRIM(INDEX($A368:$R368,MATCH(Lists!$J$4,$A$1:$R$1,0))&amp;"")),"")</f>
        <v/>
      </c>
      <c r="W368" s="27">
        <f>IFERROR(LOWER(TRIM(INDEX($A368:$R368,MATCH(Lists!$J$5,$A$1:$R$1,0))&amp;"")),"")</f>
        <v/>
      </c>
      <c r="X368" s="27">
        <f>IFERROR(TRIM(INDEX($A368:$R368,MATCH(Lists!$J$6,$A$1:$R$1,0))&amp;""),"")</f>
        <v/>
      </c>
      <c r="Y368" s="27">
        <f>IF(W368="","",IF(COUNTIF(W$2:W368,W368)=1,MAX(Y$1:Y367)+1,""))</f>
        <v/>
      </c>
      <c r="Z368" s="26" t="n"/>
    </row>
    <row r="369">
      <c r="S369" s="26" t="n"/>
      <c r="T369" s="27">
        <f>IF(COUNTA($A369:$R369)&gt;0,1,0)</f>
        <v/>
      </c>
      <c r="U369" s="27">
        <f>IFERROR(LOWER(TRIM(INDEX($A369:$R369,MATCH(Lists!$J$3,$A$1:$R$1,0))&amp;"")),"")</f>
        <v/>
      </c>
      <c r="V369" s="27">
        <f>IFERROR(LOWER(TRIM(INDEX($A369:$R369,MATCH(Lists!$J$4,$A$1:$R$1,0))&amp;"")),"")</f>
        <v/>
      </c>
      <c r="W369" s="27">
        <f>IFERROR(LOWER(TRIM(INDEX($A369:$R369,MATCH(Lists!$J$5,$A$1:$R$1,0))&amp;"")),"")</f>
        <v/>
      </c>
      <c r="X369" s="27">
        <f>IFERROR(TRIM(INDEX($A369:$R369,MATCH(Lists!$J$6,$A$1:$R$1,0))&amp;""),"")</f>
        <v/>
      </c>
      <c r="Y369" s="27">
        <f>IF(W369="","",IF(COUNTIF(W$2:W369,W369)=1,MAX(Y$1:Y368)+1,""))</f>
        <v/>
      </c>
      <c r="Z369" s="26" t="n"/>
    </row>
    <row r="370">
      <c r="S370" s="26" t="n"/>
      <c r="T370" s="27">
        <f>IF(COUNTA($A370:$R370)&gt;0,1,0)</f>
        <v/>
      </c>
      <c r="U370" s="27">
        <f>IFERROR(LOWER(TRIM(INDEX($A370:$R370,MATCH(Lists!$J$3,$A$1:$R$1,0))&amp;"")),"")</f>
        <v/>
      </c>
      <c r="V370" s="27">
        <f>IFERROR(LOWER(TRIM(INDEX($A370:$R370,MATCH(Lists!$J$4,$A$1:$R$1,0))&amp;"")),"")</f>
        <v/>
      </c>
      <c r="W370" s="27">
        <f>IFERROR(LOWER(TRIM(INDEX($A370:$R370,MATCH(Lists!$J$5,$A$1:$R$1,0))&amp;"")),"")</f>
        <v/>
      </c>
      <c r="X370" s="27">
        <f>IFERROR(TRIM(INDEX($A370:$R370,MATCH(Lists!$J$6,$A$1:$R$1,0))&amp;""),"")</f>
        <v/>
      </c>
      <c r="Y370" s="27">
        <f>IF(W370="","",IF(COUNTIF(W$2:W370,W370)=1,MAX(Y$1:Y369)+1,""))</f>
        <v/>
      </c>
      <c r="Z370" s="26" t="n"/>
    </row>
    <row r="371">
      <c r="S371" s="26" t="n"/>
      <c r="T371" s="27">
        <f>IF(COUNTA($A371:$R371)&gt;0,1,0)</f>
        <v/>
      </c>
      <c r="U371" s="27">
        <f>IFERROR(LOWER(TRIM(INDEX($A371:$R371,MATCH(Lists!$J$3,$A$1:$R$1,0))&amp;"")),"")</f>
        <v/>
      </c>
      <c r="V371" s="27">
        <f>IFERROR(LOWER(TRIM(INDEX($A371:$R371,MATCH(Lists!$J$4,$A$1:$R$1,0))&amp;"")),"")</f>
        <v/>
      </c>
      <c r="W371" s="27">
        <f>IFERROR(LOWER(TRIM(INDEX($A371:$R371,MATCH(Lists!$J$5,$A$1:$R$1,0))&amp;"")),"")</f>
        <v/>
      </c>
      <c r="X371" s="27">
        <f>IFERROR(TRIM(INDEX($A371:$R371,MATCH(Lists!$J$6,$A$1:$R$1,0))&amp;""),"")</f>
        <v/>
      </c>
      <c r="Y371" s="27">
        <f>IF(W371="","",IF(COUNTIF(W$2:W371,W371)=1,MAX(Y$1:Y370)+1,""))</f>
        <v/>
      </c>
      <c r="Z371" s="26" t="n"/>
    </row>
    <row r="372">
      <c r="S372" s="26" t="n"/>
      <c r="T372" s="27">
        <f>IF(COUNTA($A372:$R372)&gt;0,1,0)</f>
        <v/>
      </c>
      <c r="U372" s="27">
        <f>IFERROR(LOWER(TRIM(INDEX($A372:$R372,MATCH(Lists!$J$3,$A$1:$R$1,0))&amp;"")),"")</f>
        <v/>
      </c>
      <c r="V372" s="27">
        <f>IFERROR(LOWER(TRIM(INDEX($A372:$R372,MATCH(Lists!$J$4,$A$1:$R$1,0))&amp;"")),"")</f>
        <v/>
      </c>
      <c r="W372" s="27">
        <f>IFERROR(LOWER(TRIM(INDEX($A372:$R372,MATCH(Lists!$J$5,$A$1:$R$1,0))&amp;"")),"")</f>
        <v/>
      </c>
      <c r="X372" s="27">
        <f>IFERROR(TRIM(INDEX($A372:$R372,MATCH(Lists!$J$6,$A$1:$R$1,0))&amp;""),"")</f>
        <v/>
      </c>
      <c r="Y372" s="27">
        <f>IF(W372="","",IF(COUNTIF(W$2:W372,W372)=1,MAX(Y$1:Y371)+1,""))</f>
        <v/>
      </c>
      <c r="Z372" s="26" t="n"/>
    </row>
    <row r="373">
      <c r="S373" s="26" t="n"/>
      <c r="T373" s="27">
        <f>IF(COUNTA($A373:$R373)&gt;0,1,0)</f>
        <v/>
      </c>
      <c r="U373" s="27">
        <f>IFERROR(LOWER(TRIM(INDEX($A373:$R373,MATCH(Lists!$J$3,$A$1:$R$1,0))&amp;"")),"")</f>
        <v/>
      </c>
      <c r="V373" s="27">
        <f>IFERROR(LOWER(TRIM(INDEX($A373:$R373,MATCH(Lists!$J$4,$A$1:$R$1,0))&amp;"")),"")</f>
        <v/>
      </c>
      <c r="W373" s="27">
        <f>IFERROR(LOWER(TRIM(INDEX($A373:$R373,MATCH(Lists!$J$5,$A$1:$R$1,0))&amp;"")),"")</f>
        <v/>
      </c>
      <c r="X373" s="27">
        <f>IFERROR(TRIM(INDEX($A373:$R373,MATCH(Lists!$J$6,$A$1:$R$1,0))&amp;""),"")</f>
        <v/>
      </c>
      <c r="Y373" s="27">
        <f>IF(W373="","",IF(COUNTIF(W$2:W373,W373)=1,MAX(Y$1:Y372)+1,""))</f>
        <v/>
      </c>
      <c r="Z373" s="26" t="n"/>
    </row>
    <row r="374">
      <c r="S374" s="26" t="n"/>
      <c r="T374" s="27">
        <f>IF(COUNTA($A374:$R374)&gt;0,1,0)</f>
        <v/>
      </c>
      <c r="U374" s="27">
        <f>IFERROR(LOWER(TRIM(INDEX($A374:$R374,MATCH(Lists!$J$3,$A$1:$R$1,0))&amp;"")),"")</f>
        <v/>
      </c>
      <c r="V374" s="27">
        <f>IFERROR(LOWER(TRIM(INDEX($A374:$R374,MATCH(Lists!$J$4,$A$1:$R$1,0))&amp;"")),"")</f>
        <v/>
      </c>
      <c r="W374" s="27">
        <f>IFERROR(LOWER(TRIM(INDEX($A374:$R374,MATCH(Lists!$J$5,$A$1:$R$1,0))&amp;"")),"")</f>
        <v/>
      </c>
      <c r="X374" s="27">
        <f>IFERROR(TRIM(INDEX($A374:$R374,MATCH(Lists!$J$6,$A$1:$R$1,0))&amp;""),"")</f>
        <v/>
      </c>
      <c r="Y374" s="27">
        <f>IF(W374="","",IF(COUNTIF(W$2:W374,W374)=1,MAX(Y$1:Y373)+1,""))</f>
        <v/>
      </c>
      <c r="Z374" s="26" t="n"/>
    </row>
    <row r="375">
      <c r="S375" s="26" t="n"/>
      <c r="T375" s="27">
        <f>IF(COUNTA($A375:$R375)&gt;0,1,0)</f>
        <v/>
      </c>
      <c r="U375" s="27">
        <f>IFERROR(LOWER(TRIM(INDEX($A375:$R375,MATCH(Lists!$J$3,$A$1:$R$1,0))&amp;"")),"")</f>
        <v/>
      </c>
      <c r="V375" s="27">
        <f>IFERROR(LOWER(TRIM(INDEX($A375:$R375,MATCH(Lists!$J$4,$A$1:$R$1,0))&amp;"")),"")</f>
        <v/>
      </c>
      <c r="W375" s="27">
        <f>IFERROR(LOWER(TRIM(INDEX($A375:$R375,MATCH(Lists!$J$5,$A$1:$R$1,0))&amp;"")),"")</f>
        <v/>
      </c>
      <c r="X375" s="27">
        <f>IFERROR(TRIM(INDEX($A375:$R375,MATCH(Lists!$J$6,$A$1:$R$1,0))&amp;""),"")</f>
        <v/>
      </c>
      <c r="Y375" s="27">
        <f>IF(W375="","",IF(COUNTIF(W$2:W375,W375)=1,MAX(Y$1:Y374)+1,""))</f>
        <v/>
      </c>
      <c r="Z375" s="26" t="n"/>
    </row>
    <row r="376">
      <c r="S376" s="26" t="n"/>
      <c r="T376" s="27">
        <f>IF(COUNTA($A376:$R376)&gt;0,1,0)</f>
        <v/>
      </c>
      <c r="U376" s="27">
        <f>IFERROR(LOWER(TRIM(INDEX($A376:$R376,MATCH(Lists!$J$3,$A$1:$R$1,0))&amp;"")),"")</f>
        <v/>
      </c>
      <c r="V376" s="27">
        <f>IFERROR(LOWER(TRIM(INDEX($A376:$R376,MATCH(Lists!$J$4,$A$1:$R$1,0))&amp;"")),"")</f>
        <v/>
      </c>
      <c r="W376" s="27">
        <f>IFERROR(LOWER(TRIM(INDEX($A376:$R376,MATCH(Lists!$J$5,$A$1:$R$1,0))&amp;"")),"")</f>
        <v/>
      </c>
      <c r="X376" s="27">
        <f>IFERROR(TRIM(INDEX($A376:$R376,MATCH(Lists!$J$6,$A$1:$R$1,0))&amp;""),"")</f>
        <v/>
      </c>
      <c r="Y376" s="27">
        <f>IF(W376="","",IF(COUNTIF(W$2:W376,W376)=1,MAX(Y$1:Y375)+1,""))</f>
        <v/>
      </c>
      <c r="Z376" s="26" t="n"/>
    </row>
    <row r="377">
      <c r="S377" s="26" t="n"/>
      <c r="T377" s="27">
        <f>IF(COUNTA($A377:$R377)&gt;0,1,0)</f>
        <v/>
      </c>
      <c r="U377" s="27">
        <f>IFERROR(LOWER(TRIM(INDEX($A377:$R377,MATCH(Lists!$J$3,$A$1:$R$1,0))&amp;"")),"")</f>
        <v/>
      </c>
      <c r="V377" s="27">
        <f>IFERROR(LOWER(TRIM(INDEX($A377:$R377,MATCH(Lists!$J$4,$A$1:$R$1,0))&amp;"")),"")</f>
        <v/>
      </c>
      <c r="W377" s="27">
        <f>IFERROR(LOWER(TRIM(INDEX($A377:$R377,MATCH(Lists!$J$5,$A$1:$R$1,0))&amp;"")),"")</f>
        <v/>
      </c>
      <c r="X377" s="27">
        <f>IFERROR(TRIM(INDEX($A377:$R377,MATCH(Lists!$J$6,$A$1:$R$1,0))&amp;""),"")</f>
        <v/>
      </c>
      <c r="Y377" s="27">
        <f>IF(W377="","",IF(COUNTIF(W$2:W377,W377)=1,MAX(Y$1:Y376)+1,""))</f>
        <v/>
      </c>
      <c r="Z377" s="26" t="n"/>
    </row>
    <row r="378">
      <c r="S378" s="26" t="n"/>
      <c r="T378" s="27">
        <f>IF(COUNTA($A378:$R378)&gt;0,1,0)</f>
        <v/>
      </c>
      <c r="U378" s="27">
        <f>IFERROR(LOWER(TRIM(INDEX($A378:$R378,MATCH(Lists!$J$3,$A$1:$R$1,0))&amp;"")),"")</f>
        <v/>
      </c>
      <c r="V378" s="27">
        <f>IFERROR(LOWER(TRIM(INDEX($A378:$R378,MATCH(Lists!$J$4,$A$1:$R$1,0))&amp;"")),"")</f>
        <v/>
      </c>
      <c r="W378" s="27">
        <f>IFERROR(LOWER(TRIM(INDEX($A378:$R378,MATCH(Lists!$J$5,$A$1:$R$1,0))&amp;"")),"")</f>
        <v/>
      </c>
      <c r="X378" s="27">
        <f>IFERROR(TRIM(INDEX($A378:$R378,MATCH(Lists!$J$6,$A$1:$R$1,0))&amp;""),"")</f>
        <v/>
      </c>
      <c r="Y378" s="27">
        <f>IF(W378="","",IF(COUNTIF(W$2:W378,W378)=1,MAX(Y$1:Y377)+1,""))</f>
        <v/>
      </c>
      <c r="Z378" s="26" t="n"/>
    </row>
    <row r="379">
      <c r="S379" s="26" t="n"/>
      <c r="T379" s="27">
        <f>IF(COUNTA($A379:$R379)&gt;0,1,0)</f>
        <v/>
      </c>
      <c r="U379" s="27">
        <f>IFERROR(LOWER(TRIM(INDEX($A379:$R379,MATCH(Lists!$J$3,$A$1:$R$1,0))&amp;"")),"")</f>
        <v/>
      </c>
      <c r="V379" s="27">
        <f>IFERROR(LOWER(TRIM(INDEX($A379:$R379,MATCH(Lists!$J$4,$A$1:$R$1,0))&amp;"")),"")</f>
        <v/>
      </c>
      <c r="W379" s="27">
        <f>IFERROR(LOWER(TRIM(INDEX($A379:$R379,MATCH(Lists!$J$5,$A$1:$R$1,0))&amp;"")),"")</f>
        <v/>
      </c>
      <c r="X379" s="27">
        <f>IFERROR(TRIM(INDEX($A379:$R379,MATCH(Lists!$J$6,$A$1:$R$1,0))&amp;""),"")</f>
        <v/>
      </c>
      <c r="Y379" s="27">
        <f>IF(W379="","",IF(COUNTIF(W$2:W379,W379)=1,MAX(Y$1:Y378)+1,""))</f>
        <v/>
      </c>
      <c r="Z379" s="26" t="n"/>
    </row>
    <row r="380">
      <c r="S380" s="26" t="n"/>
      <c r="T380" s="27">
        <f>IF(COUNTA($A380:$R380)&gt;0,1,0)</f>
        <v/>
      </c>
      <c r="U380" s="27">
        <f>IFERROR(LOWER(TRIM(INDEX($A380:$R380,MATCH(Lists!$J$3,$A$1:$R$1,0))&amp;"")),"")</f>
        <v/>
      </c>
      <c r="V380" s="27">
        <f>IFERROR(LOWER(TRIM(INDEX($A380:$R380,MATCH(Lists!$J$4,$A$1:$R$1,0))&amp;"")),"")</f>
        <v/>
      </c>
      <c r="W380" s="27">
        <f>IFERROR(LOWER(TRIM(INDEX($A380:$R380,MATCH(Lists!$J$5,$A$1:$R$1,0))&amp;"")),"")</f>
        <v/>
      </c>
      <c r="X380" s="27">
        <f>IFERROR(TRIM(INDEX($A380:$R380,MATCH(Lists!$J$6,$A$1:$R$1,0))&amp;""),"")</f>
        <v/>
      </c>
      <c r="Y380" s="27">
        <f>IF(W380="","",IF(COUNTIF(W$2:W380,W380)=1,MAX(Y$1:Y379)+1,""))</f>
        <v/>
      </c>
      <c r="Z380" s="26" t="n"/>
    </row>
    <row r="381">
      <c r="S381" s="26" t="n"/>
      <c r="T381" s="27">
        <f>IF(COUNTA($A381:$R381)&gt;0,1,0)</f>
        <v/>
      </c>
      <c r="U381" s="27">
        <f>IFERROR(LOWER(TRIM(INDEX($A381:$R381,MATCH(Lists!$J$3,$A$1:$R$1,0))&amp;"")),"")</f>
        <v/>
      </c>
      <c r="V381" s="27">
        <f>IFERROR(LOWER(TRIM(INDEX($A381:$R381,MATCH(Lists!$J$4,$A$1:$R$1,0))&amp;"")),"")</f>
        <v/>
      </c>
      <c r="W381" s="27">
        <f>IFERROR(LOWER(TRIM(INDEX($A381:$R381,MATCH(Lists!$J$5,$A$1:$R$1,0))&amp;"")),"")</f>
        <v/>
      </c>
      <c r="X381" s="27">
        <f>IFERROR(TRIM(INDEX($A381:$R381,MATCH(Lists!$J$6,$A$1:$R$1,0))&amp;""),"")</f>
        <v/>
      </c>
      <c r="Y381" s="27">
        <f>IF(W381="","",IF(COUNTIF(W$2:W381,W381)=1,MAX(Y$1:Y380)+1,""))</f>
        <v/>
      </c>
      <c r="Z381" s="26" t="n"/>
    </row>
    <row r="382">
      <c r="S382" s="26" t="n"/>
      <c r="T382" s="27">
        <f>IF(COUNTA($A382:$R382)&gt;0,1,0)</f>
        <v/>
      </c>
      <c r="U382" s="27">
        <f>IFERROR(LOWER(TRIM(INDEX($A382:$R382,MATCH(Lists!$J$3,$A$1:$R$1,0))&amp;"")),"")</f>
        <v/>
      </c>
      <c r="V382" s="27">
        <f>IFERROR(LOWER(TRIM(INDEX($A382:$R382,MATCH(Lists!$J$4,$A$1:$R$1,0))&amp;"")),"")</f>
        <v/>
      </c>
      <c r="W382" s="27">
        <f>IFERROR(LOWER(TRIM(INDEX($A382:$R382,MATCH(Lists!$J$5,$A$1:$R$1,0))&amp;"")),"")</f>
        <v/>
      </c>
      <c r="X382" s="27">
        <f>IFERROR(TRIM(INDEX($A382:$R382,MATCH(Lists!$J$6,$A$1:$R$1,0))&amp;""),"")</f>
        <v/>
      </c>
      <c r="Y382" s="27">
        <f>IF(W382="","",IF(COUNTIF(W$2:W382,W382)=1,MAX(Y$1:Y381)+1,""))</f>
        <v/>
      </c>
      <c r="Z382" s="26" t="n"/>
    </row>
    <row r="383">
      <c r="S383" s="26" t="n"/>
      <c r="T383" s="27">
        <f>IF(COUNTA($A383:$R383)&gt;0,1,0)</f>
        <v/>
      </c>
      <c r="U383" s="27">
        <f>IFERROR(LOWER(TRIM(INDEX($A383:$R383,MATCH(Lists!$J$3,$A$1:$R$1,0))&amp;"")),"")</f>
        <v/>
      </c>
      <c r="V383" s="27">
        <f>IFERROR(LOWER(TRIM(INDEX($A383:$R383,MATCH(Lists!$J$4,$A$1:$R$1,0))&amp;"")),"")</f>
        <v/>
      </c>
      <c r="W383" s="27">
        <f>IFERROR(LOWER(TRIM(INDEX($A383:$R383,MATCH(Lists!$J$5,$A$1:$R$1,0))&amp;"")),"")</f>
        <v/>
      </c>
      <c r="X383" s="27">
        <f>IFERROR(TRIM(INDEX($A383:$R383,MATCH(Lists!$J$6,$A$1:$R$1,0))&amp;""),"")</f>
        <v/>
      </c>
      <c r="Y383" s="27">
        <f>IF(W383="","",IF(COUNTIF(W$2:W383,W383)=1,MAX(Y$1:Y382)+1,""))</f>
        <v/>
      </c>
      <c r="Z383" s="26" t="n"/>
    </row>
    <row r="384">
      <c r="S384" s="26" t="n"/>
      <c r="T384" s="27">
        <f>IF(COUNTA($A384:$R384)&gt;0,1,0)</f>
        <v/>
      </c>
      <c r="U384" s="27">
        <f>IFERROR(LOWER(TRIM(INDEX($A384:$R384,MATCH(Lists!$J$3,$A$1:$R$1,0))&amp;"")),"")</f>
        <v/>
      </c>
      <c r="V384" s="27">
        <f>IFERROR(LOWER(TRIM(INDEX($A384:$R384,MATCH(Lists!$J$4,$A$1:$R$1,0))&amp;"")),"")</f>
        <v/>
      </c>
      <c r="W384" s="27">
        <f>IFERROR(LOWER(TRIM(INDEX($A384:$R384,MATCH(Lists!$J$5,$A$1:$R$1,0))&amp;"")),"")</f>
        <v/>
      </c>
      <c r="X384" s="27">
        <f>IFERROR(TRIM(INDEX($A384:$R384,MATCH(Lists!$J$6,$A$1:$R$1,0))&amp;""),"")</f>
        <v/>
      </c>
      <c r="Y384" s="27">
        <f>IF(W384="","",IF(COUNTIF(W$2:W384,W384)=1,MAX(Y$1:Y383)+1,""))</f>
        <v/>
      </c>
      <c r="Z384" s="26" t="n"/>
    </row>
    <row r="385">
      <c r="S385" s="26" t="n"/>
      <c r="T385" s="27">
        <f>IF(COUNTA($A385:$R385)&gt;0,1,0)</f>
        <v/>
      </c>
      <c r="U385" s="27">
        <f>IFERROR(LOWER(TRIM(INDEX($A385:$R385,MATCH(Lists!$J$3,$A$1:$R$1,0))&amp;"")),"")</f>
        <v/>
      </c>
      <c r="V385" s="27">
        <f>IFERROR(LOWER(TRIM(INDEX($A385:$R385,MATCH(Lists!$J$4,$A$1:$R$1,0))&amp;"")),"")</f>
        <v/>
      </c>
      <c r="W385" s="27">
        <f>IFERROR(LOWER(TRIM(INDEX($A385:$R385,MATCH(Lists!$J$5,$A$1:$R$1,0))&amp;"")),"")</f>
        <v/>
      </c>
      <c r="X385" s="27">
        <f>IFERROR(TRIM(INDEX($A385:$R385,MATCH(Lists!$J$6,$A$1:$R$1,0))&amp;""),"")</f>
        <v/>
      </c>
      <c r="Y385" s="27">
        <f>IF(W385="","",IF(COUNTIF(W$2:W385,W385)=1,MAX(Y$1:Y384)+1,""))</f>
        <v/>
      </c>
      <c r="Z385" s="26" t="n"/>
    </row>
    <row r="386">
      <c r="S386" s="26" t="n"/>
      <c r="T386" s="27">
        <f>IF(COUNTA($A386:$R386)&gt;0,1,0)</f>
        <v/>
      </c>
      <c r="U386" s="27">
        <f>IFERROR(LOWER(TRIM(INDEX($A386:$R386,MATCH(Lists!$J$3,$A$1:$R$1,0))&amp;"")),"")</f>
        <v/>
      </c>
      <c r="V386" s="27">
        <f>IFERROR(LOWER(TRIM(INDEX($A386:$R386,MATCH(Lists!$J$4,$A$1:$R$1,0))&amp;"")),"")</f>
        <v/>
      </c>
      <c r="W386" s="27">
        <f>IFERROR(LOWER(TRIM(INDEX($A386:$R386,MATCH(Lists!$J$5,$A$1:$R$1,0))&amp;"")),"")</f>
        <v/>
      </c>
      <c r="X386" s="27">
        <f>IFERROR(TRIM(INDEX($A386:$R386,MATCH(Lists!$J$6,$A$1:$R$1,0))&amp;""),"")</f>
        <v/>
      </c>
      <c r="Y386" s="27">
        <f>IF(W386="","",IF(COUNTIF(W$2:W386,W386)=1,MAX(Y$1:Y385)+1,""))</f>
        <v/>
      </c>
      <c r="Z386" s="26" t="n"/>
    </row>
    <row r="387">
      <c r="S387" s="26" t="n"/>
      <c r="T387" s="27">
        <f>IF(COUNTA($A387:$R387)&gt;0,1,0)</f>
        <v/>
      </c>
      <c r="U387" s="27">
        <f>IFERROR(LOWER(TRIM(INDEX($A387:$R387,MATCH(Lists!$J$3,$A$1:$R$1,0))&amp;"")),"")</f>
        <v/>
      </c>
      <c r="V387" s="27">
        <f>IFERROR(LOWER(TRIM(INDEX($A387:$R387,MATCH(Lists!$J$4,$A$1:$R$1,0))&amp;"")),"")</f>
        <v/>
      </c>
      <c r="W387" s="27">
        <f>IFERROR(LOWER(TRIM(INDEX($A387:$R387,MATCH(Lists!$J$5,$A$1:$R$1,0))&amp;"")),"")</f>
        <v/>
      </c>
      <c r="X387" s="27">
        <f>IFERROR(TRIM(INDEX($A387:$R387,MATCH(Lists!$J$6,$A$1:$R$1,0))&amp;""),"")</f>
        <v/>
      </c>
      <c r="Y387" s="27">
        <f>IF(W387="","",IF(COUNTIF(W$2:W387,W387)=1,MAX(Y$1:Y386)+1,""))</f>
        <v/>
      </c>
      <c r="Z387" s="26" t="n"/>
    </row>
    <row r="388">
      <c r="S388" s="26" t="n"/>
      <c r="T388" s="27">
        <f>IF(COUNTA($A388:$R388)&gt;0,1,0)</f>
        <v/>
      </c>
      <c r="U388" s="27">
        <f>IFERROR(LOWER(TRIM(INDEX($A388:$R388,MATCH(Lists!$J$3,$A$1:$R$1,0))&amp;"")),"")</f>
        <v/>
      </c>
      <c r="V388" s="27">
        <f>IFERROR(LOWER(TRIM(INDEX($A388:$R388,MATCH(Lists!$J$4,$A$1:$R$1,0))&amp;"")),"")</f>
        <v/>
      </c>
      <c r="W388" s="27">
        <f>IFERROR(LOWER(TRIM(INDEX($A388:$R388,MATCH(Lists!$J$5,$A$1:$R$1,0))&amp;"")),"")</f>
        <v/>
      </c>
      <c r="X388" s="27">
        <f>IFERROR(TRIM(INDEX($A388:$R388,MATCH(Lists!$J$6,$A$1:$R$1,0))&amp;""),"")</f>
        <v/>
      </c>
      <c r="Y388" s="27">
        <f>IF(W388="","",IF(COUNTIF(W$2:W388,W388)=1,MAX(Y$1:Y387)+1,""))</f>
        <v/>
      </c>
      <c r="Z388" s="26" t="n"/>
    </row>
    <row r="389">
      <c r="S389" s="26" t="n"/>
      <c r="T389" s="27">
        <f>IF(COUNTA($A389:$R389)&gt;0,1,0)</f>
        <v/>
      </c>
      <c r="U389" s="27">
        <f>IFERROR(LOWER(TRIM(INDEX($A389:$R389,MATCH(Lists!$J$3,$A$1:$R$1,0))&amp;"")),"")</f>
        <v/>
      </c>
      <c r="V389" s="27">
        <f>IFERROR(LOWER(TRIM(INDEX($A389:$R389,MATCH(Lists!$J$4,$A$1:$R$1,0))&amp;"")),"")</f>
        <v/>
      </c>
      <c r="W389" s="27">
        <f>IFERROR(LOWER(TRIM(INDEX($A389:$R389,MATCH(Lists!$J$5,$A$1:$R$1,0))&amp;"")),"")</f>
        <v/>
      </c>
      <c r="X389" s="27">
        <f>IFERROR(TRIM(INDEX($A389:$R389,MATCH(Lists!$J$6,$A$1:$R$1,0))&amp;""),"")</f>
        <v/>
      </c>
      <c r="Y389" s="27">
        <f>IF(W389="","",IF(COUNTIF(W$2:W389,W389)=1,MAX(Y$1:Y388)+1,""))</f>
        <v/>
      </c>
      <c r="Z389" s="26" t="n"/>
    </row>
    <row r="390">
      <c r="S390" s="26" t="n"/>
      <c r="T390" s="27">
        <f>IF(COUNTA($A390:$R390)&gt;0,1,0)</f>
        <v/>
      </c>
      <c r="U390" s="27">
        <f>IFERROR(LOWER(TRIM(INDEX($A390:$R390,MATCH(Lists!$J$3,$A$1:$R$1,0))&amp;"")),"")</f>
        <v/>
      </c>
      <c r="V390" s="27">
        <f>IFERROR(LOWER(TRIM(INDEX($A390:$R390,MATCH(Lists!$J$4,$A$1:$R$1,0))&amp;"")),"")</f>
        <v/>
      </c>
      <c r="W390" s="27">
        <f>IFERROR(LOWER(TRIM(INDEX($A390:$R390,MATCH(Lists!$J$5,$A$1:$R$1,0))&amp;"")),"")</f>
        <v/>
      </c>
      <c r="X390" s="27">
        <f>IFERROR(TRIM(INDEX($A390:$R390,MATCH(Lists!$J$6,$A$1:$R$1,0))&amp;""),"")</f>
        <v/>
      </c>
      <c r="Y390" s="27">
        <f>IF(W390="","",IF(COUNTIF(W$2:W390,W390)=1,MAX(Y$1:Y389)+1,""))</f>
        <v/>
      </c>
      <c r="Z390" s="26" t="n"/>
    </row>
    <row r="391">
      <c r="S391" s="26" t="n"/>
      <c r="T391" s="27">
        <f>IF(COUNTA($A391:$R391)&gt;0,1,0)</f>
        <v/>
      </c>
      <c r="U391" s="27">
        <f>IFERROR(LOWER(TRIM(INDEX($A391:$R391,MATCH(Lists!$J$3,$A$1:$R$1,0))&amp;"")),"")</f>
        <v/>
      </c>
      <c r="V391" s="27">
        <f>IFERROR(LOWER(TRIM(INDEX($A391:$R391,MATCH(Lists!$J$4,$A$1:$R$1,0))&amp;"")),"")</f>
        <v/>
      </c>
      <c r="W391" s="27">
        <f>IFERROR(LOWER(TRIM(INDEX($A391:$R391,MATCH(Lists!$J$5,$A$1:$R$1,0))&amp;"")),"")</f>
        <v/>
      </c>
      <c r="X391" s="27">
        <f>IFERROR(TRIM(INDEX($A391:$R391,MATCH(Lists!$J$6,$A$1:$R$1,0))&amp;""),"")</f>
        <v/>
      </c>
      <c r="Y391" s="27">
        <f>IF(W391="","",IF(COUNTIF(W$2:W391,W391)=1,MAX(Y$1:Y390)+1,""))</f>
        <v/>
      </c>
      <c r="Z391" s="26" t="n"/>
    </row>
    <row r="392">
      <c r="S392" s="26" t="n"/>
      <c r="T392" s="27">
        <f>IF(COUNTA($A392:$R392)&gt;0,1,0)</f>
        <v/>
      </c>
      <c r="U392" s="27">
        <f>IFERROR(LOWER(TRIM(INDEX($A392:$R392,MATCH(Lists!$J$3,$A$1:$R$1,0))&amp;"")),"")</f>
        <v/>
      </c>
      <c r="V392" s="27">
        <f>IFERROR(LOWER(TRIM(INDEX($A392:$R392,MATCH(Lists!$J$4,$A$1:$R$1,0))&amp;"")),"")</f>
        <v/>
      </c>
      <c r="W392" s="27">
        <f>IFERROR(LOWER(TRIM(INDEX($A392:$R392,MATCH(Lists!$J$5,$A$1:$R$1,0))&amp;"")),"")</f>
        <v/>
      </c>
      <c r="X392" s="27">
        <f>IFERROR(TRIM(INDEX($A392:$R392,MATCH(Lists!$J$6,$A$1:$R$1,0))&amp;""),"")</f>
        <v/>
      </c>
      <c r="Y392" s="27">
        <f>IF(W392="","",IF(COUNTIF(W$2:W392,W392)=1,MAX(Y$1:Y391)+1,""))</f>
        <v/>
      </c>
      <c r="Z392" s="26" t="n"/>
    </row>
    <row r="393">
      <c r="S393" s="26" t="n"/>
      <c r="T393" s="27">
        <f>IF(COUNTA($A393:$R393)&gt;0,1,0)</f>
        <v/>
      </c>
      <c r="U393" s="27">
        <f>IFERROR(LOWER(TRIM(INDEX($A393:$R393,MATCH(Lists!$J$3,$A$1:$R$1,0))&amp;"")),"")</f>
        <v/>
      </c>
      <c r="V393" s="27">
        <f>IFERROR(LOWER(TRIM(INDEX($A393:$R393,MATCH(Lists!$J$4,$A$1:$R$1,0))&amp;"")),"")</f>
        <v/>
      </c>
      <c r="W393" s="27">
        <f>IFERROR(LOWER(TRIM(INDEX($A393:$R393,MATCH(Lists!$J$5,$A$1:$R$1,0))&amp;"")),"")</f>
        <v/>
      </c>
      <c r="X393" s="27">
        <f>IFERROR(TRIM(INDEX($A393:$R393,MATCH(Lists!$J$6,$A$1:$R$1,0))&amp;""),"")</f>
        <v/>
      </c>
      <c r="Y393" s="27">
        <f>IF(W393="","",IF(COUNTIF(W$2:W393,W393)=1,MAX(Y$1:Y392)+1,""))</f>
        <v/>
      </c>
      <c r="Z393" s="26" t="n"/>
    </row>
    <row r="394">
      <c r="S394" s="26" t="n"/>
      <c r="T394" s="27">
        <f>IF(COUNTA($A394:$R394)&gt;0,1,0)</f>
        <v/>
      </c>
      <c r="U394" s="27">
        <f>IFERROR(LOWER(TRIM(INDEX($A394:$R394,MATCH(Lists!$J$3,$A$1:$R$1,0))&amp;"")),"")</f>
        <v/>
      </c>
      <c r="V394" s="27">
        <f>IFERROR(LOWER(TRIM(INDEX($A394:$R394,MATCH(Lists!$J$4,$A$1:$R$1,0))&amp;"")),"")</f>
        <v/>
      </c>
      <c r="W394" s="27">
        <f>IFERROR(LOWER(TRIM(INDEX($A394:$R394,MATCH(Lists!$J$5,$A$1:$R$1,0))&amp;"")),"")</f>
        <v/>
      </c>
      <c r="X394" s="27">
        <f>IFERROR(TRIM(INDEX($A394:$R394,MATCH(Lists!$J$6,$A$1:$R$1,0))&amp;""),"")</f>
        <v/>
      </c>
      <c r="Y394" s="27">
        <f>IF(W394="","",IF(COUNTIF(W$2:W394,W394)=1,MAX(Y$1:Y393)+1,""))</f>
        <v/>
      </c>
      <c r="Z394" s="26" t="n"/>
    </row>
    <row r="395">
      <c r="S395" s="26" t="n"/>
      <c r="T395" s="27">
        <f>IF(COUNTA($A395:$R395)&gt;0,1,0)</f>
        <v/>
      </c>
      <c r="U395" s="27">
        <f>IFERROR(LOWER(TRIM(INDEX($A395:$R395,MATCH(Lists!$J$3,$A$1:$R$1,0))&amp;"")),"")</f>
        <v/>
      </c>
      <c r="V395" s="27">
        <f>IFERROR(LOWER(TRIM(INDEX($A395:$R395,MATCH(Lists!$J$4,$A$1:$R$1,0))&amp;"")),"")</f>
        <v/>
      </c>
      <c r="W395" s="27">
        <f>IFERROR(LOWER(TRIM(INDEX($A395:$R395,MATCH(Lists!$J$5,$A$1:$R$1,0))&amp;"")),"")</f>
        <v/>
      </c>
      <c r="X395" s="27">
        <f>IFERROR(TRIM(INDEX($A395:$R395,MATCH(Lists!$J$6,$A$1:$R$1,0))&amp;""),"")</f>
        <v/>
      </c>
      <c r="Y395" s="27">
        <f>IF(W395="","",IF(COUNTIF(W$2:W395,W395)=1,MAX(Y$1:Y394)+1,""))</f>
        <v/>
      </c>
      <c r="Z395" s="26" t="n"/>
    </row>
    <row r="396">
      <c r="S396" s="26" t="n"/>
      <c r="T396" s="27">
        <f>IF(COUNTA($A396:$R396)&gt;0,1,0)</f>
        <v/>
      </c>
      <c r="U396" s="27">
        <f>IFERROR(LOWER(TRIM(INDEX($A396:$R396,MATCH(Lists!$J$3,$A$1:$R$1,0))&amp;"")),"")</f>
        <v/>
      </c>
      <c r="V396" s="27">
        <f>IFERROR(LOWER(TRIM(INDEX($A396:$R396,MATCH(Lists!$J$4,$A$1:$R$1,0))&amp;"")),"")</f>
        <v/>
      </c>
      <c r="W396" s="27">
        <f>IFERROR(LOWER(TRIM(INDEX($A396:$R396,MATCH(Lists!$J$5,$A$1:$R$1,0))&amp;"")),"")</f>
        <v/>
      </c>
      <c r="X396" s="27">
        <f>IFERROR(TRIM(INDEX($A396:$R396,MATCH(Lists!$J$6,$A$1:$R$1,0))&amp;""),"")</f>
        <v/>
      </c>
      <c r="Y396" s="27">
        <f>IF(W396="","",IF(COUNTIF(W$2:W396,W396)=1,MAX(Y$1:Y395)+1,""))</f>
        <v/>
      </c>
      <c r="Z396" s="26" t="n"/>
    </row>
    <row r="397">
      <c r="S397" s="26" t="n"/>
      <c r="T397" s="27">
        <f>IF(COUNTA($A397:$R397)&gt;0,1,0)</f>
        <v/>
      </c>
      <c r="U397" s="27">
        <f>IFERROR(LOWER(TRIM(INDEX($A397:$R397,MATCH(Lists!$J$3,$A$1:$R$1,0))&amp;"")),"")</f>
        <v/>
      </c>
      <c r="V397" s="27">
        <f>IFERROR(LOWER(TRIM(INDEX($A397:$R397,MATCH(Lists!$J$4,$A$1:$R$1,0))&amp;"")),"")</f>
        <v/>
      </c>
      <c r="W397" s="27">
        <f>IFERROR(LOWER(TRIM(INDEX($A397:$R397,MATCH(Lists!$J$5,$A$1:$R$1,0))&amp;"")),"")</f>
        <v/>
      </c>
      <c r="X397" s="27">
        <f>IFERROR(TRIM(INDEX($A397:$R397,MATCH(Lists!$J$6,$A$1:$R$1,0))&amp;""),"")</f>
        <v/>
      </c>
      <c r="Y397" s="27">
        <f>IF(W397="","",IF(COUNTIF(W$2:W397,W397)=1,MAX(Y$1:Y396)+1,""))</f>
        <v/>
      </c>
      <c r="Z397" s="26" t="n"/>
    </row>
    <row r="398">
      <c r="S398" s="26" t="n"/>
      <c r="T398" s="27">
        <f>IF(COUNTA($A398:$R398)&gt;0,1,0)</f>
        <v/>
      </c>
      <c r="U398" s="27">
        <f>IFERROR(LOWER(TRIM(INDEX($A398:$R398,MATCH(Lists!$J$3,$A$1:$R$1,0))&amp;"")),"")</f>
        <v/>
      </c>
      <c r="V398" s="27">
        <f>IFERROR(LOWER(TRIM(INDEX($A398:$R398,MATCH(Lists!$J$4,$A$1:$R$1,0))&amp;"")),"")</f>
        <v/>
      </c>
      <c r="W398" s="27">
        <f>IFERROR(LOWER(TRIM(INDEX($A398:$R398,MATCH(Lists!$J$5,$A$1:$R$1,0))&amp;"")),"")</f>
        <v/>
      </c>
      <c r="X398" s="27">
        <f>IFERROR(TRIM(INDEX($A398:$R398,MATCH(Lists!$J$6,$A$1:$R$1,0))&amp;""),"")</f>
        <v/>
      </c>
      <c r="Y398" s="27">
        <f>IF(W398="","",IF(COUNTIF(W$2:W398,W398)=1,MAX(Y$1:Y397)+1,""))</f>
        <v/>
      </c>
      <c r="Z398" s="26" t="n"/>
    </row>
    <row r="399">
      <c r="S399" s="26" t="n"/>
      <c r="T399" s="27">
        <f>IF(COUNTA($A399:$R399)&gt;0,1,0)</f>
        <v/>
      </c>
      <c r="U399" s="27">
        <f>IFERROR(LOWER(TRIM(INDEX($A399:$R399,MATCH(Lists!$J$3,$A$1:$R$1,0))&amp;"")),"")</f>
        <v/>
      </c>
      <c r="V399" s="27">
        <f>IFERROR(LOWER(TRIM(INDEX($A399:$R399,MATCH(Lists!$J$4,$A$1:$R$1,0))&amp;"")),"")</f>
        <v/>
      </c>
      <c r="W399" s="27">
        <f>IFERROR(LOWER(TRIM(INDEX($A399:$R399,MATCH(Lists!$J$5,$A$1:$R$1,0))&amp;"")),"")</f>
        <v/>
      </c>
      <c r="X399" s="27">
        <f>IFERROR(TRIM(INDEX($A399:$R399,MATCH(Lists!$J$6,$A$1:$R$1,0))&amp;""),"")</f>
        <v/>
      </c>
      <c r="Y399" s="27">
        <f>IF(W399="","",IF(COUNTIF(W$2:W399,W399)=1,MAX(Y$1:Y398)+1,""))</f>
        <v/>
      </c>
      <c r="Z399" s="26" t="n"/>
    </row>
    <row r="400">
      <c r="S400" s="26" t="n"/>
      <c r="T400" s="27">
        <f>IF(COUNTA($A400:$R400)&gt;0,1,0)</f>
        <v/>
      </c>
      <c r="U400" s="27">
        <f>IFERROR(LOWER(TRIM(INDEX($A400:$R400,MATCH(Lists!$J$3,$A$1:$R$1,0))&amp;"")),"")</f>
        <v/>
      </c>
      <c r="V400" s="27">
        <f>IFERROR(LOWER(TRIM(INDEX($A400:$R400,MATCH(Lists!$J$4,$A$1:$R$1,0))&amp;"")),"")</f>
        <v/>
      </c>
      <c r="W400" s="27">
        <f>IFERROR(LOWER(TRIM(INDEX($A400:$R400,MATCH(Lists!$J$5,$A$1:$R$1,0))&amp;"")),"")</f>
        <v/>
      </c>
      <c r="X400" s="27">
        <f>IFERROR(TRIM(INDEX($A400:$R400,MATCH(Lists!$J$6,$A$1:$R$1,0))&amp;""),"")</f>
        <v/>
      </c>
      <c r="Y400" s="27">
        <f>IF(W400="","",IF(COUNTIF(W$2:W400,W400)=1,MAX(Y$1:Y399)+1,""))</f>
        <v/>
      </c>
      <c r="Z400" s="26" t="n"/>
    </row>
    <row r="401">
      <c r="S401" s="26" t="n"/>
      <c r="T401" s="27">
        <f>IF(COUNTA($A401:$R401)&gt;0,1,0)</f>
        <v/>
      </c>
      <c r="U401" s="27">
        <f>IFERROR(LOWER(TRIM(INDEX($A401:$R401,MATCH(Lists!$J$3,$A$1:$R$1,0))&amp;"")),"")</f>
        <v/>
      </c>
      <c r="V401" s="27">
        <f>IFERROR(LOWER(TRIM(INDEX($A401:$R401,MATCH(Lists!$J$4,$A$1:$R$1,0))&amp;"")),"")</f>
        <v/>
      </c>
      <c r="W401" s="27">
        <f>IFERROR(LOWER(TRIM(INDEX($A401:$R401,MATCH(Lists!$J$5,$A$1:$R$1,0))&amp;"")),"")</f>
        <v/>
      </c>
      <c r="X401" s="27">
        <f>IFERROR(TRIM(INDEX($A401:$R401,MATCH(Lists!$J$6,$A$1:$R$1,0))&amp;""),"")</f>
        <v/>
      </c>
      <c r="Y401" s="27">
        <f>IF(W401="","",IF(COUNTIF(W$2:W401,W401)=1,MAX(Y$1:Y400)+1,""))</f>
        <v/>
      </c>
      <c r="Z401" s="26" t="n"/>
    </row>
    <row r="402">
      <c r="S402" s="26" t="n"/>
      <c r="T402" s="27">
        <f>IF(COUNTA($A402:$R402)&gt;0,1,0)</f>
        <v/>
      </c>
      <c r="U402" s="27">
        <f>IFERROR(LOWER(TRIM(INDEX($A402:$R402,MATCH(Lists!$J$3,$A$1:$R$1,0))&amp;"")),"")</f>
        <v/>
      </c>
      <c r="V402" s="27">
        <f>IFERROR(LOWER(TRIM(INDEX($A402:$R402,MATCH(Lists!$J$4,$A$1:$R$1,0))&amp;"")),"")</f>
        <v/>
      </c>
      <c r="W402" s="27">
        <f>IFERROR(LOWER(TRIM(INDEX($A402:$R402,MATCH(Lists!$J$5,$A$1:$R$1,0))&amp;"")),"")</f>
        <v/>
      </c>
      <c r="X402" s="27">
        <f>IFERROR(TRIM(INDEX($A402:$R402,MATCH(Lists!$J$6,$A$1:$R$1,0))&amp;""),"")</f>
        <v/>
      </c>
      <c r="Y402" s="27">
        <f>IF(W402="","",IF(COUNTIF(W$2:W402,W402)=1,MAX(Y$1:Y401)+1,""))</f>
        <v/>
      </c>
      <c r="Z402" s="26" t="n"/>
    </row>
    <row r="403">
      <c r="S403" s="26" t="n"/>
      <c r="T403" s="27">
        <f>IF(COUNTA($A403:$R403)&gt;0,1,0)</f>
        <v/>
      </c>
      <c r="U403" s="27">
        <f>IFERROR(LOWER(TRIM(INDEX($A403:$R403,MATCH(Lists!$J$3,$A$1:$R$1,0))&amp;"")),"")</f>
        <v/>
      </c>
      <c r="V403" s="27">
        <f>IFERROR(LOWER(TRIM(INDEX($A403:$R403,MATCH(Lists!$J$4,$A$1:$R$1,0))&amp;"")),"")</f>
        <v/>
      </c>
      <c r="W403" s="27">
        <f>IFERROR(LOWER(TRIM(INDEX($A403:$R403,MATCH(Lists!$J$5,$A$1:$R$1,0))&amp;"")),"")</f>
        <v/>
      </c>
      <c r="X403" s="27">
        <f>IFERROR(TRIM(INDEX($A403:$R403,MATCH(Lists!$J$6,$A$1:$R$1,0))&amp;""),"")</f>
        <v/>
      </c>
      <c r="Y403" s="27">
        <f>IF(W403="","",IF(COUNTIF(W$2:W403,W403)=1,MAX(Y$1:Y402)+1,""))</f>
        <v/>
      </c>
      <c r="Z403" s="26" t="n"/>
    </row>
    <row r="404">
      <c r="S404" s="26" t="n"/>
      <c r="T404" s="27">
        <f>IF(COUNTA($A404:$R404)&gt;0,1,0)</f>
        <v/>
      </c>
      <c r="U404" s="27">
        <f>IFERROR(LOWER(TRIM(INDEX($A404:$R404,MATCH(Lists!$J$3,$A$1:$R$1,0))&amp;"")),"")</f>
        <v/>
      </c>
      <c r="V404" s="27">
        <f>IFERROR(LOWER(TRIM(INDEX($A404:$R404,MATCH(Lists!$J$4,$A$1:$R$1,0))&amp;"")),"")</f>
        <v/>
      </c>
      <c r="W404" s="27">
        <f>IFERROR(LOWER(TRIM(INDEX($A404:$R404,MATCH(Lists!$J$5,$A$1:$R$1,0))&amp;"")),"")</f>
        <v/>
      </c>
      <c r="X404" s="27">
        <f>IFERROR(TRIM(INDEX($A404:$R404,MATCH(Lists!$J$6,$A$1:$R$1,0))&amp;""),"")</f>
        <v/>
      </c>
      <c r="Y404" s="27">
        <f>IF(W404="","",IF(COUNTIF(W$2:W404,W404)=1,MAX(Y$1:Y403)+1,""))</f>
        <v/>
      </c>
      <c r="Z404" s="26" t="n"/>
    </row>
    <row r="405">
      <c r="S405" s="26" t="n"/>
      <c r="T405" s="27">
        <f>IF(COUNTA($A405:$R405)&gt;0,1,0)</f>
        <v/>
      </c>
      <c r="U405" s="27">
        <f>IFERROR(LOWER(TRIM(INDEX($A405:$R405,MATCH(Lists!$J$3,$A$1:$R$1,0))&amp;"")),"")</f>
        <v/>
      </c>
      <c r="V405" s="27">
        <f>IFERROR(LOWER(TRIM(INDEX($A405:$R405,MATCH(Lists!$J$4,$A$1:$R$1,0))&amp;"")),"")</f>
        <v/>
      </c>
      <c r="W405" s="27">
        <f>IFERROR(LOWER(TRIM(INDEX($A405:$R405,MATCH(Lists!$J$5,$A$1:$R$1,0))&amp;"")),"")</f>
        <v/>
      </c>
      <c r="X405" s="27">
        <f>IFERROR(TRIM(INDEX($A405:$R405,MATCH(Lists!$J$6,$A$1:$R$1,0))&amp;""),"")</f>
        <v/>
      </c>
      <c r="Y405" s="27">
        <f>IF(W405="","",IF(COUNTIF(W$2:W405,W405)=1,MAX(Y$1:Y404)+1,""))</f>
        <v/>
      </c>
      <c r="Z405" s="26" t="n"/>
    </row>
    <row r="406">
      <c r="S406" s="26" t="n"/>
      <c r="T406" s="27">
        <f>IF(COUNTA($A406:$R406)&gt;0,1,0)</f>
        <v/>
      </c>
      <c r="U406" s="27">
        <f>IFERROR(LOWER(TRIM(INDEX($A406:$R406,MATCH(Lists!$J$3,$A$1:$R$1,0))&amp;"")),"")</f>
        <v/>
      </c>
      <c r="V406" s="27">
        <f>IFERROR(LOWER(TRIM(INDEX($A406:$R406,MATCH(Lists!$J$4,$A$1:$R$1,0))&amp;"")),"")</f>
        <v/>
      </c>
      <c r="W406" s="27">
        <f>IFERROR(LOWER(TRIM(INDEX($A406:$R406,MATCH(Lists!$J$5,$A$1:$R$1,0))&amp;"")),"")</f>
        <v/>
      </c>
      <c r="X406" s="27">
        <f>IFERROR(TRIM(INDEX($A406:$R406,MATCH(Lists!$J$6,$A$1:$R$1,0))&amp;""),"")</f>
        <v/>
      </c>
      <c r="Y406" s="27">
        <f>IF(W406="","",IF(COUNTIF(W$2:W406,W406)=1,MAX(Y$1:Y405)+1,""))</f>
        <v/>
      </c>
      <c r="Z406" s="26" t="n"/>
    </row>
    <row r="407">
      <c r="S407" s="26" t="n"/>
      <c r="T407" s="27">
        <f>IF(COUNTA($A407:$R407)&gt;0,1,0)</f>
        <v/>
      </c>
      <c r="U407" s="27">
        <f>IFERROR(LOWER(TRIM(INDEX($A407:$R407,MATCH(Lists!$J$3,$A$1:$R$1,0))&amp;"")),"")</f>
        <v/>
      </c>
      <c r="V407" s="27">
        <f>IFERROR(LOWER(TRIM(INDEX($A407:$R407,MATCH(Lists!$J$4,$A$1:$R$1,0))&amp;"")),"")</f>
        <v/>
      </c>
      <c r="W407" s="27">
        <f>IFERROR(LOWER(TRIM(INDEX($A407:$R407,MATCH(Lists!$J$5,$A$1:$R$1,0))&amp;"")),"")</f>
        <v/>
      </c>
      <c r="X407" s="27">
        <f>IFERROR(TRIM(INDEX($A407:$R407,MATCH(Lists!$J$6,$A$1:$R$1,0))&amp;""),"")</f>
        <v/>
      </c>
      <c r="Y407" s="27">
        <f>IF(W407="","",IF(COUNTIF(W$2:W407,W407)=1,MAX(Y$1:Y406)+1,""))</f>
        <v/>
      </c>
      <c r="Z407" s="26" t="n"/>
    </row>
    <row r="408">
      <c r="S408" s="26" t="n"/>
      <c r="T408" s="27">
        <f>IF(COUNTA($A408:$R408)&gt;0,1,0)</f>
        <v/>
      </c>
      <c r="U408" s="27">
        <f>IFERROR(LOWER(TRIM(INDEX($A408:$R408,MATCH(Lists!$J$3,$A$1:$R$1,0))&amp;"")),"")</f>
        <v/>
      </c>
      <c r="V408" s="27">
        <f>IFERROR(LOWER(TRIM(INDEX($A408:$R408,MATCH(Lists!$J$4,$A$1:$R$1,0))&amp;"")),"")</f>
        <v/>
      </c>
      <c r="W408" s="27">
        <f>IFERROR(LOWER(TRIM(INDEX($A408:$R408,MATCH(Lists!$J$5,$A$1:$R$1,0))&amp;"")),"")</f>
        <v/>
      </c>
      <c r="X408" s="27">
        <f>IFERROR(TRIM(INDEX($A408:$R408,MATCH(Lists!$J$6,$A$1:$R$1,0))&amp;""),"")</f>
        <v/>
      </c>
      <c r="Y408" s="27">
        <f>IF(W408="","",IF(COUNTIF(W$2:W408,W408)=1,MAX(Y$1:Y407)+1,""))</f>
        <v/>
      </c>
      <c r="Z408" s="26" t="n"/>
    </row>
    <row r="409">
      <c r="S409" s="26" t="n"/>
      <c r="T409" s="27">
        <f>IF(COUNTA($A409:$R409)&gt;0,1,0)</f>
        <v/>
      </c>
      <c r="U409" s="27">
        <f>IFERROR(LOWER(TRIM(INDEX($A409:$R409,MATCH(Lists!$J$3,$A$1:$R$1,0))&amp;"")),"")</f>
        <v/>
      </c>
      <c r="V409" s="27">
        <f>IFERROR(LOWER(TRIM(INDEX($A409:$R409,MATCH(Lists!$J$4,$A$1:$R$1,0))&amp;"")),"")</f>
        <v/>
      </c>
      <c r="W409" s="27">
        <f>IFERROR(LOWER(TRIM(INDEX($A409:$R409,MATCH(Lists!$J$5,$A$1:$R$1,0))&amp;"")),"")</f>
        <v/>
      </c>
      <c r="X409" s="27">
        <f>IFERROR(TRIM(INDEX($A409:$R409,MATCH(Lists!$J$6,$A$1:$R$1,0))&amp;""),"")</f>
        <v/>
      </c>
      <c r="Y409" s="27">
        <f>IF(W409="","",IF(COUNTIF(W$2:W409,W409)=1,MAX(Y$1:Y408)+1,""))</f>
        <v/>
      </c>
      <c r="Z409" s="26" t="n"/>
    </row>
    <row r="410">
      <c r="S410" s="26" t="n"/>
      <c r="T410" s="27">
        <f>IF(COUNTA($A410:$R410)&gt;0,1,0)</f>
        <v/>
      </c>
      <c r="U410" s="27">
        <f>IFERROR(LOWER(TRIM(INDEX($A410:$R410,MATCH(Lists!$J$3,$A$1:$R$1,0))&amp;"")),"")</f>
        <v/>
      </c>
      <c r="V410" s="27">
        <f>IFERROR(LOWER(TRIM(INDEX($A410:$R410,MATCH(Lists!$J$4,$A$1:$R$1,0))&amp;"")),"")</f>
        <v/>
      </c>
      <c r="W410" s="27">
        <f>IFERROR(LOWER(TRIM(INDEX($A410:$R410,MATCH(Lists!$J$5,$A$1:$R$1,0))&amp;"")),"")</f>
        <v/>
      </c>
      <c r="X410" s="27">
        <f>IFERROR(TRIM(INDEX($A410:$R410,MATCH(Lists!$J$6,$A$1:$R$1,0))&amp;""),"")</f>
        <v/>
      </c>
      <c r="Y410" s="27">
        <f>IF(W410="","",IF(COUNTIF(W$2:W410,W410)=1,MAX(Y$1:Y409)+1,""))</f>
        <v/>
      </c>
      <c r="Z410" s="26" t="n"/>
    </row>
    <row r="411">
      <c r="S411" s="26" t="n"/>
      <c r="T411" s="27">
        <f>IF(COUNTA($A411:$R411)&gt;0,1,0)</f>
        <v/>
      </c>
      <c r="U411" s="27">
        <f>IFERROR(LOWER(TRIM(INDEX($A411:$R411,MATCH(Lists!$J$3,$A$1:$R$1,0))&amp;"")),"")</f>
        <v/>
      </c>
      <c r="V411" s="27">
        <f>IFERROR(LOWER(TRIM(INDEX($A411:$R411,MATCH(Lists!$J$4,$A$1:$R$1,0))&amp;"")),"")</f>
        <v/>
      </c>
      <c r="W411" s="27">
        <f>IFERROR(LOWER(TRIM(INDEX($A411:$R411,MATCH(Lists!$J$5,$A$1:$R$1,0))&amp;"")),"")</f>
        <v/>
      </c>
      <c r="X411" s="27">
        <f>IFERROR(TRIM(INDEX($A411:$R411,MATCH(Lists!$J$6,$A$1:$R$1,0))&amp;""),"")</f>
        <v/>
      </c>
      <c r="Y411" s="27">
        <f>IF(W411="","",IF(COUNTIF(W$2:W411,W411)=1,MAX(Y$1:Y410)+1,""))</f>
        <v/>
      </c>
      <c r="Z411" s="26" t="n"/>
    </row>
    <row r="412">
      <c r="S412" s="26" t="n"/>
      <c r="T412" s="27">
        <f>IF(COUNTA($A412:$R412)&gt;0,1,0)</f>
        <v/>
      </c>
      <c r="U412" s="27">
        <f>IFERROR(LOWER(TRIM(INDEX($A412:$R412,MATCH(Lists!$J$3,$A$1:$R$1,0))&amp;"")),"")</f>
        <v/>
      </c>
      <c r="V412" s="27">
        <f>IFERROR(LOWER(TRIM(INDEX($A412:$R412,MATCH(Lists!$J$4,$A$1:$R$1,0))&amp;"")),"")</f>
        <v/>
      </c>
      <c r="W412" s="27">
        <f>IFERROR(LOWER(TRIM(INDEX($A412:$R412,MATCH(Lists!$J$5,$A$1:$R$1,0))&amp;"")),"")</f>
        <v/>
      </c>
      <c r="X412" s="27">
        <f>IFERROR(TRIM(INDEX($A412:$R412,MATCH(Lists!$J$6,$A$1:$R$1,0))&amp;""),"")</f>
        <v/>
      </c>
      <c r="Y412" s="27">
        <f>IF(W412="","",IF(COUNTIF(W$2:W412,W412)=1,MAX(Y$1:Y411)+1,""))</f>
        <v/>
      </c>
      <c r="Z412" s="26" t="n"/>
    </row>
    <row r="413">
      <c r="S413" s="26" t="n"/>
      <c r="T413" s="27">
        <f>IF(COUNTA($A413:$R413)&gt;0,1,0)</f>
        <v/>
      </c>
      <c r="U413" s="27">
        <f>IFERROR(LOWER(TRIM(INDEX($A413:$R413,MATCH(Lists!$J$3,$A$1:$R$1,0))&amp;"")),"")</f>
        <v/>
      </c>
      <c r="V413" s="27">
        <f>IFERROR(LOWER(TRIM(INDEX($A413:$R413,MATCH(Lists!$J$4,$A$1:$R$1,0))&amp;"")),"")</f>
        <v/>
      </c>
      <c r="W413" s="27">
        <f>IFERROR(LOWER(TRIM(INDEX($A413:$R413,MATCH(Lists!$J$5,$A$1:$R$1,0))&amp;"")),"")</f>
        <v/>
      </c>
      <c r="X413" s="27">
        <f>IFERROR(TRIM(INDEX($A413:$R413,MATCH(Lists!$J$6,$A$1:$R$1,0))&amp;""),"")</f>
        <v/>
      </c>
      <c r="Y413" s="27">
        <f>IF(W413="","",IF(COUNTIF(W$2:W413,W413)=1,MAX(Y$1:Y412)+1,""))</f>
        <v/>
      </c>
      <c r="Z413" s="26" t="n"/>
    </row>
    <row r="414">
      <c r="S414" s="26" t="n"/>
      <c r="T414" s="27">
        <f>IF(COUNTA($A414:$R414)&gt;0,1,0)</f>
        <v/>
      </c>
      <c r="U414" s="27">
        <f>IFERROR(LOWER(TRIM(INDEX($A414:$R414,MATCH(Lists!$J$3,$A$1:$R$1,0))&amp;"")),"")</f>
        <v/>
      </c>
      <c r="V414" s="27">
        <f>IFERROR(LOWER(TRIM(INDEX($A414:$R414,MATCH(Lists!$J$4,$A$1:$R$1,0))&amp;"")),"")</f>
        <v/>
      </c>
      <c r="W414" s="27">
        <f>IFERROR(LOWER(TRIM(INDEX($A414:$R414,MATCH(Lists!$J$5,$A$1:$R$1,0))&amp;"")),"")</f>
        <v/>
      </c>
      <c r="X414" s="27">
        <f>IFERROR(TRIM(INDEX($A414:$R414,MATCH(Lists!$J$6,$A$1:$R$1,0))&amp;""),"")</f>
        <v/>
      </c>
      <c r="Y414" s="27">
        <f>IF(W414="","",IF(COUNTIF(W$2:W414,W414)=1,MAX(Y$1:Y413)+1,""))</f>
        <v/>
      </c>
      <c r="Z414" s="26" t="n"/>
    </row>
    <row r="415">
      <c r="S415" s="26" t="n"/>
      <c r="T415" s="27">
        <f>IF(COUNTA($A415:$R415)&gt;0,1,0)</f>
        <v/>
      </c>
      <c r="U415" s="27">
        <f>IFERROR(LOWER(TRIM(INDEX($A415:$R415,MATCH(Lists!$J$3,$A$1:$R$1,0))&amp;"")),"")</f>
        <v/>
      </c>
      <c r="V415" s="27">
        <f>IFERROR(LOWER(TRIM(INDEX($A415:$R415,MATCH(Lists!$J$4,$A$1:$R$1,0))&amp;"")),"")</f>
        <v/>
      </c>
      <c r="W415" s="27">
        <f>IFERROR(LOWER(TRIM(INDEX($A415:$R415,MATCH(Lists!$J$5,$A$1:$R$1,0))&amp;"")),"")</f>
        <v/>
      </c>
      <c r="X415" s="27">
        <f>IFERROR(TRIM(INDEX($A415:$R415,MATCH(Lists!$J$6,$A$1:$R$1,0))&amp;""),"")</f>
        <v/>
      </c>
      <c r="Y415" s="27">
        <f>IF(W415="","",IF(COUNTIF(W$2:W415,W415)=1,MAX(Y$1:Y414)+1,""))</f>
        <v/>
      </c>
      <c r="Z415" s="26" t="n"/>
    </row>
    <row r="416">
      <c r="S416" s="26" t="n"/>
      <c r="T416" s="27">
        <f>IF(COUNTA($A416:$R416)&gt;0,1,0)</f>
        <v/>
      </c>
      <c r="U416" s="27">
        <f>IFERROR(LOWER(TRIM(INDEX($A416:$R416,MATCH(Lists!$J$3,$A$1:$R$1,0))&amp;"")),"")</f>
        <v/>
      </c>
      <c r="V416" s="27">
        <f>IFERROR(LOWER(TRIM(INDEX($A416:$R416,MATCH(Lists!$J$4,$A$1:$R$1,0))&amp;"")),"")</f>
        <v/>
      </c>
      <c r="W416" s="27">
        <f>IFERROR(LOWER(TRIM(INDEX($A416:$R416,MATCH(Lists!$J$5,$A$1:$R$1,0))&amp;"")),"")</f>
        <v/>
      </c>
      <c r="X416" s="27">
        <f>IFERROR(TRIM(INDEX($A416:$R416,MATCH(Lists!$J$6,$A$1:$R$1,0))&amp;""),"")</f>
        <v/>
      </c>
      <c r="Y416" s="27">
        <f>IF(W416="","",IF(COUNTIF(W$2:W416,W416)=1,MAX(Y$1:Y415)+1,""))</f>
        <v/>
      </c>
      <c r="Z416" s="26" t="n"/>
    </row>
    <row r="417">
      <c r="S417" s="26" t="n"/>
      <c r="T417" s="27">
        <f>IF(COUNTA($A417:$R417)&gt;0,1,0)</f>
        <v/>
      </c>
      <c r="U417" s="27">
        <f>IFERROR(LOWER(TRIM(INDEX($A417:$R417,MATCH(Lists!$J$3,$A$1:$R$1,0))&amp;"")),"")</f>
        <v/>
      </c>
      <c r="V417" s="27">
        <f>IFERROR(LOWER(TRIM(INDEX($A417:$R417,MATCH(Lists!$J$4,$A$1:$R$1,0))&amp;"")),"")</f>
        <v/>
      </c>
      <c r="W417" s="27">
        <f>IFERROR(LOWER(TRIM(INDEX($A417:$R417,MATCH(Lists!$J$5,$A$1:$R$1,0))&amp;"")),"")</f>
        <v/>
      </c>
      <c r="X417" s="27">
        <f>IFERROR(TRIM(INDEX($A417:$R417,MATCH(Lists!$J$6,$A$1:$R$1,0))&amp;""),"")</f>
        <v/>
      </c>
      <c r="Y417" s="27">
        <f>IF(W417="","",IF(COUNTIF(W$2:W417,W417)=1,MAX(Y$1:Y416)+1,""))</f>
        <v/>
      </c>
      <c r="Z417" s="26" t="n"/>
    </row>
    <row r="418">
      <c r="S418" s="26" t="n"/>
      <c r="T418" s="27">
        <f>IF(COUNTA($A418:$R418)&gt;0,1,0)</f>
        <v/>
      </c>
      <c r="U418" s="27">
        <f>IFERROR(LOWER(TRIM(INDEX($A418:$R418,MATCH(Lists!$J$3,$A$1:$R$1,0))&amp;"")),"")</f>
        <v/>
      </c>
      <c r="V418" s="27">
        <f>IFERROR(LOWER(TRIM(INDEX($A418:$R418,MATCH(Lists!$J$4,$A$1:$R$1,0))&amp;"")),"")</f>
        <v/>
      </c>
      <c r="W418" s="27">
        <f>IFERROR(LOWER(TRIM(INDEX($A418:$R418,MATCH(Lists!$J$5,$A$1:$R$1,0))&amp;"")),"")</f>
        <v/>
      </c>
      <c r="X418" s="27">
        <f>IFERROR(TRIM(INDEX($A418:$R418,MATCH(Lists!$J$6,$A$1:$R$1,0))&amp;""),"")</f>
        <v/>
      </c>
      <c r="Y418" s="27">
        <f>IF(W418="","",IF(COUNTIF(W$2:W418,W418)=1,MAX(Y$1:Y417)+1,""))</f>
        <v/>
      </c>
      <c r="Z418" s="26" t="n"/>
    </row>
    <row r="419">
      <c r="S419" s="26" t="n"/>
      <c r="T419" s="27">
        <f>IF(COUNTA($A419:$R419)&gt;0,1,0)</f>
        <v/>
      </c>
      <c r="U419" s="27">
        <f>IFERROR(LOWER(TRIM(INDEX($A419:$R419,MATCH(Lists!$J$3,$A$1:$R$1,0))&amp;"")),"")</f>
        <v/>
      </c>
      <c r="V419" s="27">
        <f>IFERROR(LOWER(TRIM(INDEX($A419:$R419,MATCH(Lists!$J$4,$A$1:$R$1,0))&amp;"")),"")</f>
        <v/>
      </c>
      <c r="W419" s="27">
        <f>IFERROR(LOWER(TRIM(INDEX($A419:$R419,MATCH(Lists!$J$5,$A$1:$R$1,0))&amp;"")),"")</f>
        <v/>
      </c>
      <c r="X419" s="27">
        <f>IFERROR(TRIM(INDEX($A419:$R419,MATCH(Lists!$J$6,$A$1:$R$1,0))&amp;""),"")</f>
        <v/>
      </c>
      <c r="Y419" s="27">
        <f>IF(W419="","",IF(COUNTIF(W$2:W419,W419)=1,MAX(Y$1:Y418)+1,""))</f>
        <v/>
      </c>
      <c r="Z419" s="26" t="n"/>
    </row>
    <row r="420">
      <c r="S420" s="26" t="n"/>
      <c r="T420" s="27">
        <f>IF(COUNTA($A420:$R420)&gt;0,1,0)</f>
        <v/>
      </c>
      <c r="U420" s="27">
        <f>IFERROR(LOWER(TRIM(INDEX($A420:$R420,MATCH(Lists!$J$3,$A$1:$R$1,0))&amp;"")),"")</f>
        <v/>
      </c>
      <c r="V420" s="27">
        <f>IFERROR(LOWER(TRIM(INDEX($A420:$R420,MATCH(Lists!$J$4,$A$1:$R$1,0))&amp;"")),"")</f>
        <v/>
      </c>
      <c r="W420" s="27">
        <f>IFERROR(LOWER(TRIM(INDEX($A420:$R420,MATCH(Lists!$J$5,$A$1:$R$1,0))&amp;"")),"")</f>
        <v/>
      </c>
      <c r="X420" s="27">
        <f>IFERROR(TRIM(INDEX($A420:$R420,MATCH(Lists!$J$6,$A$1:$R$1,0))&amp;""),"")</f>
        <v/>
      </c>
      <c r="Y420" s="27">
        <f>IF(W420="","",IF(COUNTIF(W$2:W420,W420)=1,MAX(Y$1:Y419)+1,""))</f>
        <v/>
      </c>
      <c r="Z420" s="26" t="n"/>
    </row>
    <row r="421">
      <c r="S421" s="26" t="n"/>
      <c r="T421" s="27">
        <f>IF(COUNTA($A421:$R421)&gt;0,1,0)</f>
        <v/>
      </c>
      <c r="U421" s="27">
        <f>IFERROR(LOWER(TRIM(INDEX($A421:$R421,MATCH(Lists!$J$3,$A$1:$R$1,0))&amp;"")),"")</f>
        <v/>
      </c>
      <c r="V421" s="27">
        <f>IFERROR(LOWER(TRIM(INDEX($A421:$R421,MATCH(Lists!$J$4,$A$1:$R$1,0))&amp;"")),"")</f>
        <v/>
      </c>
      <c r="W421" s="27">
        <f>IFERROR(LOWER(TRIM(INDEX($A421:$R421,MATCH(Lists!$J$5,$A$1:$R$1,0))&amp;"")),"")</f>
        <v/>
      </c>
      <c r="X421" s="27">
        <f>IFERROR(TRIM(INDEX($A421:$R421,MATCH(Lists!$J$6,$A$1:$R$1,0))&amp;""),"")</f>
        <v/>
      </c>
      <c r="Y421" s="27">
        <f>IF(W421="","",IF(COUNTIF(W$2:W421,W421)=1,MAX(Y$1:Y420)+1,""))</f>
        <v/>
      </c>
      <c r="Z421" s="26" t="n"/>
    </row>
    <row r="422">
      <c r="S422" s="26" t="n"/>
      <c r="T422" s="27">
        <f>IF(COUNTA($A422:$R422)&gt;0,1,0)</f>
        <v/>
      </c>
      <c r="U422" s="27">
        <f>IFERROR(LOWER(TRIM(INDEX($A422:$R422,MATCH(Lists!$J$3,$A$1:$R$1,0))&amp;"")),"")</f>
        <v/>
      </c>
      <c r="V422" s="27">
        <f>IFERROR(LOWER(TRIM(INDEX($A422:$R422,MATCH(Lists!$J$4,$A$1:$R$1,0))&amp;"")),"")</f>
        <v/>
      </c>
      <c r="W422" s="27">
        <f>IFERROR(LOWER(TRIM(INDEX($A422:$R422,MATCH(Lists!$J$5,$A$1:$R$1,0))&amp;"")),"")</f>
        <v/>
      </c>
      <c r="X422" s="27">
        <f>IFERROR(TRIM(INDEX($A422:$R422,MATCH(Lists!$J$6,$A$1:$R$1,0))&amp;""),"")</f>
        <v/>
      </c>
      <c r="Y422" s="27">
        <f>IF(W422="","",IF(COUNTIF(W$2:W422,W422)=1,MAX(Y$1:Y421)+1,""))</f>
        <v/>
      </c>
      <c r="Z422" s="26" t="n"/>
    </row>
    <row r="423">
      <c r="S423" s="26" t="n"/>
      <c r="T423" s="27">
        <f>IF(COUNTA($A423:$R423)&gt;0,1,0)</f>
        <v/>
      </c>
      <c r="U423" s="27">
        <f>IFERROR(LOWER(TRIM(INDEX($A423:$R423,MATCH(Lists!$J$3,$A$1:$R$1,0))&amp;"")),"")</f>
        <v/>
      </c>
      <c r="V423" s="27">
        <f>IFERROR(LOWER(TRIM(INDEX($A423:$R423,MATCH(Lists!$J$4,$A$1:$R$1,0))&amp;"")),"")</f>
        <v/>
      </c>
      <c r="W423" s="27">
        <f>IFERROR(LOWER(TRIM(INDEX($A423:$R423,MATCH(Lists!$J$5,$A$1:$R$1,0))&amp;"")),"")</f>
        <v/>
      </c>
      <c r="X423" s="27">
        <f>IFERROR(TRIM(INDEX($A423:$R423,MATCH(Lists!$J$6,$A$1:$R$1,0))&amp;""),"")</f>
        <v/>
      </c>
      <c r="Y423" s="27">
        <f>IF(W423="","",IF(COUNTIF(W$2:W423,W423)=1,MAX(Y$1:Y422)+1,""))</f>
        <v/>
      </c>
      <c r="Z423" s="26" t="n"/>
    </row>
    <row r="424">
      <c r="S424" s="26" t="n"/>
      <c r="T424" s="27">
        <f>IF(COUNTA($A424:$R424)&gt;0,1,0)</f>
        <v/>
      </c>
      <c r="U424" s="27">
        <f>IFERROR(LOWER(TRIM(INDEX($A424:$R424,MATCH(Lists!$J$3,$A$1:$R$1,0))&amp;"")),"")</f>
        <v/>
      </c>
      <c r="V424" s="27">
        <f>IFERROR(LOWER(TRIM(INDEX($A424:$R424,MATCH(Lists!$J$4,$A$1:$R$1,0))&amp;"")),"")</f>
        <v/>
      </c>
      <c r="W424" s="27">
        <f>IFERROR(LOWER(TRIM(INDEX($A424:$R424,MATCH(Lists!$J$5,$A$1:$R$1,0))&amp;"")),"")</f>
        <v/>
      </c>
      <c r="X424" s="27">
        <f>IFERROR(TRIM(INDEX($A424:$R424,MATCH(Lists!$J$6,$A$1:$R$1,0))&amp;""),"")</f>
        <v/>
      </c>
      <c r="Y424" s="27">
        <f>IF(W424="","",IF(COUNTIF(W$2:W424,W424)=1,MAX(Y$1:Y423)+1,""))</f>
        <v/>
      </c>
      <c r="Z424" s="26" t="n"/>
    </row>
    <row r="425">
      <c r="S425" s="26" t="n"/>
      <c r="T425" s="27">
        <f>IF(COUNTA($A425:$R425)&gt;0,1,0)</f>
        <v/>
      </c>
      <c r="U425" s="27">
        <f>IFERROR(LOWER(TRIM(INDEX($A425:$R425,MATCH(Lists!$J$3,$A$1:$R$1,0))&amp;"")),"")</f>
        <v/>
      </c>
      <c r="V425" s="27">
        <f>IFERROR(LOWER(TRIM(INDEX($A425:$R425,MATCH(Lists!$J$4,$A$1:$R$1,0))&amp;"")),"")</f>
        <v/>
      </c>
      <c r="W425" s="27">
        <f>IFERROR(LOWER(TRIM(INDEX($A425:$R425,MATCH(Lists!$J$5,$A$1:$R$1,0))&amp;"")),"")</f>
        <v/>
      </c>
      <c r="X425" s="27">
        <f>IFERROR(TRIM(INDEX($A425:$R425,MATCH(Lists!$J$6,$A$1:$R$1,0))&amp;""),"")</f>
        <v/>
      </c>
      <c r="Y425" s="27">
        <f>IF(W425="","",IF(COUNTIF(W$2:W425,W425)=1,MAX(Y$1:Y424)+1,""))</f>
        <v/>
      </c>
      <c r="Z425" s="26" t="n"/>
    </row>
    <row r="426">
      <c r="S426" s="26" t="n"/>
      <c r="T426" s="27">
        <f>IF(COUNTA($A426:$R426)&gt;0,1,0)</f>
        <v/>
      </c>
      <c r="U426" s="27">
        <f>IFERROR(LOWER(TRIM(INDEX($A426:$R426,MATCH(Lists!$J$3,$A$1:$R$1,0))&amp;"")),"")</f>
        <v/>
      </c>
      <c r="V426" s="27">
        <f>IFERROR(LOWER(TRIM(INDEX($A426:$R426,MATCH(Lists!$J$4,$A$1:$R$1,0))&amp;"")),"")</f>
        <v/>
      </c>
      <c r="W426" s="27">
        <f>IFERROR(LOWER(TRIM(INDEX($A426:$R426,MATCH(Lists!$J$5,$A$1:$R$1,0))&amp;"")),"")</f>
        <v/>
      </c>
      <c r="X426" s="27">
        <f>IFERROR(TRIM(INDEX($A426:$R426,MATCH(Lists!$J$6,$A$1:$R$1,0))&amp;""),"")</f>
        <v/>
      </c>
      <c r="Y426" s="27">
        <f>IF(W426="","",IF(COUNTIF(W$2:W426,W426)=1,MAX(Y$1:Y425)+1,""))</f>
        <v/>
      </c>
      <c r="Z426" s="26" t="n"/>
    </row>
    <row r="427">
      <c r="S427" s="26" t="n"/>
      <c r="T427" s="27">
        <f>IF(COUNTA($A427:$R427)&gt;0,1,0)</f>
        <v/>
      </c>
      <c r="U427" s="27">
        <f>IFERROR(LOWER(TRIM(INDEX($A427:$R427,MATCH(Lists!$J$3,$A$1:$R$1,0))&amp;"")),"")</f>
        <v/>
      </c>
      <c r="V427" s="27">
        <f>IFERROR(LOWER(TRIM(INDEX($A427:$R427,MATCH(Lists!$J$4,$A$1:$R$1,0))&amp;"")),"")</f>
        <v/>
      </c>
      <c r="W427" s="27">
        <f>IFERROR(LOWER(TRIM(INDEX($A427:$R427,MATCH(Lists!$J$5,$A$1:$R$1,0))&amp;"")),"")</f>
        <v/>
      </c>
      <c r="X427" s="27">
        <f>IFERROR(TRIM(INDEX($A427:$R427,MATCH(Lists!$J$6,$A$1:$R$1,0))&amp;""),"")</f>
        <v/>
      </c>
      <c r="Y427" s="27">
        <f>IF(W427="","",IF(COUNTIF(W$2:W427,W427)=1,MAX(Y$1:Y426)+1,""))</f>
        <v/>
      </c>
      <c r="Z427" s="26" t="n"/>
    </row>
    <row r="428">
      <c r="S428" s="26" t="n"/>
      <c r="T428" s="27">
        <f>IF(COUNTA($A428:$R428)&gt;0,1,0)</f>
        <v/>
      </c>
      <c r="U428" s="27">
        <f>IFERROR(LOWER(TRIM(INDEX($A428:$R428,MATCH(Lists!$J$3,$A$1:$R$1,0))&amp;"")),"")</f>
        <v/>
      </c>
      <c r="V428" s="27">
        <f>IFERROR(LOWER(TRIM(INDEX($A428:$R428,MATCH(Lists!$J$4,$A$1:$R$1,0))&amp;"")),"")</f>
        <v/>
      </c>
      <c r="W428" s="27">
        <f>IFERROR(LOWER(TRIM(INDEX($A428:$R428,MATCH(Lists!$J$5,$A$1:$R$1,0))&amp;"")),"")</f>
        <v/>
      </c>
      <c r="X428" s="27">
        <f>IFERROR(TRIM(INDEX($A428:$R428,MATCH(Lists!$J$6,$A$1:$R$1,0))&amp;""),"")</f>
        <v/>
      </c>
      <c r="Y428" s="27">
        <f>IF(W428="","",IF(COUNTIF(W$2:W428,W428)=1,MAX(Y$1:Y427)+1,""))</f>
        <v/>
      </c>
      <c r="Z428" s="26" t="n"/>
    </row>
    <row r="429">
      <c r="S429" s="26" t="n"/>
      <c r="T429" s="27">
        <f>IF(COUNTA($A429:$R429)&gt;0,1,0)</f>
        <v/>
      </c>
      <c r="U429" s="27">
        <f>IFERROR(LOWER(TRIM(INDEX($A429:$R429,MATCH(Lists!$J$3,$A$1:$R$1,0))&amp;"")),"")</f>
        <v/>
      </c>
      <c r="V429" s="27">
        <f>IFERROR(LOWER(TRIM(INDEX($A429:$R429,MATCH(Lists!$J$4,$A$1:$R$1,0))&amp;"")),"")</f>
        <v/>
      </c>
      <c r="W429" s="27">
        <f>IFERROR(LOWER(TRIM(INDEX($A429:$R429,MATCH(Lists!$J$5,$A$1:$R$1,0))&amp;"")),"")</f>
        <v/>
      </c>
      <c r="X429" s="27">
        <f>IFERROR(TRIM(INDEX($A429:$R429,MATCH(Lists!$J$6,$A$1:$R$1,0))&amp;""),"")</f>
        <v/>
      </c>
      <c r="Y429" s="27">
        <f>IF(W429="","",IF(COUNTIF(W$2:W429,W429)=1,MAX(Y$1:Y428)+1,""))</f>
        <v/>
      </c>
      <c r="Z429" s="26" t="n"/>
    </row>
    <row r="430">
      <c r="S430" s="26" t="n"/>
      <c r="T430" s="27">
        <f>IF(COUNTA($A430:$R430)&gt;0,1,0)</f>
        <v/>
      </c>
      <c r="U430" s="27">
        <f>IFERROR(LOWER(TRIM(INDEX($A430:$R430,MATCH(Lists!$J$3,$A$1:$R$1,0))&amp;"")),"")</f>
        <v/>
      </c>
      <c r="V430" s="27">
        <f>IFERROR(LOWER(TRIM(INDEX($A430:$R430,MATCH(Lists!$J$4,$A$1:$R$1,0))&amp;"")),"")</f>
        <v/>
      </c>
      <c r="W430" s="27">
        <f>IFERROR(LOWER(TRIM(INDEX($A430:$R430,MATCH(Lists!$J$5,$A$1:$R$1,0))&amp;"")),"")</f>
        <v/>
      </c>
      <c r="X430" s="27">
        <f>IFERROR(TRIM(INDEX($A430:$R430,MATCH(Lists!$J$6,$A$1:$R$1,0))&amp;""),"")</f>
        <v/>
      </c>
      <c r="Y430" s="27">
        <f>IF(W430="","",IF(COUNTIF(W$2:W430,W430)=1,MAX(Y$1:Y429)+1,""))</f>
        <v/>
      </c>
      <c r="Z430" s="26" t="n"/>
    </row>
    <row r="431">
      <c r="S431" s="26" t="n"/>
      <c r="T431" s="27">
        <f>IF(COUNTA($A431:$R431)&gt;0,1,0)</f>
        <v/>
      </c>
      <c r="U431" s="27">
        <f>IFERROR(LOWER(TRIM(INDEX($A431:$R431,MATCH(Lists!$J$3,$A$1:$R$1,0))&amp;"")),"")</f>
        <v/>
      </c>
      <c r="V431" s="27">
        <f>IFERROR(LOWER(TRIM(INDEX($A431:$R431,MATCH(Lists!$J$4,$A$1:$R$1,0))&amp;"")),"")</f>
        <v/>
      </c>
      <c r="W431" s="27">
        <f>IFERROR(LOWER(TRIM(INDEX($A431:$R431,MATCH(Lists!$J$5,$A$1:$R$1,0))&amp;"")),"")</f>
        <v/>
      </c>
      <c r="X431" s="27">
        <f>IFERROR(TRIM(INDEX($A431:$R431,MATCH(Lists!$J$6,$A$1:$R$1,0))&amp;""),"")</f>
        <v/>
      </c>
      <c r="Y431" s="27">
        <f>IF(W431="","",IF(COUNTIF(W$2:W431,W431)=1,MAX(Y$1:Y430)+1,""))</f>
        <v/>
      </c>
      <c r="Z431" s="26" t="n"/>
    </row>
    <row r="432">
      <c r="S432" s="26" t="n"/>
      <c r="T432" s="27">
        <f>IF(COUNTA($A432:$R432)&gt;0,1,0)</f>
        <v/>
      </c>
      <c r="U432" s="27">
        <f>IFERROR(LOWER(TRIM(INDEX($A432:$R432,MATCH(Lists!$J$3,$A$1:$R$1,0))&amp;"")),"")</f>
        <v/>
      </c>
      <c r="V432" s="27">
        <f>IFERROR(LOWER(TRIM(INDEX($A432:$R432,MATCH(Lists!$J$4,$A$1:$R$1,0))&amp;"")),"")</f>
        <v/>
      </c>
      <c r="W432" s="27">
        <f>IFERROR(LOWER(TRIM(INDEX($A432:$R432,MATCH(Lists!$J$5,$A$1:$R$1,0))&amp;"")),"")</f>
        <v/>
      </c>
      <c r="X432" s="27">
        <f>IFERROR(TRIM(INDEX($A432:$R432,MATCH(Lists!$J$6,$A$1:$R$1,0))&amp;""),"")</f>
        <v/>
      </c>
      <c r="Y432" s="27">
        <f>IF(W432="","",IF(COUNTIF(W$2:W432,W432)=1,MAX(Y$1:Y431)+1,""))</f>
        <v/>
      </c>
      <c r="Z432" s="26" t="n"/>
    </row>
    <row r="433">
      <c r="S433" s="26" t="n"/>
      <c r="T433" s="27">
        <f>IF(COUNTA($A433:$R433)&gt;0,1,0)</f>
        <v/>
      </c>
      <c r="U433" s="27">
        <f>IFERROR(LOWER(TRIM(INDEX($A433:$R433,MATCH(Lists!$J$3,$A$1:$R$1,0))&amp;"")),"")</f>
        <v/>
      </c>
      <c r="V433" s="27">
        <f>IFERROR(LOWER(TRIM(INDEX($A433:$R433,MATCH(Lists!$J$4,$A$1:$R$1,0))&amp;"")),"")</f>
        <v/>
      </c>
      <c r="W433" s="27">
        <f>IFERROR(LOWER(TRIM(INDEX($A433:$R433,MATCH(Lists!$J$5,$A$1:$R$1,0))&amp;"")),"")</f>
        <v/>
      </c>
      <c r="X433" s="27">
        <f>IFERROR(TRIM(INDEX($A433:$R433,MATCH(Lists!$J$6,$A$1:$R$1,0))&amp;""),"")</f>
        <v/>
      </c>
      <c r="Y433" s="27">
        <f>IF(W433="","",IF(COUNTIF(W$2:W433,W433)=1,MAX(Y$1:Y432)+1,""))</f>
        <v/>
      </c>
      <c r="Z433" s="26" t="n"/>
    </row>
    <row r="434">
      <c r="S434" s="26" t="n"/>
      <c r="T434" s="27">
        <f>IF(COUNTA($A434:$R434)&gt;0,1,0)</f>
        <v/>
      </c>
      <c r="U434" s="27">
        <f>IFERROR(LOWER(TRIM(INDEX($A434:$R434,MATCH(Lists!$J$3,$A$1:$R$1,0))&amp;"")),"")</f>
        <v/>
      </c>
      <c r="V434" s="27">
        <f>IFERROR(LOWER(TRIM(INDEX($A434:$R434,MATCH(Lists!$J$4,$A$1:$R$1,0))&amp;"")),"")</f>
        <v/>
      </c>
      <c r="W434" s="27">
        <f>IFERROR(LOWER(TRIM(INDEX($A434:$R434,MATCH(Lists!$J$5,$A$1:$R$1,0))&amp;"")),"")</f>
        <v/>
      </c>
      <c r="X434" s="27">
        <f>IFERROR(TRIM(INDEX($A434:$R434,MATCH(Lists!$J$6,$A$1:$R$1,0))&amp;""),"")</f>
        <v/>
      </c>
      <c r="Y434" s="27">
        <f>IF(W434="","",IF(COUNTIF(W$2:W434,W434)=1,MAX(Y$1:Y433)+1,""))</f>
        <v/>
      </c>
      <c r="Z434" s="26" t="n"/>
    </row>
    <row r="435">
      <c r="S435" s="26" t="n"/>
      <c r="T435" s="27">
        <f>IF(COUNTA($A435:$R435)&gt;0,1,0)</f>
        <v/>
      </c>
      <c r="U435" s="27">
        <f>IFERROR(LOWER(TRIM(INDEX($A435:$R435,MATCH(Lists!$J$3,$A$1:$R$1,0))&amp;"")),"")</f>
        <v/>
      </c>
      <c r="V435" s="27">
        <f>IFERROR(LOWER(TRIM(INDEX($A435:$R435,MATCH(Lists!$J$4,$A$1:$R$1,0))&amp;"")),"")</f>
        <v/>
      </c>
      <c r="W435" s="27">
        <f>IFERROR(LOWER(TRIM(INDEX($A435:$R435,MATCH(Lists!$J$5,$A$1:$R$1,0))&amp;"")),"")</f>
        <v/>
      </c>
      <c r="X435" s="27">
        <f>IFERROR(TRIM(INDEX($A435:$R435,MATCH(Lists!$J$6,$A$1:$R$1,0))&amp;""),"")</f>
        <v/>
      </c>
      <c r="Y435" s="27">
        <f>IF(W435="","",IF(COUNTIF(W$2:W435,W435)=1,MAX(Y$1:Y434)+1,""))</f>
        <v/>
      </c>
      <c r="Z435" s="26" t="n"/>
    </row>
    <row r="436">
      <c r="S436" s="26" t="n"/>
      <c r="T436" s="27">
        <f>IF(COUNTA($A436:$R436)&gt;0,1,0)</f>
        <v/>
      </c>
      <c r="U436" s="27">
        <f>IFERROR(LOWER(TRIM(INDEX($A436:$R436,MATCH(Lists!$J$3,$A$1:$R$1,0))&amp;"")),"")</f>
        <v/>
      </c>
      <c r="V436" s="27">
        <f>IFERROR(LOWER(TRIM(INDEX($A436:$R436,MATCH(Lists!$J$4,$A$1:$R$1,0))&amp;"")),"")</f>
        <v/>
      </c>
      <c r="W436" s="27">
        <f>IFERROR(LOWER(TRIM(INDEX($A436:$R436,MATCH(Lists!$J$5,$A$1:$R$1,0))&amp;"")),"")</f>
        <v/>
      </c>
      <c r="X436" s="27">
        <f>IFERROR(TRIM(INDEX($A436:$R436,MATCH(Lists!$J$6,$A$1:$R$1,0))&amp;""),"")</f>
        <v/>
      </c>
      <c r="Y436" s="27">
        <f>IF(W436="","",IF(COUNTIF(W$2:W436,W436)=1,MAX(Y$1:Y435)+1,""))</f>
        <v/>
      </c>
      <c r="Z436" s="26" t="n"/>
    </row>
    <row r="437">
      <c r="S437" s="26" t="n"/>
      <c r="T437" s="27">
        <f>IF(COUNTA($A437:$R437)&gt;0,1,0)</f>
        <v/>
      </c>
      <c r="U437" s="27">
        <f>IFERROR(LOWER(TRIM(INDEX($A437:$R437,MATCH(Lists!$J$3,$A$1:$R$1,0))&amp;"")),"")</f>
        <v/>
      </c>
      <c r="V437" s="27">
        <f>IFERROR(LOWER(TRIM(INDEX($A437:$R437,MATCH(Lists!$J$4,$A$1:$R$1,0))&amp;"")),"")</f>
        <v/>
      </c>
      <c r="W437" s="27">
        <f>IFERROR(LOWER(TRIM(INDEX($A437:$R437,MATCH(Lists!$J$5,$A$1:$R$1,0))&amp;"")),"")</f>
        <v/>
      </c>
      <c r="X437" s="27">
        <f>IFERROR(TRIM(INDEX($A437:$R437,MATCH(Lists!$J$6,$A$1:$R$1,0))&amp;""),"")</f>
        <v/>
      </c>
      <c r="Y437" s="27">
        <f>IF(W437="","",IF(COUNTIF(W$2:W437,W437)=1,MAX(Y$1:Y436)+1,""))</f>
        <v/>
      </c>
      <c r="Z437" s="26" t="n"/>
    </row>
    <row r="438">
      <c r="S438" s="26" t="n"/>
      <c r="T438" s="27">
        <f>IF(COUNTA($A438:$R438)&gt;0,1,0)</f>
        <v/>
      </c>
      <c r="U438" s="27">
        <f>IFERROR(LOWER(TRIM(INDEX($A438:$R438,MATCH(Lists!$J$3,$A$1:$R$1,0))&amp;"")),"")</f>
        <v/>
      </c>
      <c r="V438" s="27">
        <f>IFERROR(LOWER(TRIM(INDEX($A438:$R438,MATCH(Lists!$J$4,$A$1:$R$1,0))&amp;"")),"")</f>
        <v/>
      </c>
      <c r="W438" s="27">
        <f>IFERROR(LOWER(TRIM(INDEX($A438:$R438,MATCH(Lists!$J$5,$A$1:$R$1,0))&amp;"")),"")</f>
        <v/>
      </c>
      <c r="X438" s="27">
        <f>IFERROR(TRIM(INDEX($A438:$R438,MATCH(Lists!$J$6,$A$1:$R$1,0))&amp;""),"")</f>
        <v/>
      </c>
      <c r="Y438" s="27">
        <f>IF(W438="","",IF(COUNTIF(W$2:W438,W438)=1,MAX(Y$1:Y437)+1,""))</f>
        <v/>
      </c>
      <c r="Z438" s="26" t="n"/>
    </row>
    <row r="439">
      <c r="S439" s="26" t="n"/>
      <c r="T439" s="27">
        <f>IF(COUNTA($A439:$R439)&gt;0,1,0)</f>
        <v/>
      </c>
      <c r="U439" s="27">
        <f>IFERROR(LOWER(TRIM(INDEX($A439:$R439,MATCH(Lists!$J$3,$A$1:$R$1,0))&amp;"")),"")</f>
        <v/>
      </c>
      <c r="V439" s="27">
        <f>IFERROR(LOWER(TRIM(INDEX($A439:$R439,MATCH(Lists!$J$4,$A$1:$R$1,0))&amp;"")),"")</f>
        <v/>
      </c>
      <c r="W439" s="27">
        <f>IFERROR(LOWER(TRIM(INDEX($A439:$R439,MATCH(Lists!$J$5,$A$1:$R$1,0))&amp;"")),"")</f>
        <v/>
      </c>
      <c r="X439" s="27">
        <f>IFERROR(TRIM(INDEX($A439:$R439,MATCH(Lists!$J$6,$A$1:$R$1,0))&amp;""),"")</f>
        <v/>
      </c>
      <c r="Y439" s="27">
        <f>IF(W439="","",IF(COUNTIF(W$2:W439,W439)=1,MAX(Y$1:Y438)+1,""))</f>
        <v/>
      </c>
      <c r="Z439" s="26" t="n"/>
    </row>
    <row r="440">
      <c r="S440" s="26" t="n"/>
      <c r="T440" s="27">
        <f>IF(COUNTA($A440:$R440)&gt;0,1,0)</f>
        <v/>
      </c>
      <c r="U440" s="27">
        <f>IFERROR(LOWER(TRIM(INDEX($A440:$R440,MATCH(Lists!$J$3,$A$1:$R$1,0))&amp;"")),"")</f>
        <v/>
      </c>
      <c r="V440" s="27">
        <f>IFERROR(LOWER(TRIM(INDEX($A440:$R440,MATCH(Lists!$J$4,$A$1:$R$1,0))&amp;"")),"")</f>
        <v/>
      </c>
      <c r="W440" s="27">
        <f>IFERROR(LOWER(TRIM(INDEX($A440:$R440,MATCH(Lists!$J$5,$A$1:$R$1,0))&amp;"")),"")</f>
        <v/>
      </c>
      <c r="X440" s="27">
        <f>IFERROR(TRIM(INDEX($A440:$R440,MATCH(Lists!$J$6,$A$1:$R$1,0))&amp;""),"")</f>
        <v/>
      </c>
      <c r="Y440" s="27">
        <f>IF(W440="","",IF(COUNTIF(W$2:W440,W440)=1,MAX(Y$1:Y439)+1,""))</f>
        <v/>
      </c>
      <c r="Z440" s="26" t="n"/>
    </row>
    <row r="441">
      <c r="S441" s="26" t="n"/>
      <c r="T441" s="27">
        <f>IF(COUNTA($A441:$R441)&gt;0,1,0)</f>
        <v/>
      </c>
      <c r="U441" s="27">
        <f>IFERROR(LOWER(TRIM(INDEX($A441:$R441,MATCH(Lists!$J$3,$A$1:$R$1,0))&amp;"")),"")</f>
        <v/>
      </c>
      <c r="V441" s="27">
        <f>IFERROR(LOWER(TRIM(INDEX($A441:$R441,MATCH(Lists!$J$4,$A$1:$R$1,0))&amp;"")),"")</f>
        <v/>
      </c>
      <c r="W441" s="27">
        <f>IFERROR(LOWER(TRIM(INDEX($A441:$R441,MATCH(Lists!$J$5,$A$1:$R$1,0))&amp;"")),"")</f>
        <v/>
      </c>
      <c r="X441" s="27">
        <f>IFERROR(TRIM(INDEX($A441:$R441,MATCH(Lists!$J$6,$A$1:$R$1,0))&amp;""),"")</f>
        <v/>
      </c>
      <c r="Y441" s="27">
        <f>IF(W441="","",IF(COUNTIF(W$2:W441,W441)=1,MAX(Y$1:Y440)+1,""))</f>
        <v/>
      </c>
      <c r="Z441" s="26" t="n"/>
    </row>
    <row r="442">
      <c r="S442" s="26" t="n"/>
      <c r="T442" s="27">
        <f>IF(COUNTA($A442:$R442)&gt;0,1,0)</f>
        <v/>
      </c>
      <c r="U442" s="27">
        <f>IFERROR(LOWER(TRIM(INDEX($A442:$R442,MATCH(Lists!$J$3,$A$1:$R$1,0))&amp;"")),"")</f>
        <v/>
      </c>
      <c r="V442" s="27">
        <f>IFERROR(LOWER(TRIM(INDEX($A442:$R442,MATCH(Lists!$J$4,$A$1:$R$1,0))&amp;"")),"")</f>
        <v/>
      </c>
      <c r="W442" s="27">
        <f>IFERROR(LOWER(TRIM(INDEX($A442:$R442,MATCH(Lists!$J$5,$A$1:$R$1,0))&amp;"")),"")</f>
        <v/>
      </c>
      <c r="X442" s="27">
        <f>IFERROR(TRIM(INDEX($A442:$R442,MATCH(Lists!$J$6,$A$1:$R$1,0))&amp;""),"")</f>
        <v/>
      </c>
      <c r="Y442" s="27">
        <f>IF(W442="","",IF(COUNTIF(W$2:W442,W442)=1,MAX(Y$1:Y441)+1,""))</f>
        <v/>
      </c>
      <c r="Z442" s="26" t="n"/>
    </row>
    <row r="443">
      <c r="S443" s="26" t="n"/>
      <c r="T443" s="27">
        <f>IF(COUNTA($A443:$R443)&gt;0,1,0)</f>
        <v/>
      </c>
      <c r="U443" s="27">
        <f>IFERROR(LOWER(TRIM(INDEX($A443:$R443,MATCH(Lists!$J$3,$A$1:$R$1,0))&amp;"")),"")</f>
        <v/>
      </c>
      <c r="V443" s="27">
        <f>IFERROR(LOWER(TRIM(INDEX($A443:$R443,MATCH(Lists!$J$4,$A$1:$R$1,0))&amp;"")),"")</f>
        <v/>
      </c>
      <c r="W443" s="27">
        <f>IFERROR(LOWER(TRIM(INDEX($A443:$R443,MATCH(Lists!$J$5,$A$1:$R$1,0))&amp;"")),"")</f>
        <v/>
      </c>
      <c r="X443" s="27">
        <f>IFERROR(TRIM(INDEX($A443:$R443,MATCH(Lists!$J$6,$A$1:$R$1,0))&amp;""),"")</f>
        <v/>
      </c>
      <c r="Y443" s="27">
        <f>IF(W443="","",IF(COUNTIF(W$2:W443,W443)=1,MAX(Y$1:Y442)+1,""))</f>
        <v/>
      </c>
      <c r="Z443" s="26" t="n"/>
    </row>
    <row r="444">
      <c r="S444" s="26" t="n"/>
      <c r="T444" s="27">
        <f>IF(COUNTA($A444:$R444)&gt;0,1,0)</f>
        <v/>
      </c>
      <c r="U444" s="27">
        <f>IFERROR(LOWER(TRIM(INDEX($A444:$R444,MATCH(Lists!$J$3,$A$1:$R$1,0))&amp;"")),"")</f>
        <v/>
      </c>
      <c r="V444" s="27">
        <f>IFERROR(LOWER(TRIM(INDEX($A444:$R444,MATCH(Lists!$J$4,$A$1:$R$1,0))&amp;"")),"")</f>
        <v/>
      </c>
      <c r="W444" s="27">
        <f>IFERROR(LOWER(TRIM(INDEX($A444:$R444,MATCH(Lists!$J$5,$A$1:$R$1,0))&amp;"")),"")</f>
        <v/>
      </c>
      <c r="X444" s="27">
        <f>IFERROR(TRIM(INDEX($A444:$R444,MATCH(Lists!$J$6,$A$1:$R$1,0))&amp;""),"")</f>
        <v/>
      </c>
      <c r="Y444" s="27">
        <f>IF(W444="","",IF(COUNTIF(W$2:W444,W444)=1,MAX(Y$1:Y443)+1,""))</f>
        <v/>
      </c>
      <c r="Z444" s="26" t="n"/>
    </row>
    <row r="445">
      <c r="S445" s="26" t="n"/>
      <c r="T445" s="27">
        <f>IF(COUNTA($A445:$R445)&gt;0,1,0)</f>
        <v/>
      </c>
      <c r="U445" s="27">
        <f>IFERROR(LOWER(TRIM(INDEX($A445:$R445,MATCH(Lists!$J$3,$A$1:$R$1,0))&amp;"")),"")</f>
        <v/>
      </c>
      <c r="V445" s="27">
        <f>IFERROR(LOWER(TRIM(INDEX($A445:$R445,MATCH(Lists!$J$4,$A$1:$R$1,0))&amp;"")),"")</f>
        <v/>
      </c>
      <c r="W445" s="27">
        <f>IFERROR(LOWER(TRIM(INDEX($A445:$R445,MATCH(Lists!$J$5,$A$1:$R$1,0))&amp;"")),"")</f>
        <v/>
      </c>
      <c r="X445" s="27">
        <f>IFERROR(TRIM(INDEX($A445:$R445,MATCH(Lists!$J$6,$A$1:$R$1,0))&amp;""),"")</f>
        <v/>
      </c>
      <c r="Y445" s="27">
        <f>IF(W445="","",IF(COUNTIF(W$2:W445,W445)=1,MAX(Y$1:Y444)+1,""))</f>
        <v/>
      </c>
      <c r="Z445" s="26" t="n"/>
    </row>
    <row r="446">
      <c r="S446" s="26" t="n"/>
      <c r="T446" s="27">
        <f>IF(COUNTA($A446:$R446)&gt;0,1,0)</f>
        <v/>
      </c>
      <c r="U446" s="27">
        <f>IFERROR(LOWER(TRIM(INDEX($A446:$R446,MATCH(Lists!$J$3,$A$1:$R$1,0))&amp;"")),"")</f>
        <v/>
      </c>
      <c r="V446" s="27">
        <f>IFERROR(LOWER(TRIM(INDEX($A446:$R446,MATCH(Lists!$J$4,$A$1:$R$1,0))&amp;"")),"")</f>
        <v/>
      </c>
      <c r="W446" s="27">
        <f>IFERROR(LOWER(TRIM(INDEX($A446:$R446,MATCH(Lists!$J$5,$A$1:$R$1,0))&amp;"")),"")</f>
        <v/>
      </c>
      <c r="X446" s="27">
        <f>IFERROR(TRIM(INDEX($A446:$R446,MATCH(Lists!$J$6,$A$1:$R$1,0))&amp;""),"")</f>
        <v/>
      </c>
      <c r="Y446" s="27">
        <f>IF(W446="","",IF(COUNTIF(W$2:W446,W446)=1,MAX(Y$1:Y445)+1,""))</f>
        <v/>
      </c>
      <c r="Z446" s="26" t="n"/>
    </row>
    <row r="447">
      <c r="S447" s="26" t="n"/>
      <c r="T447" s="27">
        <f>IF(COUNTA($A447:$R447)&gt;0,1,0)</f>
        <v/>
      </c>
      <c r="U447" s="27">
        <f>IFERROR(LOWER(TRIM(INDEX($A447:$R447,MATCH(Lists!$J$3,$A$1:$R$1,0))&amp;"")),"")</f>
        <v/>
      </c>
      <c r="V447" s="27">
        <f>IFERROR(LOWER(TRIM(INDEX($A447:$R447,MATCH(Lists!$J$4,$A$1:$R$1,0))&amp;"")),"")</f>
        <v/>
      </c>
      <c r="W447" s="27">
        <f>IFERROR(LOWER(TRIM(INDEX($A447:$R447,MATCH(Lists!$J$5,$A$1:$R$1,0))&amp;"")),"")</f>
        <v/>
      </c>
      <c r="X447" s="27">
        <f>IFERROR(TRIM(INDEX($A447:$R447,MATCH(Lists!$J$6,$A$1:$R$1,0))&amp;""),"")</f>
        <v/>
      </c>
      <c r="Y447" s="27">
        <f>IF(W447="","",IF(COUNTIF(W$2:W447,W447)=1,MAX(Y$1:Y446)+1,""))</f>
        <v/>
      </c>
      <c r="Z447" s="26" t="n"/>
    </row>
    <row r="448">
      <c r="S448" s="26" t="n"/>
      <c r="T448" s="27">
        <f>IF(COUNTA($A448:$R448)&gt;0,1,0)</f>
        <v/>
      </c>
      <c r="U448" s="27">
        <f>IFERROR(LOWER(TRIM(INDEX($A448:$R448,MATCH(Lists!$J$3,$A$1:$R$1,0))&amp;"")),"")</f>
        <v/>
      </c>
      <c r="V448" s="27">
        <f>IFERROR(LOWER(TRIM(INDEX($A448:$R448,MATCH(Lists!$J$4,$A$1:$R$1,0))&amp;"")),"")</f>
        <v/>
      </c>
      <c r="W448" s="27">
        <f>IFERROR(LOWER(TRIM(INDEX($A448:$R448,MATCH(Lists!$J$5,$A$1:$R$1,0))&amp;"")),"")</f>
        <v/>
      </c>
      <c r="X448" s="27">
        <f>IFERROR(TRIM(INDEX($A448:$R448,MATCH(Lists!$J$6,$A$1:$R$1,0))&amp;""),"")</f>
        <v/>
      </c>
      <c r="Y448" s="27">
        <f>IF(W448="","",IF(COUNTIF(W$2:W448,W448)=1,MAX(Y$1:Y447)+1,""))</f>
        <v/>
      </c>
      <c r="Z448" s="26" t="n"/>
    </row>
    <row r="449">
      <c r="S449" s="26" t="n"/>
      <c r="T449" s="27">
        <f>IF(COUNTA($A449:$R449)&gt;0,1,0)</f>
        <v/>
      </c>
      <c r="U449" s="27">
        <f>IFERROR(LOWER(TRIM(INDEX($A449:$R449,MATCH(Lists!$J$3,$A$1:$R$1,0))&amp;"")),"")</f>
        <v/>
      </c>
      <c r="V449" s="27">
        <f>IFERROR(LOWER(TRIM(INDEX($A449:$R449,MATCH(Lists!$J$4,$A$1:$R$1,0))&amp;"")),"")</f>
        <v/>
      </c>
      <c r="W449" s="27">
        <f>IFERROR(LOWER(TRIM(INDEX($A449:$R449,MATCH(Lists!$J$5,$A$1:$R$1,0))&amp;"")),"")</f>
        <v/>
      </c>
      <c r="X449" s="27">
        <f>IFERROR(TRIM(INDEX($A449:$R449,MATCH(Lists!$J$6,$A$1:$R$1,0))&amp;""),"")</f>
        <v/>
      </c>
      <c r="Y449" s="27">
        <f>IF(W449="","",IF(COUNTIF(W$2:W449,W449)=1,MAX(Y$1:Y448)+1,""))</f>
        <v/>
      </c>
      <c r="Z449" s="26" t="n"/>
    </row>
    <row r="450">
      <c r="S450" s="26" t="n"/>
      <c r="T450" s="27">
        <f>IF(COUNTA($A450:$R450)&gt;0,1,0)</f>
        <v/>
      </c>
      <c r="U450" s="27">
        <f>IFERROR(LOWER(TRIM(INDEX($A450:$R450,MATCH(Lists!$J$3,$A$1:$R$1,0))&amp;"")),"")</f>
        <v/>
      </c>
      <c r="V450" s="27">
        <f>IFERROR(LOWER(TRIM(INDEX($A450:$R450,MATCH(Lists!$J$4,$A$1:$R$1,0))&amp;"")),"")</f>
        <v/>
      </c>
      <c r="W450" s="27">
        <f>IFERROR(LOWER(TRIM(INDEX($A450:$R450,MATCH(Lists!$J$5,$A$1:$R$1,0))&amp;"")),"")</f>
        <v/>
      </c>
      <c r="X450" s="27">
        <f>IFERROR(TRIM(INDEX($A450:$R450,MATCH(Lists!$J$6,$A$1:$R$1,0))&amp;""),"")</f>
        <v/>
      </c>
      <c r="Y450" s="27">
        <f>IF(W450="","",IF(COUNTIF(W$2:W450,W450)=1,MAX(Y$1:Y449)+1,""))</f>
        <v/>
      </c>
      <c r="Z450" s="26" t="n"/>
    </row>
    <row r="451">
      <c r="S451" s="26" t="n"/>
      <c r="T451" s="27">
        <f>IF(COUNTA($A451:$R451)&gt;0,1,0)</f>
        <v/>
      </c>
      <c r="U451" s="27">
        <f>IFERROR(LOWER(TRIM(INDEX($A451:$R451,MATCH(Lists!$J$3,$A$1:$R$1,0))&amp;"")),"")</f>
        <v/>
      </c>
      <c r="V451" s="27">
        <f>IFERROR(LOWER(TRIM(INDEX($A451:$R451,MATCH(Lists!$J$4,$A$1:$R$1,0))&amp;"")),"")</f>
        <v/>
      </c>
      <c r="W451" s="27">
        <f>IFERROR(LOWER(TRIM(INDEX($A451:$R451,MATCH(Lists!$J$5,$A$1:$R$1,0))&amp;"")),"")</f>
        <v/>
      </c>
      <c r="X451" s="27">
        <f>IFERROR(TRIM(INDEX($A451:$R451,MATCH(Lists!$J$6,$A$1:$R$1,0))&amp;""),"")</f>
        <v/>
      </c>
      <c r="Y451" s="27">
        <f>IF(W451="","",IF(COUNTIF(W$2:W451,W451)=1,MAX(Y$1:Y450)+1,""))</f>
        <v/>
      </c>
      <c r="Z451" s="26" t="n"/>
    </row>
    <row r="452">
      <c r="S452" s="26" t="n"/>
      <c r="T452" s="27">
        <f>IF(COUNTA($A452:$R452)&gt;0,1,0)</f>
        <v/>
      </c>
      <c r="U452" s="27">
        <f>IFERROR(LOWER(TRIM(INDEX($A452:$R452,MATCH(Lists!$J$3,$A$1:$R$1,0))&amp;"")),"")</f>
        <v/>
      </c>
      <c r="V452" s="27">
        <f>IFERROR(LOWER(TRIM(INDEX($A452:$R452,MATCH(Lists!$J$4,$A$1:$R$1,0))&amp;"")),"")</f>
        <v/>
      </c>
      <c r="W452" s="27">
        <f>IFERROR(LOWER(TRIM(INDEX($A452:$R452,MATCH(Lists!$J$5,$A$1:$R$1,0))&amp;"")),"")</f>
        <v/>
      </c>
      <c r="X452" s="27">
        <f>IFERROR(TRIM(INDEX($A452:$R452,MATCH(Lists!$J$6,$A$1:$R$1,0))&amp;""),"")</f>
        <v/>
      </c>
      <c r="Y452" s="27">
        <f>IF(W452="","",IF(COUNTIF(W$2:W452,W452)=1,MAX(Y$1:Y451)+1,""))</f>
        <v/>
      </c>
      <c r="Z452" s="26" t="n"/>
    </row>
    <row r="453">
      <c r="S453" s="26" t="n"/>
      <c r="T453" s="27">
        <f>IF(COUNTA($A453:$R453)&gt;0,1,0)</f>
        <v/>
      </c>
      <c r="U453" s="27">
        <f>IFERROR(LOWER(TRIM(INDEX($A453:$R453,MATCH(Lists!$J$3,$A$1:$R$1,0))&amp;"")),"")</f>
        <v/>
      </c>
      <c r="V453" s="27">
        <f>IFERROR(LOWER(TRIM(INDEX($A453:$R453,MATCH(Lists!$J$4,$A$1:$R$1,0))&amp;"")),"")</f>
        <v/>
      </c>
      <c r="W453" s="27">
        <f>IFERROR(LOWER(TRIM(INDEX($A453:$R453,MATCH(Lists!$J$5,$A$1:$R$1,0))&amp;"")),"")</f>
        <v/>
      </c>
      <c r="X453" s="27">
        <f>IFERROR(TRIM(INDEX($A453:$R453,MATCH(Lists!$J$6,$A$1:$R$1,0))&amp;""),"")</f>
        <v/>
      </c>
      <c r="Y453" s="27">
        <f>IF(W453="","",IF(COUNTIF(W$2:W453,W453)=1,MAX(Y$1:Y452)+1,""))</f>
        <v/>
      </c>
      <c r="Z453" s="26" t="n"/>
    </row>
    <row r="454">
      <c r="S454" s="26" t="n"/>
      <c r="T454" s="27">
        <f>IF(COUNTA($A454:$R454)&gt;0,1,0)</f>
        <v/>
      </c>
      <c r="U454" s="27">
        <f>IFERROR(LOWER(TRIM(INDEX($A454:$R454,MATCH(Lists!$J$3,$A$1:$R$1,0))&amp;"")),"")</f>
        <v/>
      </c>
      <c r="V454" s="27">
        <f>IFERROR(LOWER(TRIM(INDEX($A454:$R454,MATCH(Lists!$J$4,$A$1:$R$1,0))&amp;"")),"")</f>
        <v/>
      </c>
      <c r="W454" s="27">
        <f>IFERROR(LOWER(TRIM(INDEX($A454:$R454,MATCH(Lists!$J$5,$A$1:$R$1,0))&amp;"")),"")</f>
        <v/>
      </c>
      <c r="X454" s="27">
        <f>IFERROR(TRIM(INDEX($A454:$R454,MATCH(Lists!$J$6,$A$1:$R$1,0))&amp;""),"")</f>
        <v/>
      </c>
      <c r="Y454" s="27">
        <f>IF(W454="","",IF(COUNTIF(W$2:W454,W454)=1,MAX(Y$1:Y453)+1,""))</f>
        <v/>
      </c>
      <c r="Z454" s="26" t="n"/>
    </row>
    <row r="455">
      <c r="S455" s="26" t="n"/>
      <c r="T455" s="27">
        <f>IF(COUNTA($A455:$R455)&gt;0,1,0)</f>
        <v/>
      </c>
      <c r="U455" s="27">
        <f>IFERROR(LOWER(TRIM(INDEX($A455:$R455,MATCH(Lists!$J$3,$A$1:$R$1,0))&amp;"")),"")</f>
        <v/>
      </c>
      <c r="V455" s="27">
        <f>IFERROR(LOWER(TRIM(INDEX($A455:$R455,MATCH(Lists!$J$4,$A$1:$R$1,0))&amp;"")),"")</f>
        <v/>
      </c>
      <c r="W455" s="27">
        <f>IFERROR(LOWER(TRIM(INDEX($A455:$R455,MATCH(Lists!$J$5,$A$1:$R$1,0))&amp;"")),"")</f>
        <v/>
      </c>
      <c r="X455" s="27">
        <f>IFERROR(TRIM(INDEX($A455:$R455,MATCH(Lists!$J$6,$A$1:$R$1,0))&amp;""),"")</f>
        <v/>
      </c>
      <c r="Y455" s="27">
        <f>IF(W455="","",IF(COUNTIF(W$2:W455,W455)=1,MAX(Y$1:Y454)+1,""))</f>
        <v/>
      </c>
      <c r="Z455" s="26" t="n"/>
    </row>
    <row r="456">
      <c r="S456" s="26" t="n"/>
      <c r="T456" s="27">
        <f>IF(COUNTA($A456:$R456)&gt;0,1,0)</f>
        <v/>
      </c>
      <c r="U456" s="27">
        <f>IFERROR(LOWER(TRIM(INDEX($A456:$R456,MATCH(Lists!$J$3,$A$1:$R$1,0))&amp;"")),"")</f>
        <v/>
      </c>
      <c r="V456" s="27">
        <f>IFERROR(LOWER(TRIM(INDEX($A456:$R456,MATCH(Lists!$J$4,$A$1:$R$1,0))&amp;"")),"")</f>
        <v/>
      </c>
      <c r="W456" s="27">
        <f>IFERROR(LOWER(TRIM(INDEX($A456:$R456,MATCH(Lists!$J$5,$A$1:$R$1,0))&amp;"")),"")</f>
        <v/>
      </c>
      <c r="X456" s="27">
        <f>IFERROR(TRIM(INDEX($A456:$R456,MATCH(Lists!$J$6,$A$1:$R$1,0))&amp;""),"")</f>
        <v/>
      </c>
      <c r="Y456" s="27">
        <f>IF(W456="","",IF(COUNTIF(W$2:W456,W456)=1,MAX(Y$1:Y455)+1,""))</f>
        <v/>
      </c>
      <c r="Z456" s="26" t="n"/>
    </row>
    <row r="457">
      <c r="S457" s="26" t="n"/>
      <c r="T457" s="27">
        <f>IF(COUNTA($A457:$R457)&gt;0,1,0)</f>
        <v/>
      </c>
      <c r="U457" s="27">
        <f>IFERROR(LOWER(TRIM(INDEX($A457:$R457,MATCH(Lists!$J$3,$A$1:$R$1,0))&amp;"")),"")</f>
        <v/>
      </c>
      <c r="V457" s="27">
        <f>IFERROR(LOWER(TRIM(INDEX($A457:$R457,MATCH(Lists!$J$4,$A$1:$R$1,0))&amp;"")),"")</f>
        <v/>
      </c>
      <c r="W457" s="27">
        <f>IFERROR(LOWER(TRIM(INDEX($A457:$R457,MATCH(Lists!$J$5,$A$1:$R$1,0))&amp;"")),"")</f>
        <v/>
      </c>
      <c r="X457" s="27">
        <f>IFERROR(TRIM(INDEX($A457:$R457,MATCH(Lists!$J$6,$A$1:$R$1,0))&amp;""),"")</f>
        <v/>
      </c>
      <c r="Y457" s="27">
        <f>IF(W457="","",IF(COUNTIF(W$2:W457,W457)=1,MAX(Y$1:Y456)+1,""))</f>
        <v/>
      </c>
      <c r="Z457" s="26" t="n"/>
    </row>
    <row r="458">
      <c r="S458" s="26" t="n"/>
      <c r="T458" s="27">
        <f>IF(COUNTA($A458:$R458)&gt;0,1,0)</f>
        <v/>
      </c>
      <c r="U458" s="27">
        <f>IFERROR(LOWER(TRIM(INDEX($A458:$R458,MATCH(Lists!$J$3,$A$1:$R$1,0))&amp;"")),"")</f>
        <v/>
      </c>
      <c r="V458" s="27">
        <f>IFERROR(LOWER(TRIM(INDEX($A458:$R458,MATCH(Lists!$J$4,$A$1:$R$1,0))&amp;"")),"")</f>
        <v/>
      </c>
      <c r="W458" s="27">
        <f>IFERROR(LOWER(TRIM(INDEX($A458:$R458,MATCH(Lists!$J$5,$A$1:$R$1,0))&amp;"")),"")</f>
        <v/>
      </c>
      <c r="X458" s="27">
        <f>IFERROR(TRIM(INDEX($A458:$R458,MATCH(Lists!$J$6,$A$1:$R$1,0))&amp;""),"")</f>
        <v/>
      </c>
      <c r="Y458" s="27">
        <f>IF(W458="","",IF(COUNTIF(W$2:W458,W458)=1,MAX(Y$1:Y457)+1,""))</f>
        <v/>
      </c>
      <c r="Z458" s="26" t="n"/>
    </row>
    <row r="459">
      <c r="S459" s="26" t="n"/>
      <c r="T459" s="27">
        <f>IF(COUNTA($A459:$R459)&gt;0,1,0)</f>
        <v/>
      </c>
      <c r="U459" s="27">
        <f>IFERROR(LOWER(TRIM(INDEX($A459:$R459,MATCH(Lists!$J$3,$A$1:$R$1,0))&amp;"")),"")</f>
        <v/>
      </c>
      <c r="V459" s="27">
        <f>IFERROR(LOWER(TRIM(INDEX($A459:$R459,MATCH(Lists!$J$4,$A$1:$R$1,0))&amp;"")),"")</f>
        <v/>
      </c>
      <c r="W459" s="27">
        <f>IFERROR(LOWER(TRIM(INDEX($A459:$R459,MATCH(Lists!$J$5,$A$1:$R$1,0))&amp;"")),"")</f>
        <v/>
      </c>
      <c r="X459" s="27">
        <f>IFERROR(TRIM(INDEX($A459:$R459,MATCH(Lists!$J$6,$A$1:$R$1,0))&amp;""),"")</f>
        <v/>
      </c>
      <c r="Y459" s="27">
        <f>IF(W459="","",IF(COUNTIF(W$2:W459,W459)=1,MAX(Y$1:Y458)+1,""))</f>
        <v/>
      </c>
      <c r="Z459" s="26" t="n"/>
    </row>
    <row r="460">
      <c r="S460" s="26" t="n"/>
      <c r="T460" s="27">
        <f>IF(COUNTA($A460:$R460)&gt;0,1,0)</f>
        <v/>
      </c>
      <c r="U460" s="27">
        <f>IFERROR(LOWER(TRIM(INDEX($A460:$R460,MATCH(Lists!$J$3,$A$1:$R$1,0))&amp;"")),"")</f>
        <v/>
      </c>
      <c r="V460" s="27">
        <f>IFERROR(LOWER(TRIM(INDEX($A460:$R460,MATCH(Lists!$J$4,$A$1:$R$1,0))&amp;"")),"")</f>
        <v/>
      </c>
      <c r="W460" s="27">
        <f>IFERROR(LOWER(TRIM(INDEX($A460:$R460,MATCH(Lists!$J$5,$A$1:$R$1,0))&amp;"")),"")</f>
        <v/>
      </c>
      <c r="X460" s="27">
        <f>IFERROR(TRIM(INDEX($A460:$R460,MATCH(Lists!$J$6,$A$1:$R$1,0))&amp;""),"")</f>
        <v/>
      </c>
      <c r="Y460" s="27">
        <f>IF(W460="","",IF(COUNTIF(W$2:W460,W460)=1,MAX(Y$1:Y459)+1,""))</f>
        <v/>
      </c>
      <c r="Z460" s="26" t="n"/>
    </row>
    <row r="461">
      <c r="S461" s="26" t="n"/>
      <c r="T461" s="27">
        <f>IF(COUNTA($A461:$R461)&gt;0,1,0)</f>
        <v/>
      </c>
      <c r="U461" s="27">
        <f>IFERROR(LOWER(TRIM(INDEX($A461:$R461,MATCH(Lists!$J$3,$A$1:$R$1,0))&amp;"")),"")</f>
        <v/>
      </c>
      <c r="V461" s="27">
        <f>IFERROR(LOWER(TRIM(INDEX($A461:$R461,MATCH(Lists!$J$4,$A$1:$R$1,0))&amp;"")),"")</f>
        <v/>
      </c>
      <c r="W461" s="27">
        <f>IFERROR(LOWER(TRIM(INDEX($A461:$R461,MATCH(Lists!$J$5,$A$1:$R$1,0))&amp;"")),"")</f>
        <v/>
      </c>
      <c r="X461" s="27">
        <f>IFERROR(TRIM(INDEX($A461:$R461,MATCH(Lists!$J$6,$A$1:$R$1,0))&amp;""),"")</f>
        <v/>
      </c>
      <c r="Y461" s="27">
        <f>IF(W461="","",IF(COUNTIF(W$2:W461,W461)=1,MAX(Y$1:Y460)+1,""))</f>
        <v/>
      </c>
      <c r="Z461" s="26" t="n"/>
    </row>
    <row r="462">
      <c r="S462" s="26" t="n"/>
      <c r="T462" s="27">
        <f>IF(COUNTA($A462:$R462)&gt;0,1,0)</f>
        <v/>
      </c>
      <c r="U462" s="27">
        <f>IFERROR(LOWER(TRIM(INDEX($A462:$R462,MATCH(Lists!$J$3,$A$1:$R$1,0))&amp;"")),"")</f>
        <v/>
      </c>
      <c r="V462" s="27">
        <f>IFERROR(LOWER(TRIM(INDEX($A462:$R462,MATCH(Lists!$J$4,$A$1:$R$1,0))&amp;"")),"")</f>
        <v/>
      </c>
      <c r="W462" s="27">
        <f>IFERROR(LOWER(TRIM(INDEX($A462:$R462,MATCH(Lists!$J$5,$A$1:$R$1,0))&amp;"")),"")</f>
        <v/>
      </c>
      <c r="X462" s="27">
        <f>IFERROR(TRIM(INDEX($A462:$R462,MATCH(Lists!$J$6,$A$1:$R$1,0))&amp;""),"")</f>
        <v/>
      </c>
      <c r="Y462" s="27">
        <f>IF(W462="","",IF(COUNTIF(W$2:W462,W462)=1,MAX(Y$1:Y461)+1,""))</f>
        <v/>
      </c>
      <c r="Z462" s="26" t="n"/>
    </row>
    <row r="463">
      <c r="S463" s="26" t="n"/>
      <c r="T463" s="27">
        <f>IF(COUNTA($A463:$R463)&gt;0,1,0)</f>
        <v/>
      </c>
      <c r="U463" s="27">
        <f>IFERROR(LOWER(TRIM(INDEX($A463:$R463,MATCH(Lists!$J$3,$A$1:$R$1,0))&amp;"")),"")</f>
        <v/>
      </c>
      <c r="V463" s="27">
        <f>IFERROR(LOWER(TRIM(INDEX($A463:$R463,MATCH(Lists!$J$4,$A$1:$R$1,0))&amp;"")),"")</f>
        <v/>
      </c>
      <c r="W463" s="27">
        <f>IFERROR(LOWER(TRIM(INDEX($A463:$R463,MATCH(Lists!$J$5,$A$1:$R$1,0))&amp;"")),"")</f>
        <v/>
      </c>
      <c r="X463" s="27">
        <f>IFERROR(TRIM(INDEX($A463:$R463,MATCH(Lists!$J$6,$A$1:$R$1,0))&amp;""),"")</f>
        <v/>
      </c>
      <c r="Y463" s="27">
        <f>IF(W463="","",IF(COUNTIF(W$2:W463,W463)=1,MAX(Y$1:Y462)+1,""))</f>
        <v/>
      </c>
      <c r="Z463" s="26" t="n"/>
    </row>
    <row r="464">
      <c r="S464" s="26" t="n"/>
      <c r="T464" s="27">
        <f>IF(COUNTA($A464:$R464)&gt;0,1,0)</f>
        <v/>
      </c>
      <c r="U464" s="27">
        <f>IFERROR(LOWER(TRIM(INDEX($A464:$R464,MATCH(Lists!$J$3,$A$1:$R$1,0))&amp;"")),"")</f>
        <v/>
      </c>
      <c r="V464" s="27">
        <f>IFERROR(LOWER(TRIM(INDEX($A464:$R464,MATCH(Lists!$J$4,$A$1:$R$1,0))&amp;"")),"")</f>
        <v/>
      </c>
      <c r="W464" s="27">
        <f>IFERROR(LOWER(TRIM(INDEX($A464:$R464,MATCH(Lists!$J$5,$A$1:$R$1,0))&amp;"")),"")</f>
        <v/>
      </c>
      <c r="X464" s="27">
        <f>IFERROR(TRIM(INDEX($A464:$R464,MATCH(Lists!$J$6,$A$1:$R$1,0))&amp;""),"")</f>
        <v/>
      </c>
      <c r="Y464" s="27">
        <f>IF(W464="","",IF(COUNTIF(W$2:W464,W464)=1,MAX(Y$1:Y463)+1,""))</f>
        <v/>
      </c>
      <c r="Z464" s="26" t="n"/>
    </row>
    <row r="465">
      <c r="S465" s="26" t="n"/>
      <c r="T465" s="27">
        <f>IF(COUNTA($A465:$R465)&gt;0,1,0)</f>
        <v/>
      </c>
      <c r="U465" s="27">
        <f>IFERROR(LOWER(TRIM(INDEX($A465:$R465,MATCH(Lists!$J$3,$A$1:$R$1,0))&amp;"")),"")</f>
        <v/>
      </c>
      <c r="V465" s="27">
        <f>IFERROR(LOWER(TRIM(INDEX($A465:$R465,MATCH(Lists!$J$4,$A$1:$R$1,0))&amp;"")),"")</f>
        <v/>
      </c>
      <c r="W465" s="27">
        <f>IFERROR(LOWER(TRIM(INDEX($A465:$R465,MATCH(Lists!$J$5,$A$1:$R$1,0))&amp;"")),"")</f>
        <v/>
      </c>
      <c r="X465" s="27">
        <f>IFERROR(TRIM(INDEX($A465:$R465,MATCH(Lists!$J$6,$A$1:$R$1,0))&amp;""),"")</f>
        <v/>
      </c>
      <c r="Y465" s="27">
        <f>IF(W465="","",IF(COUNTIF(W$2:W465,W465)=1,MAX(Y$1:Y464)+1,""))</f>
        <v/>
      </c>
      <c r="Z465" s="26" t="n"/>
    </row>
    <row r="466">
      <c r="S466" s="26" t="n"/>
      <c r="T466" s="27">
        <f>IF(COUNTA($A466:$R466)&gt;0,1,0)</f>
        <v/>
      </c>
      <c r="U466" s="27">
        <f>IFERROR(LOWER(TRIM(INDEX($A466:$R466,MATCH(Lists!$J$3,$A$1:$R$1,0))&amp;"")),"")</f>
        <v/>
      </c>
      <c r="V466" s="27">
        <f>IFERROR(LOWER(TRIM(INDEX($A466:$R466,MATCH(Lists!$J$4,$A$1:$R$1,0))&amp;"")),"")</f>
        <v/>
      </c>
      <c r="W466" s="27">
        <f>IFERROR(LOWER(TRIM(INDEX($A466:$R466,MATCH(Lists!$J$5,$A$1:$R$1,0))&amp;"")),"")</f>
        <v/>
      </c>
      <c r="X466" s="27">
        <f>IFERROR(TRIM(INDEX($A466:$R466,MATCH(Lists!$J$6,$A$1:$R$1,0))&amp;""),"")</f>
        <v/>
      </c>
      <c r="Y466" s="27">
        <f>IF(W466="","",IF(COUNTIF(W$2:W466,W466)=1,MAX(Y$1:Y465)+1,""))</f>
        <v/>
      </c>
      <c r="Z466" s="26" t="n"/>
    </row>
    <row r="467">
      <c r="S467" s="26" t="n"/>
      <c r="T467" s="27">
        <f>IF(COUNTA($A467:$R467)&gt;0,1,0)</f>
        <v/>
      </c>
      <c r="U467" s="27">
        <f>IFERROR(LOWER(TRIM(INDEX($A467:$R467,MATCH(Lists!$J$3,$A$1:$R$1,0))&amp;"")),"")</f>
        <v/>
      </c>
      <c r="V467" s="27">
        <f>IFERROR(LOWER(TRIM(INDEX($A467:$R467,MATCH(Lists!$J$4,$A$1:$R$1,0))&amp;"")),"")</f>
        <v/>
      </c>
      <c r="W467" s="27">
        <f>IFERROR(LOWER(TRIM(INDEX($A467:$R467,MATCH(Lists!$J$5,$A$1:$R$1,0))&amp;"")),"")</f>
        <v/>
      </c>
      <c r="X467" s="27">
        <f>IFERROR(TRIM(INDEX($A467:$R467,MATCH(Lists!$J$6,$A$1:$R$1,0))&amp;""),"")</f>
        <v/>
      </c>
      <c r="Y467" s="27">
        <f>IF(W467="","",IF(COUNTIF(W$2:W467,W467)=1,MAX(Y$1:Y466)+1,""))</f>
        <v/>
      </c>
      <c r="Z467" s="26" t="n"/>
    </row>
    <row r="468">
      <c r="S468" s="26" t="n"/>
      <c r="T468" s="27">
        <f>IF(COUNTA($A468:$R468)&gt;0,1,0)</f>
        <v/>
      </c>
      <c r="U468" s="27">
        <f>IFERROR(LOWER(TRIM(INDEX($A468:$R468,MATCH(Lists!$J$3,$A$1:$R$1,0))&amp;"")),"")</f>
        <v/>
      </c>
      <c r="V468" s="27">
        <f>IFERROR(LOWER(TRIM(INDEX($A468:$R468,MATCH(Lists!$J$4,$A$1:$R$1,0))&amp;"")),"")</f>
        <v/>
      </c>
      <c r="W468" s="27">
        <f>IFERROR(LOWER(TRIM(INDEX($A468:$R468,MATCH(Lists!$J$5,$A$1:$R$1,0))&amp;"")),"")</f>
        <v/>
      </c>
      <c r="X468" s="27">
        <f>IFERROR(TRIM(INDEX($A468:$R468,MATCH(Lists!$J$6,$A$1:$R$1,0))&amp;""),"")</f>
        <v/>
      </c>
      <c r="Y468" s="27">
        <f>IF(W468="","",IF(COUNTIF(W$2:W468,W468)=1,MAX(Y$1:Y467)+1,""))</f>
        <v/>
      </c>
      <c r="Z468" s="26" t="n"/>
    </row>
    <row r="469">
      <c r="S469" s="26" t="n"/>
      <c r="T469" s="27">
        <f>IF(COUNTA($A469:$R469)&gt;0,1,0)</f>
        <v/>
      </c>
      <c r="U469" s="27">
        <f>IFERROR(LOWER(TRIM(INDEX($A469:$R469,MATCH(Lists!$J$3,$A$1:$R$1,0))&amp;"")),"")</f>
        <v/>
      </c>
      <c r="V469" s="27">
        <f>IFERROR(LOWER(TRIM(INDEX($A469:$R469,MATCH(Lists!$J$4,$A$1:$R$1,0))&amp;"")),"")</f>
        <v/>
      </c>
      <c r="W469" s="27">
        <f>IFERROR(LOWER(TRIM(INDEX($A469:$R469,MATCH(Lists!$J$5,$A$1:$R$1,0))&amp;"")),"")</f>
        <v/>
      </c>
      <c r="X469" s="27">
        <f>IFERROR(TRIM(INDEX($A469:$R469,MATCH(Lists!$J$6,$A$1:$R$1,0))&amp;""),"")</f>
        <v/>
      </c>
      <c r="Y469" s="27">
        <f>IF(W469="","",IF(COUNTIF(W$2:W469,W469)=1,MAX(Y$1:Y468)+1,""))</f>
        <v/>
      </c>
      <c r="Z469" s="26" t="n"/>
    </row>
    <row r="470">
      <c r="S470" s="26" t="n"/>
      <c r="T470" s="27">
        <f>IF(COUNTA($A470:$R470)&gt;0,1,0)</f>
        <v/>
      </c>
      <c r="U470" s="27">
        <f>IFERROR(LOWER(TRIM(INDEX($A470:$R470,MATCH(Lists!$J$3,$A$1:$R$1,0))&amp;"")),"")</f>
        <v/>
      </c>
      <c r="V470" s="27">
        <f>IFERROR(LOWER(TRIM(INDEX($A470:$R470,MATCH(Lists!$J$4,$A$1:$R$1,0))&amp;"")),"")</f>
        <v/>
      </c>
      <c r="W470" s="27">
        <f>IFERROR(LOWER(TRIM(INDEX($A470:$R470,MATCH(Lists!$J$5,$A$1:$R$1,0))&amp;"")),"")</f>
        <v/>
      </c>
      <c r="X470" s="27">
        <f>IFERROR(TRIM(INDEX($A470:$R470,MATCH(Lists!$J$6,$A$1:$R$1,0))&amp;""),"")</f>
        <v/>
      </c>
      <c r="Y470" s="27">
        <f>IF(W470="","",IF(COUNTIF(W$2:W470,W470)=1,MAX(Y$1:Y469)+1,""))</f>
        <v/>
      </c>
      <c r="Z470" s="26" t="n"/>
    </row>
    <row r="471">
      <c r="S471" s="26" t="n"/>
      <c r="T471" s="27">
        <f>IF(COUNTA($A471:$R471)&gt;0,1,0)</f>
        <v/>
      </c>
      <c r="U471" s="27">
        <f>IFERROR(LOWER(TRIM(INDEX($A471:$R471,MATCH(Lists!$J$3,$A$1:$R$1,0))&amp;"")),"")</f>
        <v/>
      </c>
      <c r="V471" s="27">
        <f>IFERROR(LOWER(TRIM(INDEX($A471:$R471,MATCH(Lists!$J$4,$A$1:$R$1,0))&amp;"")),"")</f>
        <v/>
      </c>
      <c r="W471" s="27">
        <f>IFERROR(LOWER(TRIM(INDEX($A471:$R471,MATCH(Lists!$J$5,$A$1:$R$1,0))&amp;"")),"")</f>
        <v/>
      </c>
      <c r="X471" s="27">
        <f>IFERROR(TRIM(INDEX($A471:$R471,MATCH(Lists!$J$6,$A$1:$R$1,0))&amp;""),"")</f>
        <v/>
      </c>
      <c r="Y471" s="27">
        <f>IF(W471="","",IF(COUNTIF(W$2:W471,W471)=1,MAX(Y$1:Y470)+1,""))</f>
        <v/>
      </c>
      <c r="Z471" s="26" t="n"/>
    </row>
    <row r="472">
      <c r="S472" s="26" t="n"/>
      <c r="T472" s="27">
        <f>IF(COUNTA($A472:$R472)&gt;0,1,0)</f>
        <v/>
      </c>
      <c r="U472" s="27">
        <f>IFERROR(LOWER(TRIM(INDEX($A472:$R472,MATCH(Lists!$J$3,$A$1:$R$1,0))&amp;"")),"")</f>
        <v/>
      </c>
      <c r="V472" s="27">
        <f>IFERROR(LOWER(TRIM(INDEX($A472:$R472,MATCH(Lists!$J$4,$A$1:$R$1,0))&amp;"")),"")</f>
        <v/>
      </c>
      <c r="W472" s="27">
        <f>IFERROR(LOWER(TRIM(INDEX($A472:$R472,MATCH(Lists!$J$5,$A$1:$R$1,0))&amp;"")),"")</f>
        <v/>
      </c>
      <c r="X472" s="27">
        <f>IFERROR(TRIM(INDEX($A472:$R472,MATCH(Lists!$J$6,$A$1:$R$1,0))&amp;""),"")</f>
        <v/>
      </c>
      <c r="Y472" s="27">
        <f>IF(W472="","",IF(COUNTIF(W$2:W472,W472)=1,MAX(Y$1:Y471)+1,""))</f>
        <v/>
      </c>
      <c r="Z472" s="26" t="n"/>
    </row>
    <row r="473">
      <c r="S473" s="26" t="n"/>
      <c r="T473" s="27">
        <f>IF(COUNTA($A473:$R473)&gt;0,1,0)</f>
        <v/>
      </c>
      <c r="U473" s="27">
        <f>IFERROR(LOWER(TRIM(INDEX($A473:$R473,MATCH(Lists!$J$3,$A$1:$R$1,0))&amp;"")),"")</f>
        <v/>
      </c>
      <c r="V473" s="27">
        <f>IFERROR(LOWER(TRIM(INDEX($A473:$R473,MATCH(Lists!$J$4,$A$1:$R$1,0))&amp;"")),"")</f>
        <v/>
      </c>
      <c r="W473" s="27">
        <f>IFERROR(LOWER(TRIM(INDEX($A473:$R473,MATCH(Lists!$J$5,$A$1:$R$1,0))&amp;"")),"")</f>
        <v/>
      </c>
      <c r="X473" s="27">
        <f>IFERROR(TRIM(INDEX($A473:$R473,MATCH(Lists!$J$6,$A$1:$R$1,0))&amp;""),"")</f>
        <v/>
      </c>
      <c r="Y473" s="27">
        <f>IF(W473="","",IF(COUNTIF(W$2:W473,W473)=1,MAX(Y$1:Y472)+1,""))</f>
        <v/>
      </c>
      <c r="Z473" s="26" t="n"/>
    </row>
    <row r="474">
      <c r="S474" s="26" t="n"/>
      <c r="T474" s="27">
        <f>IF(COUNTA($A474:$R474)&gt;0,1,0)</f>
        <v/>
      </c>
      <c r="U474" s="27">
        <f>IFERROR(LOWER(TRIM(INDEX($A474:$R474,MATCH(Lists!$J$3,$A$1:$R$1,0))&amp;"")),"")</f>
        <v/>
      </c>
      <c r="V474" s="27">
        <f>IFERROR(LOWER(TRIM(INDEX($A474:$R474,MATCH(Lists!$J$4,$A$1:$R$1,0))&amp;"")),"")</f>
        <v/>
      </c>
      <c r="W474" s="27">
        <f>IFERROR(LOWER(TRIM(INDEX($A474:$R474,MATCH(Lists!$J$5,$A$1:$R$1,0))&amp;"")),"")</f>
        <v/>
      </c>
      <c r="X474" s="27">
        <f>IFERROR(TRIM(INDEX($A474:$R474,MATCH(Lists!$J$6,$A$1:$R$1,0))&amp;""),"")</f>
        <v/>
      </c>
      <c r="Y474" s="27">
        <f>IF(W474="","",IF(COUNTIF(W$2:W474,W474)=1,MAX(Y$1:Y473)+1,""))</f>
        <v/>
      </c>
      <c r="Z474" s="26" t="n"/>
    </row>
    <row r="475">
      <c r="S475" s="26" t="n"/>
      <c r="T475" s="27">
        <f>IF(COUNTA($A475:$R475)&gt;0,1,0)</f>
        <v/>
      </c>
      <c r="U475" s="27">
        <f>IFERROR(LOWER(TRIM(INDEX($A475:$R475,MATCH(Lists!$J$3,$A$1:$R$1,0))&amp;"")),"")</f>
        <v/>
      </c>
      <c r="V475" s="27">
        <f>IFERROR(LOWER(TRIM(INDEX($A475:$R475,MATCH(Lists!$J$4,$A$1:$R$1,0))&amp;"")),"")</f>
        <v/>
      </c>
      <c r="W475" s="27">
        <f>IFERROR(LOWER(TRIM(INDEX($A475:$R475,MATCH(Lists!$J$5,$A$1:$R$1,0))&amp;"")),"")</f>
        <v/>
      </c>
      <c r="X475" s="27">
        <f>IFERROR(TRIM(INDEX($A475:$R475,MATCH(Lists!$J$6,$A$1:$R$1,0))&amp;""),"")</f>
        <v/>
      </c>
      <c r="Y475" s="27">
        <f>IF(W475="","",IF(COUNTIF(W$2:W475,W475)=1,MAX(Y$1:Y474)+1,""))</f>
        <v/>
      </c>
      <c r="Z475" s="26" t="n"/>
    </row>
    <row r="476">
      <c r="S476" s="26" t="n"/>
      <c r="T476" s="27">
        <f>IF(COUNTA($A476:$R476)&gt;0,1,0)</f>
        <v/>
      </c>
      <c r="U476" s="27">
        <f>IFERROR(LOWER(TRIM(INDEX($A476:$R476,MATCH(Lists!$J$3,$A$1:$R$1,0))&amp;"")),"")</f>
        <v/>
      </c>
      <c r="V476" s="27">
        <f>IFERROR(LOWER(TRIM(INDEX($A476:$R476,MATCH(Lists!$J$4,$A$1:$R$1,0))&amp;"")),"")</f>
        <v/>
      </c>
      <c r="W476" s="27">
        <f>IFERROR(LOWER(TRIM(INDEX($A476:$R476,MATCH(Lists!$J$5,$A$1:$R$1,0))&amp;"")),"")</f>
        <v/>
      </c>
      <c r="X476" s="27">
        <f>IFERROR(TRIM(INDEX($A476:$R476,MATCH(Lists!$J$6,$A$1:$R$1,0))&amp;""),"")</f>
        <v/>
      </c>
      <c r="Y476" s="27">
        <f>IF(W476="","",IF(COUNTIF(W$2:W476,W476)=1,MAX(Y$1:Y475)+1,""))</f>
        <v/>
      </c>
      <c r="Z476" s="26" t="n"/>
    </row>
    <row r="477">
      <c r="S477" s="26" t="n"/>
      <c r="T477" s="27">
        <f>IF(COUNTA($A477:$R477)&gt;0,1,0)</f>
        <v/>
      </c>
      <c r="U477" s="27">
        <f>IFERROR(LOWER(TRIM(INDEX($A477:$R477,MATCH(Lists!$J$3,$A$1:$R$1,0))&amp;"")),"")</f>
        <v/>
      </c>
      <c r="V477" s="27">
        <f>IFERROR(LOWER(TRIM(INDEX($A477:$R477,MATCH(Lists!$J$4,$A$1:$R$1,0))&amp;"")),"")</f>
        <v/>
      </c>
      <c r="W477" s="27">
        <f>IFERROR(LOWER(TRIM(INDEX($A477:$R477,MATCH(Lists!$J$5,$A$1:$R$1,0))&amp;"")),"")</f>
        <v/>
      </c>
      <c r="X477" s="27">
        <f>IFERROR(TRIM(INDEX($A477:$R477,MATCH(Lists!$J$6,$A$1:$R$1,0))&amp;""),"")</f>
        <v/>
      </c>
      <c r="Y477" s="27">
        <f>IF(W477="","",IF(COUNTIF(W$2:W477,W477)=1,MAX(Y$1:Y476)+1,""))</f>
        <v/>
      </c>
      <c r="Z477" s="26" t="n"/>
    </row>
    <row r="478">
      <c r="S478" s="26" t="n"/>
      <c r="T478" s="27">
        <f>IF(COUNTA($A478:$R478)&gt;0,1,0)</f>
        <v/>
      </c>
      <c r="U478" s="27">
        <f>IFERROR(LOWER(TRIM(INDEX($A478:$R478,MATCH(Lists!$J$3,$A$1:$R$1,0))&amp;"")),"")</f>
        <v/>
      </c>
      <c r="V478" s="27">
        <f>IFERROR(LOWER(TRIM(INDEX($A478:$R478,MATCH(Lists!$J$4,$A$1:$R$1,0))&amp;"")),"")</f>
        <v/>
      </c>
      <c r="W478" s="27">
        <f>IFERROR(LOWER(TRIM(INDEX($A478:$R478,MATCH(Lists!$J$5,$A$1:$R$1,0))&amp;"")),"")</f>
        <v/>
      </c>
      <c r="X478" s="27">
        <f>IFERROR(TRIM(INDEX($A478:$R478,MATCH(Lists!$J$6,$A$1:$R$1,0))&amp;""),"")</f>
        <v/>
      </c>
      <c r="Y478" s="27">
        <f>IF(W478="","",IF(COUNTIF(W$2:W478,W478)=1,MAX(Y$1:Y477)+1,""))</f>
        <v/>
      </c>
      <c r="Z478" s="26" t="n"/>
    </row>
    <row r="479">
      <c r="S479" s="26" t="n"/>
      <c r="T479" s="27">
        <f>IF(COUNTA($A479:$R479)&gt;0,1,0)</f>
        <v/>
      </c>
      <c r="U479" s="27">
        <f>IFERROR(LOWER(TRIM(INDEX($A479:$R479,MATCH(Lists!$J$3,$A$1:$R$1,0))&amp;"")),"")</f>
        <v/>
      </c>
      <c r="V479" s="27">
        <f>IFERROR(LOWER(TRIM(INDEX($A479:$R479,MATCH(Lists!$J$4,$A$1:$R$1,0))&amp;"")),"")</f>
        <v/>
      </c>
      <c r="W479" s="27">
        <f>IFERROR(LOWER(TRIM(INDEX($A479:$R479,MATCH(Lists!$J$5,$A$1:$R$1,0))&amp;"")),"")</f>
        <v/>
      </c>
      <c r="X479" s="27">
        <f>IFERROR(TRIM(INDEX($A479:$R479,MATCH(Lists!$J$6,$A$1:$R$1,0))&amp;""),"")</f>
        <v/>
      </c>
      <c r="Y479" s="27">
        <f>IF(W479="","",IF(COUNTIF(W$2:W479,W479)=1,MAX(Y$1:Y478)+1,""))</f>
        <v/>
      </c>
      <c r="Z479" s="26" t="n"/>
    </row>
    <row r="480">
      <c r="S480" s="26" t="n"/>
      <c r="T480" s="27">
        <f>IF(COUNTA($A480:$R480)&gt;0,1,0)</f>
        <v/>
      </c>
      <c r="U480" s="27">
        <f>IFERROR(LOWER(TRIM(INDEX($A480:$R480,MATCH(Lists!$J$3,$A$1:$R$1,0))&amp;"")),"")</f>
        <v/>
      </c>
      <c r="V480" s="27">
        <f>IFERROR(LOWER(TRIM(INDEX($A480:$R480,MATCH(Lists!$J$4,$A$1:$R$1,0))&amp;"")),"")</f>
        <v/>
      </c>
      <c r="W480" s="27">
        <f>IFERROR(LOWER(TRIM(INDEX($A480:$R480,MATCH(Lists!$J$5,$A$1:$R$1,0))&amp;"")),"")</f>
        <v/>
      </c>
      <c r="X480" s="27">
        <f>IFERROR(TRIM(INDEX($A480:$R480,MATCH(Lists!$J$6,$A$1:$R$1,0))&amp;""),"")</f>
        <v/>
      </c>
      <c r="Y480" s="27">
        <f>IF(W480="","",IF(COUNTIF(W$2:W480,W480)=1,MAX(Y$1:Y479)+1,""))</f>
        <v/>
      </c>
      <c r="Z480" s="26" t="n"/>
    </row>
    <row r="481">
      <c r="S481" s="26" t="n"/>
      <c r="T481" s="27">
        <f>IF(COUNTA($A481:$R481)&gt;0,1,0)</f>
        <v/>
      </c>
      <c r="U481" s="27">
        <f>IFERROR(LOWER(TRIM(INDEX($A481:$R481,MATCH(Lists!$J$3,$A$1:$R$1,0))&amp;"")),"")</f>
        <v/>
      </c>
      <c r="V481" s="27">
        <f>IFERROR(LOWER(TRIM(INDEX($A481:$R481,MATCH(Lists!$J$4,$A$1:$R$1,0))&amp;"")),"")</f>
        <v/>
      </c>
      <c r="W481" s="27">
        <f>IFERROR(LOWER(TRIM(INDEX($A481:$R481,MATCH(Lists!$J$5,$A$1:$R$1,0))&amp;"")),"")</f>
        <v/>
      </c>
      <c r="X481" s="27">
        <f>IFERROR(TRIM(INDEX($A481:$R481,MATCH(Lists!$J$6,$A$1:$R$1,0))&amp;""),"")</f>
        <v/>
      </c>
      <c r="Y481" s="27">
        <f>IF(W481="","",IF(COUNTIF(W$2:W481,W481)=1,MAX(Y$1:Y480)+1,""))</f>
        <v/>
      </c>
      <c r="Z481" s="26" t="n"/>
    </row>
    <row r="482">
      <c r="S482" s="26" t="n"/>
      <c r="T482" s="27">
        <f>IF(COUNTA($A482:$R482)&gt;0,1,0)</f>
        <v/>
      </c>
      <c r="U482" s="27">
        <f>IFERROR(LOWER(TRIM(INDEX($A482:$R482,MATCH(Lists!$J$3,$A$1:$R$1,0))&amp;"")),"")</f>
        <v/>
      </c>
      <c r="V482" s="27">
        <f>IFERROR(LOWER(TRIM(INDEX($A482:$R482,MATCH(Lists!$J$4,$A$1:$R$1,0))&amp;"")),"")</f>
        <v/>
      </c>
      <c r="W482" s="27">
        <f>IFERROR(LOWER(TRIM(INDEX($A482:$R482,MATCH(Lists!$J$5,$A$1:$R$1,0))&amp;"")),"")</f>
        <v/>
      </c>
      <c r="X482" s="27">
        <f>IFERROR(TRIM(INDEX($A482:$R482,MATCH(Lists!$J$6,$A$1:$R$1,0))&amp;""),"")</f>
        <v/>
      </c>
      <c r="Y482" s="27">
        <f>IF(W482="","",IF(COUNTIF(W$2:W482,W482)=1,MAX(Y$1:Y481)+1,""))</f>
        <v/>
      </c>
      <c r="Z482" s="26" t="n"/>
    </row>
    <row r="483">
      <c r="S483" s="26" t="n"/>
      <c r="T483" s="27">
        <f>IF(COUNTA($A483:$R483)&gt;0,1,0)</f>
        <v/>
      </c>
      <c r="U483" s="27">
        <f>IFERROR(LOWER(TRIM(INDEX($A483:$R483,MATCH(Lists!$J$3,$A$1:$R$1,0))&amp;"")),"")</f>
        <v/>
      </c>
      <c r="V483" s="27">
        <f>IFERROR(LOWER(TRIM(INDEX($A483:$R483,MATCH(Lists!$J$4,$A$1:$R$1,0))&amp;"")),"")</f>
        <v/>
      </c>
      <c r="W483" s="27">
        <f>IFERROR(LOWER(TRIM(INDEX($A483:$R483,MATCH(Lists!$J$5,$A$1:$R$1,0))&amp;"")),"")</f>
        <v/>
      </c>
      <c r="X483" s="27">
        <f>IFERROR(TRIM(INDEX($A483:$R483,MATCH(Lists!$J$6,$A$1:$R$1,0))&amp;""),"")</f>
        <v/>
      </c>
      <c r="Y483" s="27">
        <f>IF(W483="","",IF(COUNTIF(W$2:W483,W483)=1,MAX(Y$1:Y482)+1,""))</f>
        <v/>
      </c>
      <c r="Z483" s="26" t="n"/>
    </row>
    <row r="484">
      <c r="S484" s="26" t="n"/>
      <c r="T484" s="27">
        <f>IF(COUNTA($A484:$R484)&gt;0,1,0)</f>
        <v/>
      </c>
      <c r="U484" s="27">
        <f>IFERROR(LOWER(TRIM(INDEX($A484:$R484,MATCH(Lists!$J$3,$A$1:$R$1,0))&amp;"")),"")</f>
        <v/>
      </c>
      <c r="V484" s="27">
        <f>IFERROR(LOWER(TRIM(INDEX($A484:$R484,MATCH(Lists!$J$4,$A$1:$R$1,0))&amp;"")),"")</f>
        <v/>
      </c>
      <c r="W484" s="27">
        <f>IFERROR(LOWER(TRIM(INDEX($A484:$R484,MATCH(Lists!$J$5,$A$1:$R$1,0))&amp;"")),"")</f>
        <v/>
      </c>
      <c r="X484" s="27">
        <f>IFERROR(TRIM(INDEX($A484:$R484,MATCH(Lists!$J$6,$A$1:$R$1,0))&amp;""),"")</f>
        <v/>
      </c>
      <c r="Y484" s="27">
        <f>IF(W484="","",IF(COUNTIF(W$2:W484,W484)=1,MAX(Y$1:Y483)+1,""))</f>
        <v/>
      </c>
      <c r="Z484" s="26" t="n"/>
    </row>
    <row r="485">
      <c r="S485" s="26" t="n"/>
      <c r="T485" s="27">
        <f>IF(COUNTA($A485:$R485)&gt;0,1,0)</f>
        <v/>
      </c>
      <c r="U485" s="27">
        <f>IFERROR(LOWER(TRIM(INDEX($A485:$R485,MATCH(Lists!$J$3,$A$1:$R$1,0))&amp;"")),"")</f>
        <v/>
      </c>
      <c r="V485" s="27">
        <f>IFERROR(LOWER(TRIM(INDEX($A485:$R485,MATCH(Lists!$J$4,$A$1:$R$1,0))&amp;"")),"")</f>
        <v/>
      </c>
      <c r="W485" s="27">
        <f>IFERROR(LOWER(TRIM(INDEX($A485:$R485,MATCH(Lists!$J$5,$A$1:$R$1,0))&amp;"")),"")</f>
        <v/>
      </c>
      <c r="X485" s="27">
        <f>IFERROR(TRIM(INDEX($A485:$R485,MATCH(Lists!$J$6,$A$1:$R$1,0))&amp;""),"")</f>
        <v/>
      </c>
      <c r="Y485" s="27">
        <f>IF(W485="","",IF(COUNTIF(W$2:W485,W485)=1,MAX(Y$1:Y484)+1,""))</f>
        <v/>
      </c>
      <c r="Z485" s="26" t="n"/>
    </row>
    <row r="486">
      <c r="S486" s="26" t="n"/>
      <c r="T486" s="27">
        <f>IF(COUNTA($A486:$R486)&gt;0,1,0)</f>
        <v/>
      </c>
      <c r="U486" s="27">
        <f>IFERROR(LOWER(TRIM(INDEX($A486:$R486,MATCH(Lists!$J$3,$A$1:$R$1,0))&amp;"")),"")</f>
        <v/>
      </c>
      <c r="V486" s="27">
        <f>IFERROR(LOWER(TRIM(INDEX($A486:$R486,MATCH(Lists!$J$4,$A$1:$R$1,0))&amp;"")),"")</f>
        <v/>
      </c>
      <c r="W486" s="27">
        <f>IFERROR(LOWER(TRIM(INDEX($A486:$R486,MATCH(Lists!$J$5,$A$1:$R$1,0))&amp;"")),"")</f>
        <v/>
      </c>
      <c r="X486" s="27">
        <f>IFERROR(TRIM(INDEX($A486:$R486,MATCH(Lists!$J$6,$A$1:$R$1,0))&amp;""),"")</f>
        <v/>
      </c>
      <c r="Y486" s="27">
        <f>IF(W486="","",IF(COUNTIF(W$2:W486,W486)=1,MAX(Y$1:Y485)+1,""))</f>
        <v/>
      </c>
      <c r="Z486" s="26" t="n"/>
    </row>
    <row r="487">
      <c r="S487" s="26" t="n"/>
      <c r="T487" s="27">
        <f>IF(COUNTA($A487:$R487)&gt;0,1,0)</f>
        <v/>
      </c>
      <c r="U487" s="27">
        <f>IFERROR(LOWER(TRIM(INDEX($A487:$R487,MATCH(Lists!$J$3,$A$1:$R$1,0))&amp;"")),"")</f>
        <v/>
      </c>
      <c r="V487" s="27">
        <f>IFERROR(LOWER(TRIM(INDEX($A487:$R487,MATCH(Lists!$J$4,$A$1:$R$1,0))&amp;"")),"")</f>
        <v/>
      </c>
      <c r="W487" s="27">
        <f>IFERROR(LOWER(TRIM(INDEX($A487:$R487,MATCH(Lists!$J$5,$A$1:$R$1,0))&amp;"")),"")</f>
        <v/>
      </c>
      <c r="X487" s="27">
        <f>IFERROR(TRIM(INDEX($A487:$R487,MATCH(Lists!$J$6,$A$1:$R$1,0))&amp;""),"")</f>
        <v/>
      </c>
      <c r="Y487" s="27">
        <f>IF(W487="","",IF(COUNTIF(W$2:W487,W487)=1,MAX(Y$1:Y486)+1,""))</f>
        <v/>
      </c>
      <c r="Z487" s="26" t="n"/>
    </row>
    <row r="488">
      <c r="S488" s="26" t="n"/>
      <c r="T488" s="27">
        <f>IF(COUNTA($A488:$R488)&gt;0,1,0)</f>
        <v/>
      </c>
      <c r="U488" s="27">
        <f>IFERROR(LOWER(TRIM(INDEX($A488:$R488,MATCH(Lists!$J$3,$A$1:$R$1,0))&amp;"")),"")</f>
        <v/>
      </c>
      <c r="V488" s="27">
        <f>IFERROR(LOWER(TRIM(INDEX($A488:$R488,MATCH(Lists!$J$4,$A$1:$R$1,0))&amp;"")),"")</f>
        <v/>
      </c>
      <c r="W488" s="27">
        <f>IFERROR(LOWER(TRIM(INDEX($A488:$R488,MATCH(Lists!$J$5,$A$1:$R$1,0))&amp;"")),"")</f>
        <v/>
      </c>
      <c r="X488" s="27">
        <f>IFERROR(TRIM(INDEX($A488:$R488,MATCH(Lists!$J$6,$A$1:$R$1,0))&amp;""),"")</f>
        <v/>
      </c>
      <c r="Y488" s="27">
        <f>IF(W488="","",IF(COUNTIF(W$2:W488,W488)=1,MAX(Y$1:Y487)+1,""))</f>
        <v/>
      </c>
      <c r="Z488" s="26" t="n"/>
    </row>
    <row r="489">
      <c r="S489" s="26" t="n"/>
      <c r="T489" s="27">
        <f>IF(COUNTA($A489:$R489)&gt;0,1,0)</f>
        <v/>
      </c>
      <c r="U489" s="27">
        <f>IFERROR(LOWER(TRIM(INDEX($A489:$R489,MATCH(Lists!$J$3,$A$1:$R$1,0))&amp;"")),"")</f>
        <v/>
      </c>
      <c r="V489" s="27">
        <f>IFERROR(LOWER(TRIM(INDEX($A489:$R489,MATCH(Lists!$J$4,$A$1:$R$1,0))&amp;"")),"")</f>
        <v/>
      </c>
      <c r="W489" s="27">
        <f>IFERROR(LOWER(TRIM(INDEX($A489:$R489,MATCH(Lists!$J$5,$A$1:$R$1,0))&amp;"")),"")</f>
        <v/>
      </c>
      <c r="X489" s="27">
        <f>IFERROR(TRIM(INDEX($A489:$R489,MATCH(Lists!$J$6,$A$1:$R$1,0))&amp;""),"")</f>
        <v/>
      </c>
      <c r="Y489" s="27">
        <f>IF(W489="","",IF(COUNTIF(W$2:W489,W489)=1,MAX(Y$1:Y488)+1,""))</f>
        <v/>
      </c>
      <c r="Z489" s="26" t="n"/>
    </row>
    <row r="490">
      <c r="S490" s="26" t="n"/>
      <c r="T490" s="27">
        <f>IF(COUNTA($A490:$R490)&gt;0,1,0)</f>
        <v/>
      </c>
      <c r="U490" s="27">
        <f>IFERROR(LOWER(TRIM(INDEX($A490:$R490,MATCH(Lists!$J$3,$A$1:$R$1,0))&amp;"")),"")</f>
        <v/>
      </c>
      <c r="V490" s="27">
        <f>IFERROR(LOWER(TRIM(INDEX($A490:$R490,MATCH(Lists!$J$4,$A$1:$R$1,0))&amp;"")),"")</f>
        <v/>
      </c>
      <c r="W490" s="27">
        <f>IFERROR(LOWER(TRIM(INDEX($A490:$R490,MATCH(Lists!$J$5,$A$1:$R$1,0))&amp;"")),"")</f>
        <v/>
      </c>
      <c r="X490" s="27">
        <f>IFERROR(TRIM(INDEX($A490:$R490,MATCH(Lists!$J$6,$A$1:$R$1,0))&amp;""),"")</f>
        <v/>
      </c>
      <c r="Y490" s="27">
        <f>IF(W490="","",IF(COUNTIF(W$2:W490,W490)=1,MAX(Y$1:Y489)+1,""))</f>
        <v/>
      </c>
      <c r="Z490" s="26" t="n"/>
    </row>
    <row r="491">
      <c r="S491" s="26" t="n"/>
      <c r="T491" s="27">
        <f>IF(COUNTA($A491:$R491)&gt;0,1,0)</f>
        <v/>
      </c>
      <c r="U491" s="27">
        <f>IFERROR(LOWER(TRIM(INDEX($A491:$R491,MATCH(Lists!$J$3,$A$1:$R$1,0))&amp;"")),"")</f>
        <v/>
      </c>
      <c r="V491" s="27">
        <f>IFERROR(LOWER(TRIM(INDEX($A491:$R491,MATCH(Lists!$J$4,$A$1:$R$1,0))&amp;"")),"")</f>
        <v/>
      </c>
      <c r="W491" s="27">
        <f>IFERROR(LOWER(TRIM(INDEX($A491:$R491,MATCH(Lists!$J$5,$A$1:$R$1,0))&amp;"")),"")</f>
        <v/>
      </c>
      <c r="X491" s="27">
        <f>IFERROR(TRIM(INDEX($A491:$R491,MATCH(Lists!$J$6,$A$1:$R$1,0))&amp;""),"")</f>
        <v/>
      </c>
      <c r="Y491" s="27">
        <f>IF(W491="","",IF(COUNTIF(W$2:W491,W491)=1,MAX(Y$1:Y490)+1,""))</f>
        <v/>
      </c>
      <c r="Z491" s="26" t="n"/>
    </row>
    <row r="492">
      <c r="S492" s="26" t="n"/>
      <c r="T492" s="27">
        <f>IF(COUNTA($A492:$R492)&gt;0,1,0)</f>
        <v/>
      </c>
      <c r="U492" s="27">
        <f>IFERROR(LOWER(TRIM(INDEX($A492:$R492,MATCH(Lists!$J$3,$A$1:$R$1,0))&amp;"")),"")</f>
        <v/>
      </c>
      <c r="V492" s="27">
        <f>IFERROR(LOWER(TRIM(INDEX($A492:$R492,MATCH(Lists!$J$4,$A$1:$R$1,0))&amp;"")),"")</f>
        <v/>
      </c>
      <c r="W492" s="27">
        <f>IFERROR(LOWER(TRIM(INDEX($A492:$R492,MATCH(Lists!$J$5,$A$1:$R$1,0))&amp;"")),"")</f>
        <v/>
      </c>
      <c r="X492" s="27">
        <f>IFERROR(TRIM(INDEX($A492:$R492,MATCH(Lists!$J$6,$A$1:$R$1,0))&amp;""),"")</f>
        <v/>
      </c>
      <c r="Y492" s="27">
        <f>IF(W492="","",IF(COUNTIF(W$2:W492,W492)=1,MAX(Y$1:Y491)+1,""))</f>
        <v/>
      </c>
      <c r="Z492" s="26" t="n"/>
    </row>
    <row r="493">
      <c r="S493" s="26" t="n"/>
      <c r="T493" s="27">
        <f>IF(COUNTA($A493:$R493)&gt;0,1,0)</f>
        <v/>
      </c>
      <c r="U493" s="27">
        <f>IFERROR(LOWER(TRIM(INDEX($A493:$R493,MATCH(Lists!$J$3,$A$1:$R$1,0))&amp;"")),"")</f>
        <v/>
      </c>
      <c r="V493" s="27">
        <f>IFERROR(LOWER(TRIM(INDEX($A493:$R493,MATCH(Lists!$J$4,$A$1:$R$1,0))&amp;"")),"")</f>
        <v/>
      </c>
      <c r="W493" s="27">
        <f>IFERROR(LOWER(TRIM(INDEX($A493:$R493,MATCH(Lists!$J$5,$A$1:$R$1,0))&amp;"")),"")</f>
        <v/>
      </c>
      <c r="X493" s="27">
        <f>IFERROR(TRIM(INDEX($A493:$R493,MATCH(Lists!$J$6,$A$1:$R$1,0))&amp;""),"")</f>
        <v/>
      </c>
      <c r="Y493" s="27">
        <f>IF(W493="","",IF(COUNTIF(W$2:W493,W493)=1,MAX(Y$1:Y492)+1,""))</f>
        <v/>
      </c>
      <c r="Z493" s="26" t="n"/>
    </row>
    <row r="494">
      <c r="S494" s="26" t="n"/>
      <c r="T494" s="27">
        <f>IF(COUNTA($A494:$R494)&gt;0,1,0)</f>
        <v/>
      </c>
      <c r="U494" s="27">
        <f>IFERROR(LOWER(TRIM(INDEX($A494:$R494,MATCH(Lists!$J$3,$A$1:$R$1,0))&amp;"")),"")</f>
        <v/>
      </c>
      <c r="V494" s="27">
        <f>IFERROR(LOWER(TRIM(INDEX($A494:$R494,MATCH(Lists!$J$4,$A$1:$R$1,0))&amp;"")),"")</f>
        <v/>
      </c>
      <c r="W494" s="27">
        <f>IFERROR(LOWER(TRIM(INDEX($A494:$R494,MATCH(Lists!$J$5,$A$1:$R$1,0))&amp;"")),"")</f>
        <v/>
      </c>
      <c r="X494" s="27">
        <f>IFERROR(TRIM(INDEX($A494:$R494,MATCH(Lists!$J$6,$A$1:$R$1,0))&amp;""),"")</f>
        <v/>
      </c>
      <c r="Y494" s="27">
        <f>IF(W494="","",IF(COUNTIF(W$2:W494,W494)=1,MAX(Y$1:Y493)+1,""))</f>
        <v/>
      </c>
      <c r="Z494" s="26" t="n"/>
    </row>
    <row r="495">
      <c r="S495" s="26" t="n"/>
      <c r="T495" s="27">
        <f>IF(COUNTA($A495:$R495)&gt;0,1,0)</f>
        <v/>
      </c>
      <c r="U495" s="27">
        <f>IFERROR(LOWER(TRIM(INDEX($A495:$R495,MATCH(Lists!$J$3,$A$1:$R$1,0))&amp;"")),"")</f>
        <v/>
      </c>
      <c r="V495" s="27">
        <f>IFERROR(LOWER(TRIM(INDEX($A495:$R495,MATCH(Lists!$J$4,$A$1:$R$1,0))&amp;"")),"")</f>
        <v/>
      </c>
      <c r="W495" s="27">
        <f>IFERROR(LOWER(TRIM(INDEX($A495:$R495,MATCH(Lists!$J$5,$A$1:$R$1,0))&amp;"")),"")</f>
        <v/>
      </c>
      <c r="X495" s="27">
        <f>IFERROR(TRIM(INDEX($A495:$R495,MATCH(Lists!$J$6,$A$1:$R$1,0))&amp;""),"")</f>
        <v/>
      </c>
      <c r="Y495" s="27">
        <f>IF(W495="","",IF(COUNTIF(W$2:W495,W495)=1,MAX(Y$1:Y494)+1,""))</f>
        <v/>
      </c>
      <c r="Z495" s="26" t="n"/>
    </row>
    <row r="496">
      <c r="S496" s="26" t="n"/>
      <c r="T496" s="27">
        <f>IF(COUNTA($A496:$R496)&gt;0,1,0)</f>
        <v/>
      </c>
      <c r="U496" s="27">
        <f>IFERROR(LOWER(TRIM(INDEX($A496:$R496,MATCH(Lists!$J$3,$A$1:$R$1,0))&amp;"")),"")</f>
        <v/>
      </c>
      <c r="V496" s="27">
        <f>IFERROR(LOWER(TRIM(INDEX($A496:$R496,MATCH(Lists!$J$4,$A$1:$R$1,0))&amp;"")),"")</f>
        <v/>
      </c>
      <c r="W496" s="27">
        <f>IFERROR(LOWER(TRIM(INDEX($A496:$R496,MATCH(Lists!$J$5,$A$1:$R$1,0))&amp;"")),"")</f>
        <v/>
      </c>
      <c r="X496" s="27">
        <f>IFERROR(TRIM(INDEX($A496:$R496,MATCH(Lists!$J$6,$A$1:$R$1,0))&amp;""),"")</f>
        <v/>
      </c>
      <c r="Y496" s="27">
        <f>IF(W496="","",IF(COUNTIF(W$2:W496,W496)=1,MAX(Y$1:Y495)+1,""))</f>
        <v/>
      </c>
      <c r="Z496" s="26" t="n"/>
    </row>
    <row r="497">
      <c r="S497" s="26" t="n"/>
      <c r="T497" s="27">
        <f>IF(COUNTA($A497:$R497)&gt;0,1,0)</f>
        <v/>
      </c>
      <c r="U497" s="27">
        <f>IFERROR(LOWER(TRIM(INDEX($A497:$R497,MATCH(Lists!$J$3,$A$1:$R$1,0))&amp;"")),"")</f>
        <v/>
      </c>
      <c r="V497" s="27">
        <f>IFERROR(LOWER(TRIM(INDEX($A497:$R497,MATCH(Lists!$J$4,$A$1:$R$1,0))&amp;"")),"")</f>
        <v/>
      </c>
      <c r="W497" s="27">
        <f>IFERROR(LOWER(TRIM(INDEX($A497:$R497,MATCH(Lists!$J$5,$A$1:$R$1,0))&amp;"")),"")</f>
        <v/>
      </c>
      <c r="X497" s="27">
        <f>IFERROR(TRIM(INDEX($A497:$R497,MATCH(Lists!$J$6,$A$1:$R$1,0))&amp;""),"")</f>
        <v/>
      </c>
      <c r="Y497" s="27">
        <f>IF(W497="","",IF(COUNTIF(W$2:W497,W497)=1,MAX(Y$1:Y496)+1,""))</f>
        <v/>
      </c>
      <c r="Z497" s="26" t="n"/>
    </row>
    <row r="498">
      <c r="S498" s="26" t="n"/>
      <c r="T498" s="27">
        <f>IF(COUNTA($A498:$R498)&gt;0,1,0)</f>
        <v/>
      </c>
      <c r="U498" s="27">
        <f>IFERROR(LOWER(TRIM(INDEX($A498:$R498,MATCH(Lists!$J$3,$A$1:$R$1,0))&amp;"")),"")</f>
        <v/>
      </c>
      <c r="V498" s="27">
        <f>IFERROR(LOWER(TRIM(INDEX($A498:$R498,MATCH(Lists!$J$4,$A$1:$R$1,0))&amp;"")),"")</f>
        <v/>
      </c>
      <c r="W498" s="27">
        <f>IFERROR(LOWER(TRIM(INDEX($A498:$R498,MATCH(Lists!$J$5,$A$1:$R$1,0))&amp;"")),"")</f>
        <v/>
      </c>
      <c r="X498" s="27">
        <f>IFERROR(TRIM(INDEX($A498:$R498,MATCH(Lists!$J$6,$A$1:$R$1,0))&amp;""),"")</f>
        <v/>
      </c>
      <c r="Y498" s="27">
        <f>IF(W498="","",IF(COUNTIF(W$2:W498,W498)=1,MAX(Y$1:Y497)+1,""))</f>
        <v/>
      </c>
      <c r="Z498" s="26" t="n"/>
    </row>
    <row r="499">
      <c r="S499" s="26" t="n"/>
      <c r="T499" s="27">
        <f>IF(COUNTA($A499:$R499)&gt;0,1,0)</f>
        <v/>
      </c>
      <c r="U499" s="27">
        <f>IFERROR(LOWER(TRIM(INDEX($A499:$R499,MATCH(Lists!$J$3,$A$1:$R$1,0))&amp;"")),"")</f>
        <v/>
      </c>
      <c r="V499" s="27">
        <f>IFERROR(LOWER(TRIM(INDEX($A499:$R499,MATCH(Lists!$J$4,$A$1:$R$1,0))&amp;"")),"")</f>
        <v/>
      </c>
      <c r="W499" s="27">
        <f>IFERROR(LOWER(TRIM(INDEX($A499:$R499,MATCH(Lists!$J$5,$A$1:$R$1,0))&amp;"")),"")</f>
        <v/>
      </c>
      <c r="X499" s="27">
        <f>IFERROR(TRIM(INDEX($A499:$R499,MATCH(Lists!$J$6,$A$1:$R$1,0))&amp;""),"")</f>
        <v/>
      </c>
      <c r="Y499" s="27">
        <f>IF(W499="","",IF(COUNTIF(W$2:W499,W499)=1,MAX(Y$1:Y498)+1,""))</f>
        <v/>
      </c>
      <c r="Z499" s="26" t="n"/>
    </row>
    <row r="500">
      <c r="S500" s="26" t="n"/>
      <c r="T500" s="27">
        <f>IF(COUNTA($A500:$R500)&gt;0,1,0)</f>
        <v/>
      </c>
      <c r="U500" s="27">
        <f>IFERROR(LOWER(TRIM(INDEX($A500:$R500,MATCH(Lists!$J$3,$A$1:$R$1,0))&amp;"")),"")</f>
        <v/>
      </c>
      <c r="V500" s="27">
        <f>IFERROR(LOWER(TRIM(INDEX($A500:$R500,MATCH(Lists!$J$4,$A$1:$R$1,0))&amp;"")),"")</f>
        <v/>
      </c>
      <c r="W500" s="27">
        <f>IFERROR(LOWER(TRIM(INDEX($A500:$R500,MATCH(Lists!$J$5,$A$1:$R$1,0))&amp;"")),"")</f>
        <v/>
      </c>
      <c r="X500" s="27">
        <f>IFERROR(TRIM(INDEX($A500:$R500,MATCH(Lists!$J$6,$A$1:$R$1,0))&amp;""),"")</f>
        <v/>
      </c>
      <c r="Y500" s="27">
        <f>IF(W500="","",IF(COUNTIF(W$2:W500,W500)=1,MAX(Y$1:Y499)+1,""))</f>
        <v/>
      </c>
      <c r="Z500" s="26" t="n"/>
    </row>
    <row r="501">
      <c r="S501" s="26" t="n"/>
      <c r="T501" s="27">
        <f>IF(COUNTA($A501:$R501)&gt;0,1,0)</f>
        <v/>
      </c>
      <c r="U501" s="27">
        <f>IFERROR(LOWER(TRIM(INDEX($A501:$R501,MATCH(Lists!$J$3,$A$1:$R$1,0))&amp;"")),"")</f>
        <v/>
      </c>
      <c r="V501" s="27">
        <f>IFERROR(LOWER(TRIM(INDEX($A501:$R501,MATCH(Lists!$J$4,$A$1:$R$1,0))&amp;"")),"")</f>
        <v/>
      </c>
      <c r="W501" s="27">
        <f>IFERROR(LOWER(TRIM(INDEX($A501:$R501,MATCH(Lists!$J$5,$A$1:$R$1,0))&amp;"")),"")</f>
        <v/>
      </c>
      <c r="X501" s="27">
        <f>IFERROR(TRIM(INDEX($A501:$R501,MATCH(Lists!$J$6,$A$1:$R$1,0))&amp;""),"")</f>
        <v/>
      </c>
      <c r="Y501" s="27">
        <f>IF(W501="","",IF(COUNTIF(W$2:W501,W501)=1,MAX(Y$1:Y500)+1,""))</f>
        <v/>
      </c>
      <c r="Z501" s="26" t="n"/>
    </row>
    <row r="502">
      <c r="S502" s="26" t="n"/>
      <c r="T502" s="27">
        <f>IF(COUNTA($A502:$R502)&gt;0,1,0)</f>
        <v/>
      </c>
      <c r="U502" s="27">
        <f>IFERROR(LOWER(TRIM(INDEX($A502:$R502,MATCH(Lists!$J$3,$A$1:$R$1,0))&amp;"")),"")</f>
        <v/>
      </c>
      <c r="V502" s="27">
        <f>IFERROR(LOWER(TRIM(INDEX($A502:$R502,MATCH(Lists!$J$4,$A$1:$R$1,0))&amp;"")),"")</f>
        <v/>
      </c>
      <c r="W502" s="27">
        <f>IFERROR(LOWER(TRIM(INDEX($A502:$R502,MATCH(Lists!$J$5,$A$1:$R$1,0))&amp;"")),"")</f>
        <v/>
      </c>
      <c r="X502" s="27">
        <f>IFERROR(TRIM(INDEX($A502:$R502,MATCH(Lists!$J$6,$A$1:$R$1,0))&amp;""),"")</f>
        <v/>
      </c>
      <c r="Y502" s="27">
        <f>IF(W502="","",IF(COUNTIF(W$2:W502,W502)=1,MAX(Y$1:Y501)+1,""))</f>
        <v/>
      </c>
      <c r="Z502" s="26" t="n"/>
    </row>
    <row r="503">
      <c r="S503" s="26" t="n"/>
      <c r="T503" s="27">
        <f>IF(COUNTA($A503:$R503)&gt;0,1,0)</f>
        <v/>
      </c>
      <c r="U503" s="27">
        <f>IFERROR(LOWER(TRIM(INDEX($A503:$R503,MATCH(Lists!$J$3,$A$1:$R$1,0))&amp;"")),"")</f>
        <v/>
      </c>
      <c r="V503" s="27">
        <f>IFERROR(LOWER(TRIM(INDEX($A503:$R503,MATCH(Lists!$J$4,$A$1:$R$1,0))&amp;"")),"")</f>
        <v/>
      </c>
      <c r="W503" s="27">
        <f>IFERROR(LOWER(TRIM(INDEX($A503:$R503,MATCH(Lists!$J$5,$A$1:$R$1,0))&amp;"")),"")</f>
        <v/>
      </c>
      <c r="X503" s="27">
        <f>IFERROR(TRIM(INDEX($A503:$R503,MATCH(Lists!$J$6,$A$1:$R$1,0))&amp;""),"")</f>
        <v/>
      </c>
      <c r="Y503" s="27">
        <f>IF(W503="","",IF(COUNTIF(W$2:W503,W503)=1,MAX(Y$1:Y502)+1,""))</f>
        <v/>
      </c>
      <c r="Z503" s="26" t="n"/>
    </row>
    <row r="504">
      <c r="S504" s="26" t="n"/>
      <c r="T504" s="27">
        <f>IF(COUNTA($A504:$R504)&gt;0,1,0)</f>
        <v/>
      </c>
      <c r="U504" s="27">
        <f>IFERROR(LOWER(TRIM(INDEX($A504:$R504,MATCH(Lists!$J$3,$A$1:$R$1,0))&amp;"")),"")</f>
        <v/>
      </c>
      <c r="V504" s="27">
        <f>IFERROR(LOWER(TRIM(INDEX($A504:$R504,MATCH(Lists!$J$4,$A$1:$R$1,0))&amp;"")),"")</f>
        <v/>
      </c>
      <c r="W504" s="27">
        <f>IFERROR(LOWER(TRIM(INDEX($A504:$R504,MATCH(Lists!$J$5,$A$1:$R$1,0))&amp;"")),"")</f>
        <v/>
      </c>
      <c r="X504" s="27">
        <f>IFERROR(TRIM(INDEX($A504:$R504,MATCH(Lists!$J$6,$A$1:$R$1,0))&amp;""),"")</f>
        <v/>
      </c>
      <c r="Y504" s="27">
        <f>IF(W504="","",IF(COUNTIF(W$2:W504,W504)=1,MAX(Y$1:Y503)+1,""))</f>
        <v/>
      </c>
      <c r="Z504" s="26" t="n"/>
    </row>
    <row r="505">
      <c r="S505" s="26" t="n"/>
      <c r="T505" s="27">
        <f>IF(COUNTA($A505:$R505)&gt;0,1,0)</f>
        <v/>
      </c>
      <c r="U505" s="27">
        <f>IFERROR(LOWER(TRIM(INDEX($A505:$R505,MATCH(Lists!$J$3,$A$1:$R$1,0))&amp;"")),"")</f>
        <v/>
      </c>
      <c r="V505" s="27">
        <f>IFERROR(LOWER(TRIM(INDEX($A505:$R505,MATCH(Lists!$J$4,$A$1:$R$1,0))&amp;"")),"")</f>
        <v/>
      </c>
      <c r="W505" s="27">
        <f>IFERROR(LOWER(TRIM(INDEX($A505:$R505,MATCH(Lists!$J$5,$A$1:$R$1,0))&amp;"")),"")</f>
        <v/>
      </c>
      <c r="X505" s="27">
        <f>IFERROR(TRIM(INDEX($A505:$R505,MATCH(Lists!$J$6,$A$1:$R$1,0))&amp;""),"")</f>
        <v/>
      </c>
      <c r="Y505" s="27">
        <f>IF(W505="","",IF(COUNTIF(W$2:W505,W505)=1,MAX(Y$1:Y504)+1,""))</f>
        <v/>
      </c>
      <c r="Z505" s="26" t="n"/>
    </row>
    <row r="506">
      <c r="S506" s="26" t="n"/>
      <c r="T506" s="27">
        <f>IF(COUNTA($A506:$R506)&gt;0,1,0)</f>
        <v/>
      </c>
      <c r="U506" s="27">
        <f>IFERROR(LOWER(TRIM(INDEX($A506:$R506,MATCH(Lists!$J$3,$A$1:$R$1,0))&amp;"")),"")</f>
        <v/>
      </c>
      <c r="V506" s="27">
        <f>IFERROR(LOWER(TRIM(INDEX($A506:$R506,MATCH(Lists!$J$4,$A$1:$R$1,0))&amp;"")),"")</f>
        <v/>
      </c>
      <c r="W506" s="27">
        <f>IFERROR(LOWER(TRIM(INDEX($A506:$R506,MATCH(Lists!$J$5,$A$1:$R$1,0))&amp;"")),"")</f>
        <v/>
      </c>
      <c r="X506" s="27">
        <f>IFERROR(TRIM(INDEX($A506:$R506,MATCH(Lists!$J$6,$A$1:$R$1,0))&amp;""),"")</f>
        <v/>
      </c>
      <c r="Y506" s="27">
        <f>IF(W506="","",IF(COUNTIF(W$2:W506,W506)=1,MAX(Y$1:Y505)+1,""))</f>
        <v/>
      </c>
      <c r="Z506" s="26" t="n"/>
    </row>
    <row r="507">
      <c r="S507" s="26" t="n"/>
      <c r="T507" s="27">
        <f>IF(COUNTA($A507:$R507)&gt;0,1,0)</f>
        <v/>
      </c>
      <c r="U507" s="27">
        <f>IFERROR(LOWER(TRIM(INDEX($A507:$R507,MATCH(Lists!$J$3,$A$1:$R$1,0))&amp;"")),"")</f>
        <v/>
      </c>
      <c r="V507" s="27">
        <f>IFERROR(LOWER(TRIM(INDEX($A507:$R507,MATCH(Lists!$J$4,$A$1:$R$1,0))&amp;"")),"")</f>
        <v/>
      </c>
      <c r="W507" s="27">
        <f>IFERROR(LOWER(TRIM(INDEX($A507:$R507,MATCH(Lists!$J$5,$A$1:$R$1,0))&amp;"")),"")</f>
        <v/>
      </c>
      <c r="X507" s="27">
        <f>IFERROR(TRIM(INDEX($A507:$R507,MATCH(Lists!$J$6,$A$1:$R$1,0))&amp;""),"")</f>
        <v/>
      </c>
      <c r="Y507" s="27">
        <f>IF(W507="","",IF(COUNTIF(W$2:W507,W507)=1,MAX(Y$1:Y506)+1,""))</f>
        <v/>
      </c>
      <c r="Z507" s="26" t="n"/>
    </row>
    <row r="508">
      <c r="S508" s="26" t="n"/>
      <c r="T508" s="27">
        <f>IF(COUNTA($A508:$R508)&gt;0,1,0)</f>
        <v/>
      </c>
      <c r="U508" s="27">
        <f>IFERROR(LOWER(TRIM(INDEX($A508:$R508,MATCH(Lists!$J$3,$A$1:$R$1,0))&amp;"")),"")</f>
        <v/>
      </c>
      <c r="V508" s="27">
        <f>IFERROR(LOWER(TRIM(INDEX($A508:$R508,MATCH(Lists!$J$4,$A$1:$R$1,0))&amp;"")),"")</f>
        <v/>
      </c>
      <c r="W508" s="27">
        <f>IFERROR(LOWER(TRIM(INDEX($A508:$R508,MATCH(Lists!$J$5,$A$1:$R$1,0))&amp;"")),"")</f>
        <v/>
      </c>
      <c r="X508" s="27">
        <f>IFERROR(TRIM(INDEX($A508:$R508,MATCH(Lists!$J$6,$A$1:$R$1,0))&amp;""),"")</f>
        <v/>
      </c>
      <c r="Y508" s="27">
        <f>IF(W508="","",IF(COUNTIF(W$2:W508,W508)=1,MAX(Y$1:Y507)+1,""))</f>
        <v/>
      </c>
      <c r="Z508" s="26" t="n"/>
    </row>
    <row r="509">
      <c r="S509" s="26" t="n"/>
      <c r="T509" s="27">
        <f>IF(COUNTA($A509:$R509)&gt;0,1,0)</f>
        <v/>
      </c>
      <c r="U509" s="27">
        <f>IFERROR(LOWER(TRIM(INDEX($A509:$R509,MATCH(Lists!$J$3,$A$1:$R$1,0))&amp;"")),"")</f>
        <v/>
      </c>
      <c r="V509" s="27">
        <f>IFERROR(LOWER(TRIM(INDEX($A509:$R509,MATCH(Lists!$J$4,$A$1:$R$1,0))&amp;"")),"")</f>
        <v/>
      </c>
      <c r="W509" s="27">
        <f>IFERROR(LOWER(TRIM(INDEX($A509:$R509,MATCH(Lists!$J$5,$A$1:$R$1,0))&amp;"")),"")</f>
        <v/>
      </c>
      <c r="X509" s="27">
        <f>IFERROR(TRIM(INDEX($A509:$R509,MATCH(Lists!$J$6,$A$1:$R$1,0))&amp;""),"")</f>
        <v/>
      </c>
      <c r="Y509" s="27">
        <f>IF(W509="","",IF(COUNTIF(W$2:W509,W509)=1,MAX(Y$1:Y508)+1,""))</f>
        <v/>
      </c>
      <c r="Z509" s="26" t="n"/>
    </row>
    <row r="510">
      <c r="S510" s="26" t="n"/>
      <c r="T510" s="27">
        <f>IF(COUNTA($A510:$R510)&gt;0,1,0)</f>
        <v/>
      </c>
      <c r="U510" s="27">
        <f>IFERROR(LOWER(TRIM(INDEX($A510:$R510,MATCH(Lists!$J$3,$A$1:$R$1,0))&amp;"")),"")</f>
        <v/>
      </c>
      <c r="V510" s="27">
        <f>IFERROR(LOWER(TRIM(INDEX($A510:$R510,MATCH(Lists!$J$4,$A$1:$R$1,0))&amp;"")),"")</f>
        <v/>
      </c>
      <c r="W510" s="27">
        <f>IFERROR(LOWER(TRIM(INDEX($A510:$R510,MATCH(Lists!$J$5,$A$1:$R$1,0))&amp;"")),"")</f>
        <v/>
      </c>
      <c r="X510" s="27">
        <f>IFERROR(TRIM(INDEX($A510:$R510,MATCH(Lists!$J$6,$A$1:$R$1,0))&amp;""),"")</f>
        <v/>
      </c>
      <c r="Y510" s="27">
        <f>IF(W510="","",IF(COUNTIF(W$2:W510,W510)=1,MAX(Y$1:Y509)+1,""))</f>
        <v/>
      </c>
      <c r="Z510" s="26" t="n"/>
    </row>
    <row r="511">
      <c r="S511" s="26" t="n"/>
      <c r="T511" s="27">
        <f>IF(COUNTA($A511:$R511)&gt;0,1,0)</f>
        <v/>
      </c>
      <c r="U511" s="27">
        <f>IFERROR(LOWER(TRIM(INDEX($A511:$R511,MATCH(Lists!$J$3,$A$1:$R$1,0))&amp;"")),"")</f>
        <v/>
      </c>
      <c r="V511" s="27">
        <f>IFERROR(LOWER(TRIM(INDEX($A511:$R511,MATCH(Lists!$J$4,$A$1:$R$1,0))&amp;"")),"")</f>
        <v/>
      </c>
      <c r="W511" s="27">
        <f>IFERROR(LOWER(TRIM(INDEX($A511:$R511,MATCH(Lists!$J$5,$A$1:$R$1,0))&amp;"")),"")</f>
        <v/>
      </c>
      <c r="X511" s="27">
        <f>IFERROR(TRIM(INDEX($A511:$R511,MATCH(Lists!$J$6,$A$1:$R$1,0))&amp;""),"")</f>
        <v/>
      </c>
      <c r="Y511" s="27">
        <f>IF(W511="","",IF(COUNTIF(W$2:W511,W511)=1,MAX(Y$1:Y510)+1,""))</f>
        <v/>
      </c>
      <c r="Z511" s="26" t="n"/>
    </row>
    <row r="512">
      <c r="S512" s="26" t="n"/>
      <c r="T512" s="27">
        <f>IF(COUNTA($A512:$R512)&gt;0,1,0)</f>
        <v/>
      </c>
      <c r="U512" s="27">
        <f>IFERROR(LOWER(TRIM(INDEX($A512:$R512,MATCH(Lists!$J$3,$A$1:$R$1,0))&amp;"")),"")</f>
        <v/>
      </c>
      <c r="V512" s="27">
        <f>IFERROR(LOWER(TRIM(INDEX($A512:$R512,MATCH(Lists!$J$4,$A$1:$R$1,0))&amp;"")),"")</f>
        <v/>
      </c>
      <c r="W512" s="27">
        <f>IFERROR(LOWER(TRIM(INDEX($A512:$R512,MATCH(Lists!$J$5,$A$1:$R$1,0))&amp;"")),"")</f>
        <v/>
      </c>
      <c r="X512" s="27">
        <f>IFERROR(TRIM(INDEX($A512:$R512,MATCH(Lists!$J$6,$A$1:$R$1,0))&amp;""),"")</f>
        <v/>
      </c>
      <c r="Y512" s="27">
        <f>IF(W512="","",IF(COUNTIF(W$2:W512,W512)=1,MAX(Y$1:Y511)+1,""))</f>
        <v/>
      </c>
      <c r="Z512" s="26" t="n"/>
    </row>
    <row r="513">
      <c r="S513" s="26" t="n"/>
      <c r="T513" s="27">
        <f>IF(COUNTA($A513:$R513)&gt;0,1,0)</f>
        <v/>
      </c>
      <c r="U513" s="27">
        <f>IFERROR(LOWER(TRIM(INDEX($A513:$R513,MATCH(Lists!$J$3,$A$1:$R$1,0))&amp;"")),"")</f>
        <v/>
      </c>
      <c r="V513" s="27">
        <f>IFERROR(LOWER(TRIM(INDEX($A513:$R513,MATCH(Lists!$J$4,$A$1:$R$1,0))&amp;"")),"")</f>
        <v/>
      </c>
      <c r="W513" s="27">
        <f>IFERROR(LOWER(TRIM(INDEX($A513:$R513,MATCH(Lists!$J$5,$A$1:$R$1,0))&amp;"")),"")</f>
        <v/>
      </c>
      <c r="X513" s="27">
        <f>IFERROR(TRIM(INDEX($A513:$R513,MATCH(Lists!$J$6,$A$1:$R$1,0))&amp;""),"")</f>
        <v/>
      </c>
      <c r="Y513" s="27">
        <f>IF(W513="","",IF(COUNTIF(W$2:W513,W513)=1,MAX(Y$1:Y512)+1,""))</f>
        <v/>
      </c>
      <c r="Z513" s="26" t="n"/>
    </row>
    <row r="514">
      <c r="S514" s="26" t="n"/>
      <c r="T514" s="27">
        <f>IF(COUNTA($A514:$R514)&gt;0,1,0)</f>
        <v/>
      </c>
      <c r="U514" s="27">
        <f>IFERROR(LOWER(TRIM(INDEX($A514:$R514,MATCH(Lists!$J$3,$A$1:$R$1,0))&amp;"")),"")</f>
        <v/>
      </c>
      <c r="V514" s="27">
        <f>IFERROR(LOWER(TRIM(INDEX($A514:$R514,MATCH(Lists!$J$4,$A$1:$R$1,0))&amp;"")),"")</f>
        <v/>
      </c>
      <c r="W514" s="27">
        <f>IFERROR(LOWER(TRIM(INDEX($A514:$R514,MATCH(Lists!$J$5,$A$1:$R$1,0))&amp;"")),"")</f>
        <v/>
      </c>
      <c r="X514" s="27">
        <f>IFERROR(TRIM(INDEX($A514:$R514,MATCH(Lists!$J$6,$A$1:$R$1,0))&amp;""),"")</f>
        <v/>
      </c>
      <c r="Y514" s="27">
        <f>IF(W514="","",IF(COUNTIF(W$2:W514,W514)=1,MAX(Y$1:Y513)+1,""))</f>
        <v/>
      </c>
      <c r="Z514" s="26" t="n"/>
    </row>
    <row r="515">
      <c r="S515" s="26" t="n"/>
      <c r="T515" s="27">
        <f>IF(COUNTA($A515:$R515)&gt;0,1,0)</f>
        <v/>
      </c>
      <c r="U515" s="27">
        <f>IFERROR(LOWER(TRIM(INDEX($A515:$R515,MATCH(Lists!$J$3,$A$1:$R$1,0))&amp;"")),"")</f>
        <v/>
      </c>
      <c r="V515" s="27">
        <f>IFERROR(LOWER(TRIM(INDEX($A515:$R515,MATCH(Lists!$J$4,$A$1:$R$1,0))&amp;"")),"")</f>
        <v/>
      </c>
      <c r="W515" s="27">
        <f>IFERROR(LOWER(TRIM(INDEX($A515:$R515,MATCH(Lists!$J$5,$A$1:$R$1,0))&amp;"")),"")</f>
        <v/>
      </c>
      <c r="X515" s="27">
        <f>IFERROR(TRIM(INDEX($A515:$R515,MATCH(Lists!$J$6,$A$1:$R$1,0))&amp;""),"")</f>
        <v/>
      </c>
      <c r="Y515" s="27">
        <f>IF(W515="","",IF(COUNTIF(W$2:W515,W515)=1,MAX(Y$1:Y514)+1,""))</f>
        <v/>
      </c>
      <c r="Z515" s="26" t="n"/>
    </row>
    <row r="516">
      <c r="S516" s="26" t="n"/>
      <c r="T516" s="27">
        <f>IF(COUNTA($A516:$R516)&gt;0,1,0)</f>
        <v/>
      </c>
      <c r="U516" s="27">
        <f>IFERROR(LOWER(TRIM(INDEX($A516:$R516,MATCH(Lists!$J$3,$A$1:$R$1,0))&amp;"")),"")</f>
        <v/>
      </c>
      <c r="V516" s="27">
        <f>IFERROR(LOWER(TRIM(INDEX($A516:$R516,MATCH(Lists!$J$4,$A$1:$R$1,0))&amp;"")),"")</f>
        <v/>
      </c>
      <c r="W516" s="27">
        <f>IFERROR(LOWER(TRIM(INDEX($A516:$R516,MATCH(Lists!$J$5,$A$1:$R$1,0))&amp;"")),"")</f>
        <v/>
      </c>
      <c r="X516" s="27">
        <f>IFERROR(TRIM(INDEX($A516:$R516,MATCH(Lists!$J$6,$A$1:$R$1,0))&amp;""),"")</f>
        <v/>
      </c>
      <c r="Y516" s="27">
        <f>IF(W516="","",IF(COUNTIF(W$2:W516,W516)=1,MAX(Y$1:Y515)+1,""))</f>
        <v/>
      </c>
      <c r="Z516" s="26" t="n"/>
    </row>
    <row r="517">
      <c r="S517" s="26" t="n"/>
      <c r="T517" s="27">
        <f>IF(COUNTA($A517:$R517)&gt;0,1,0)</f>
        <v/>
      </c>
      <c r="U517" s="27">
        <f>IFERROR(LOWER(TRIM(INDEX($A517:$R517,MATCH(Lists!$J$3,$A$1:$R$1,0))&amp;"")),"")</f>
        <v/>
      </c>
      <c r="V517" s="27">
        <f>IFERROR(LOWER(TRIM(INDEX($A517:$R517,MATCH(Lists!$J$4,$A$1:$R$1,0))&amp;"")),"")</f>
        <v/>
      </c>
      <c r="W517" s="27">
        <f>IFERROR(LOWER(TRIM(INDEX($A517:$R517,MATCH(Lists!$J$5,$A$1:$R$1,0))&amp;"")),"")</f>
        <v/>
      </c>
      <c r="X517" s="27">
        <f>IFERROR(TRIM(INDEX($A517:$R517,MATCH(Lists!$J$6,$A$1:$R$1,0))&amp;""),"")</f>
        <v/>
      </c>
      <c r="Y517" s="27">
        <f>IF(W517="","",IF(COUNTIF(W$2:W517,W517)=1,MAX(Y$1:Y516)+1,""))</f>
        <v/>
      </c>
      <c r="Z517" s="26" t="n"/>
    </row>
    <row r="518">
      <c r="S518" s="26" t="n"/>
      <c r="T518" s="27">
        <f>IF(COUNTA($A518:$R518)&gt;0,1,0)</f>
        <v/>
      </c>
      <c r="U518" s="27">
        <f>IFERROR(LOWER(TRIM(INDEX($A518:$R518,MATCH(Lists!$J$3,$A$1:$R$1,0))&amp;"")),"")</f>
        <v/>
      </c>
      <c r="V518" s="27">
        <f>IFERROR(LOWER(TRIM(INDEX($A518:$R518,MATCH(Lists!$J$4,$A$1:$R$1,0))&amp;"")),"")</f>
        <v/>
      </c>
      <c r="W518" s="27">
        <f>IFERROR(LOWER(TRIM(INDEX($A518:$R518,MATCH(Lists!$J$5,$A$1:$R$1,0))&amp;"")),"")</f>
        <v/>
      </c>
      <c r="X518" s="27">
        <f>IFERROR(TRIM(INDEX($A518:$R518,MATCH(Lists!$J$6,$A$1:$R$1,0))&amp;""),"")</f>
        <v/>
      </c>
      <c r="Y518" s="27">
        <f>IF(W518="","",IF(COUNTIF(W$2:W518,W518)=1,MAX(Y$1:Y517)+1,""))</f>
        <v/>
      </c>
      <c r="Z518" s="26" t="n"/>
    </row>
    <row r="519">
      <c r="S519" s="26" t="n"/>
      <c r="T519" s="27">
        <f>IF(COUNTA($A519:$R519)&gt;0,1,0)</f>
        <v/>
      </c>
      <c r="U519" s="27">
        <f>IFERROR(LOWER(TRIM(INDEX($A519:$R519,MATCH(Lists!$J$3,$A$1:$R$1,0))&amp;"")),"")</f>
        <v/>
      </c>
      <c r="V519" s="27">
        <f>IFERROR(LOWER(TRIM(INDEX($A519:$R519,MATCH(Lists!$J$4,$A$1:$R$1,0))&amp;"")),"")</f>
        <v/>
      </c>
      <c r="W519" s="27">
        <f>IFERROR(LOWER(TRIM(INDEX($A519:$R519,MATCH(Lists!$J$5,$A$1:$R$1,0))&amp;"")),"")</f>
        <v/>
      </c>
      <c r="X519" s="27">
        <f>IFERROR(TRIM(INDEX($A519:$R519,MATCH(Lists!$J$6,$A$1:$R$1,0))&amp;""),"")</f>
        <v/>
      </c>
      <c r="Y519" s="27">
        <f>IF(W519="","",IF(COUNTIF(W$2:W519,W519)=1,MAX(Y$1:Y518)+1,""))</f>
        <v/>
      </c>
      <c r="Z519" s="26" t="n"/>
    </row>
    <row r="520">
      <c r="S520" s="26" t="n"/>
      <c r="T520" s="27">
        <f>IF(COUNTA($A520:$R520)&gt;0,1,0)</f>
        <v/>
      </c>
      <c r="U520" s="27">
        <f>IFERROR(LOWER(TRIM(INDEX($A520:$R520,MATCH(Lists!$J$3,$A$1:$R$1,0))&amp;"")),"")</f>
        <v/>
      </c>
      <c r="V520" s="27">
        <f>IFERROR(LOWER(TRIM(INDEX($A520:$R520,MATCH(Lists!$J$4,$A$1:$R$1,0))&amp;"")),"")</f>
        <v/>
      </c>
      <c r="W520" s="27">
        <f>IFERROR(LOWER(TRIM(INDEX($A520:$R520,MATCH(Lists!$J$5,$A$1:$R$1,0))&amp;"")),"")</f>
        <v/>
      </c>
      <c r="X520" s="27">
        <f>IFERROR(TRIM(INDEX($A520:$R520,MATCH(Lists!$J$6,$A$1:$R$1,0))&amp;""),"")</f>
        <v/>
      </c>
      <c r="Y520" s="27">
        <f>IF(W520="","",IF(COUNTIF(W$2:W520,W520)=1,MAX(Y$1:Y519)+1,""))</f>
        <v/>
      </c>
      <c r="Z520" s="26" t="n"/>
    </row>
    <row r="521">
      <c r="S521" s="26" t="n"/>
      <c r="T521" s="27">
        <f>IF(COUNTA($A521:$R521)&gt;0,1,0)</f>
        <v/>
      </c>
      <c r="U521" s="27">
        <f>IFERROR(LOWER(TRIM(INDEX($A521:$R521,MATCH(Lists!$J$3,$A$1:$R$1,0))&amp;"")),"")</f>
        <v/>
      </c>
      <c r="V521" s="27">
        <f>IFERROR(LOWER(TRIM(INDEX($A521:$R521,MATCH(Lists!$J$4,$A$1:$R$1,0))&amp;"")),"")</f>
        <v/>
      </c>
      <c r="W521" s="27">
        <f>IFERROR(LOWER(TRIM(INDEX($A521:$R521,MATCH(Lists!$J$5,$A$1:$R$1,0))&amp;"")),"")</f>
        <v/>
      </c>
      <c r="X521" s="27">
        <f>IFERROR(TRIM(INDEX($A521:$R521,MATCH(Lists!$J$6,$A$1:$R$1,0))&amp;""),"")</f>
        <v/>
      </c>
      <c r="Y521" s="27">
        <f>IF(W521="","",IF(COUNTIF(W$2:W521,W521)=1,MAX(Y$1:Y520)+1,""))</f>
        <v/>
      </c>
      <c r="Z521" s="26" t="n"/>
    </row>
    <row r="522">
      <c r="S522" s="26" t="n"/>
      <c r="T522" s="27">
        <f>IF(COUNTA($A522:$R522)&gt;0,1,0)</f>
        <v/>
      </c>
      <c r="U522" s="27">
        <f>IFERROR(LOWER(TRIM(INDEX($A522:$R522,MATCH(Lists!$J$3,$A$1:$R$1,0))&amp;"")),"")</f>
        <v/>
      </c>
      <c r="V522" s="27">
        <f>IFERROR(LOWER(TRIM(INDEX($A522:$R522,MATCH(Lists!$J$4,$A$1:$R$1,0))&amp;"")),"")</f>
        <v/>
      </c>
      <c r="W522" s="27">
        <f>IFERROR(LOWER(TRIM(INDEX($A522:$R522,MATCH(Lists!$J$5,$A$1:$R$1,0))&amp;"")),"")</f>
        <v/>
      </c>
      <c r="X522" s="27">
        <f>IFERROR(TRIM(INDEX($A522:$R522,MATCH(Lists!$J$6,$A$1:$R$1,0))&amp;""),"")</f>
        <v/>
      </c>
      <c r="Y522" s="27">
        <f>IF(W522="","",IF(COUNTIF(W$2:W522,W522)=1,MAX(Y$1:Y521)+1,""))</f>
        <v/>
      </c>
      <c r="Z522" s="26" t="n"/>
    </row>
    <row r="523">
      <c r="S523" s="26" t="n"/>
      <c r="T523" s="27">
        <f>IF(COUNTA($A523:$R523)&gt;0,1,0)</f>
        <v/>
      </c>
      <c r="U523" s="27">
        <f>IFERROR(LOWER(TRIM(INDEX($A523:$R523,MATCH(Lists!$J$3,$A$1:$R$1,0))&amp;"")),"")</f>
        <v/>
      </c>
      <c r="V523" s="27">
        <f>IFERROR(LOWER(TRIM(INDEX($A523:$R523,MATCH(Lists!$J$4,$A$1:$R$1,0))&amp;"")),"")</f>
        <v/>
      </c>
      <c r="W523" s="27">
        <f>IFERROR(LOWER(TRIM(INDEX($A523:$R523,MATCH(Lists!$J$5,$A$1:$R$1,0))&amp;"")),"")</f>
        <v/>
      </c>
      <c r="X523" s="27">
        <f>IFERROR(TRIM(INDEX($A523:$R523,MATCH(Lists!$J$6,$A$1:$R$1,0))&amp;""),"")</f>
        <v/>
      </c>
      <c r="Y523" s="27">
        <f>IF(W523="","",IF(COUNTIF(W$2:W523,W523)=1,MAX(Y$1:Y522)+1,""))</f>
        <v/>
      </c>
      <c r="Z523" s="26" t="n"/>
    </row>
    <row r="524">
      <c r="S524" s="26" t="n"/>
      <c r="T524" s="27">
        <f>IF(COUNTA($A524:$R524)&gt;0,1,0)</f>
        <v/>
      </c>
      <c r="U524" s="27">
        <f>IFERROR(LOWER(TRIM(INDEX($A524:$R524,MATCH(Lists!$J$3,$A$1:$R$1,0))&amp;"")),"")</f>
        <v/>
      </c>
      <c r="V524" s="27">
        <f>IFERROR(LOWER(TRIM(INDEX($A524:$R524,MATCH(Lists!$J$4,$A$1:$R$1,0))&amp;"")),"")</f>
        <v/>
      </c>
      <c r="W524" s="27">
        <f>IFERROR(LOWER(TRIM(INDEX($A524:$R524,MATCH(Lists!$J$5,$A$1:$R$1,0))&amp;"")),"")</f>
        <v/>
      </c>
      <c r="X524" s="27">
        <f>IFERROR(TRIM(INDEX($A524:$R524,MATCH(Lists!$J$6,$A$1:$R$1,0))&amp;""),"")</f>
        <v/>
      </c>
      <c r="Y524" s="27">
        <f>IF(W524="","",IF(COUNTIF(W$2:W524,W524)=1,MAX(Y$1:Y523)+1,""))</f>
        <v/>
      </c>
      <c r="Z524" s="26" t="n"/>
    </row>
    <row r="525">
      <c r="S525" s="26" t="n"/>
      <c r="T525" s="27">
        <f>IF(COUNTA($A525:$R525)&gt;0,1,0)</f>
        <v/>
      </c>
      <c r="U525" s="27">
        <f>IFERROR(LOWER(TRIM(INDEX($A525:$R525,MATCH(Lists!$J$3,$A$1:$R$1,0))&amp;"")),"")</f>
        <v/>
      </c>
      <c r="V525" s="27">
        <f>IFERROR(LOWER(TRIM(INDEX($A525:$R525,MATCH(Lists!$J$4,$A$1:$R$1,0))&amp;"")),"")</f>
        <v/>
      </c>
      <c r="W525" s="27">
        <f>IFERROR(LOWER(TRIM(INDEX($A525:$R525,MATCH(Lists!$J$5,$A$1:$R$1,0))&amp;"")),"")</f>
        <v/>
      </c>
      <c r="X525" s="27">
        <f>IFERROR(TRIM(INDEX($A525:$R525,MATCH(Lists!$J$6,$A$1:$R$1,0))&amp;""),"")</f>
        <v/>
      </c>
      <c r="Y525" s="27">
        <f>IF(W525="","",IF(COUNTIF(W$2:W525,W525)=1,MAX(Y$1:Y524)+1,""))</f>
        <v/>
      </c>
      <c r="Z525" s="26" t="n"/>
    </row>
    <row r="526">
      <c r="S526" s="26" t="n"/>
      <c r="T526" s="27">
        <f>IF(COUNTA($A526:$R526)&gt;0,1,0)</f>
        <v/>
      </c>
      <c r="U526" s="27">
        <f>IFERROR(LOWER(TRIM(INDEX($A526:$R526,MATCH(Lists!$J$3,$A$1:$R$1,0))&amp;"")),"")</f>
        <v/>
      </c>
      <c r="V526" s="27">
        <f>IFERROR(LOWER(TRIM(INDEX($A526:$R526,MATCH(Lists!$J$4,$A$1:$R$1,0))&amp;"")),"")</f>
        <v/>
      </c>
      <c r="W526" s="27">
        <f>IFERROR(LOWER(TRIM(INDEX($A526:$R526,MATCH(Lists!$J$5,$A$1:$R$1,0))&amp;"")),"")</f>
        <v/>
      </c>
      <c r="X526" s="27">
        <f>IFERROR(TRIM(INDEX($A526:$R526,MATCH(Lists!$J$6,$A$1:$R$1,0))&amp;""),"")</f>
        <v/>
      </c>
      <c r="Y526" s="27">
        <f>IF(W526="","",IF(COUNTIF(W$2:W526,W526)=1,MAX(Y$1:Y525)+1,""))</f>
        <v/>
      </c>
      <c r="Z526" s="26" t="n"/>
    </row>
    <row r="527">
      <c r="S527" s="26" t="n"/>
      <c r="T527" s="27">
        <f>IF(COUNTA($A527:$R527)&gt;0,1,0)</f>
        <v/>
      </c>
      <c r="U527" s="27">
        <f>IFERROR(LOWER(TRIM(INDEX($A527:$R527,MATCH(Lists!$J$3,$A$1:$R$1,0))&amp;"")),"")</f>
        <v/>
      </c>
      <c r="V527" s="27">
        <f>IFERROR(LOWER(TRIM(INDEX($A527:$R527,MATCH(Lists!$J$4,$A$1:$R$1,0))&amp;"")),"")</f>
        <v/>
      </c>
      <c r="W527" s="27">
        <f>IFERROR(LOWER(TRIM(INDEX($A527:$R527,MATCH(Lists!$J$5,$A$1:$R$1,0))&amp;"")),"")</f>
        <v/>
      </c>
      <c r="X527" s="27">
        <f>IFERROR(TRIM(INDEX($A527:$R527,MATCH(Lists!$J$6,$A$1:$R$1,0))&amp;""),"")</f>
        <v/>
      </c>
      <c r="Y527" s="27">
        <f>IF(W527="","",IF(COUNTIF(W$2:W527,W527)=1,MAX(Y$1:Y526)+1,""))</f>
        <v/>
      </c>
      <c r="Z527" s="26" t="n"/>
    </row>
    <row r="528">
      <c r="S528" s="26" t="n"/>
      <c r="T528" s="27">
        <f>IF(COUNTA($A528:$R528)&gt;0,1,0)</f>
        <v/>
      </c>
      <c r="U528" s="27">
        <f>IFERROR(LOWER(TRIM(INDEX($A528:$R528,MATCH(Lists!$J$3,$A$1:$R$1,0))&amp;"")),"")</f>
        <v/>
      </c>
      <c r="V528" s="27">
        <f>IFERROR(LOWER(TRIM(INDEX($A528:$R528,MATCH(Lists!$J$4,$A$1:$R$1,0))&amp;"")),"")</f>
        <v/>
      </c>
      <c r="W528" s="27">
        <f>IFERROR(LOWER(TRIM(INDEX($A528:$R528,MATCH(Lists!$J$5,$A$1:$R$1,0))&amp;"")),"")</f>
        <v/>
      </c>
      <c r="X528" s="27">
        <f>IFERROR(TRIM(INDEX($A528:$R528,MATCH(Lists!$J$6,$A$1:$R$1,0))&amp;""),"")</f>
        <v/>
      </c>
      <c r="Y528" s="27">
        <f>IF(W528="","",IF(COUNTIF(W$2:W528,W528)=1,MAX(Y$1:Y527)+1,""))</f>
        <v/>
      </c>
      <c r="Z528" s="26" t="n"/>
    </row>
    <row r="529">
      <c r="S529" s="26" t="n"/>
      <c r="T529" s="27">
        <f>IF(COUNTA($A529:$R529)&gt;0,1,0)</f>
        <v/>
      </c>
      <c r="U529" s="27">
        <f>IFERROR(LOWER(TRIM(INDEX($A529:$R529,MATCH(Lists!$J$3,$A$1:$R$1,0))&amp;"")),"")</f>
        <v/>
      </c>
      <c r="V529" s="27">
        <f>IFERROR(LOWER(TRIM(INDEX($A529:$R529,MATCH(Lists!$J$4,$A$1:$R$1,0))&amp;"")),"")</f>
        <v/>
      </c>
      <c r="W529" s="27">
        <f>IFERROR(LOWER(TRIM(INDEX($A529:$R529,MATCH(Lists!$J$5,$A$1:$R$1,0))&amp;"")),"")</f>
        <v/>
      </c>
      <c r="X529" s="27">
        <f>IFERROR(TRIM(INDEX($A529:$R529,MATCH(Lists!$J$6,$A$1:$R$1,0))&amp;""),"")</f>
        <v/>
      </c>
      <c r="Y529" s="27">
        <f>IF(W529="","",IF(COUNTIF(W$2:W529,W529)=1,MAX(Y$1:Y528)+1,""))</f>
        <v/>
      </c>
      <c r="Z529" s="26" t="n"/>
    </row>
    <row r="530">
      <c r="S530" s="26" t="n"/>
      <c r="T530" s="27">
        <f>IF(COUNTA($A530:$R530)&gt;0,1,0)</f>
        <v/>
      </c>
      <c r="U530" s="27">
        <f>IFERROR(LOWER(TRIM(INDEX($A530:$R530,MATCH(Lists!$J$3,$A$1:$R$1,0))&amp;"")),"")</f>
        <v/>
      </c>
      <c r="V530" s="27">
        <f>IFERROR(LOWER(TRIM(INDEX($A530:$R530,MATCH(Lists!$J$4,$A$1:$R$1,0))&amp;"")),"")</f>
        <v/>
      </c>
      <c r="W530" s="27">
        <f>IFERROR(LOWER(TRIM(INDEX($A530:$R530,MATCH(Lists!$J$5,$A$1:$R$1,0))&amp;"")),"")</f>
        <v/>
      </c>
      <c r="X530" s="27">
        <f>IFERROR(TRIM(INDEX($A530:$R530,MATCH(Lists!$J$6,$A$1:$R$1,0))&amp;""),"")</f>
        <v/>
      </c>
      <c r="Y530" s="27">
        <f>IF(W530="","",IF(COUNTIF(W$2:W530,W530)=1,MAX(Y$1:Y529)+1,""))</f>
        <v/>
      </c>
      <c r="Z530" s="26" t="n"/>
    </row>
    <row r="531">
      <c r="S531" s="26" t="n"/>
      <c r="T531" s="27">
        <f>IF(COUNTA($A531:$R531)&gt;0,1,0)</f>
        <v/>
      </c>
      <c r="U531" s="27">
        <f>IFERROR(LOWER(TRIM(INDEX($A531:$R531,MATCH(Lists!$J$3,$A$1:$R$1,0))&amp;"")),"")</f>
        <v/>
      </c>
      <c r="V531" s="27">
        <f>IFERROR(LOWER(TRIM(INDEX($A531:$R531,MATCH(Lists!$J$4,$A$1:$R$1,0))&amp;"")),"")</f>
        <v/>
      </c>
      <c r="W531" s="27">
        <f>IFERROR(LOWER(TRIM(INDEX($A531:$R531,MATCH(Lists!$J$5,$A$1:$R$1,0))&amp;"")),"")</f>
        <v/>
      </c>
      <c r="X531" s="27">
        <f>IFERROR(TRIM(INDEX($A531:$R531,MATCH(Lists!$J$6,$A$1:$R$1,0))&amp;""),"")</f>
        <v/>
      </c>
      <c r="Y531" s="27">
        <f>IF(W531="","",IF(COUNTIF(W$2:W531,W531)=1,MAX(Y$1:Y530)+1,""))</f>
        <v/>
      </c>
      <c r="Z531" s="26" t="n"/>
    </row>
    <row r="532">
      <c r="S532" s="26" t="n"/>
      <c r="T532" s="27">
        <f>IF(COUNTA($A532:$R532)&gt;0,1,0)</f>
        <v/>
      </c>
      <c r="U532" s="27">
        <f>IFERROR(LOWER(TRIM(INDEX($A532:$R532,MATCH(Lists!$J$3,$A$1:$R$1,0))&amp;"")),"")</f>
        <v/>
      </c>
      <c r="V532" s="27">
        <f>IFERROR(LOWER(TRIM(INDEX($A532:$R532,MATCH(Lists!$J$4,$A$1:$R$1,0))&amp;"")),"")</f>
        <v/>
      </c>
      <c r="W532" s="27">
        <f>IFERROR(LOWER(TRIM(INDEX($A532:$R532,MATCH(Lists!$J$5,$A$1:$R$1,0))&amp;"")),"")</f>
        <v/>
      </c>
      <c r="X532" s="27">
        <f>IFERROR(TRIM(INDEX($A532:$R532,MATCH(Lists!$J$6,$A$1:$R$1,0))&amp;""),"")</f>
        <v/>
      </c>
      <c r="Y532" s="27">
        <f>IF(W532="","",IF(COUNTIF(W$2:W532,W532)=1,MAX(Y$1:Y531)+1,""))</f>
        <v/>
      </c>
      <c r="Z532" s="26" t="n"/>
    </row>
    <row r="533">
      <c r="S533" s="26" t="n"/>
      <c r="T533" s="27">
        <f>IF(COUNTA($A533:$R533)&gt;0,1,0)</f>
        <v/>
      </c>
      <c r="U533" s="27">
        <f>IFERROR(LOWER(TRIM(INDEX($A533:$R533,MATCH(Lists!$J$3,$A$1:$R$1,0))&amp;"")),"")</f>
        <v/>
      </c>
      <c r="V533" s="27">
        <f>IFERROR(LOWER(TRIM(INDEX($A533:$R533,MATCH(Lists!$J$4,$A$1:$R$1,0))&amp;"")),"")</f>
        <v/>
      </c>
      <c r="W533" s="27">
        <f>IFERROR(LOWER(TRIM(INDEX($A533:$R533,MATCH(Lists!$J$5,$A$1:$R$1,0))&amp;"")),"")</f>
        <v/>
      </c>
      <c r="X533" s="27">
        <f>IFERROR(TRIM(INDEX($A533:$R533,MATCH(Lists!$J$6,$A$1:$R$1,0))&amp;""),"")</f>
        <v/>
      </c>
      <c r="Y533" s="27">
        <f>IF(W533="","",IF(COUNTIF(W$2:W533,W533)=1,MAX(Y$1:Y532)+1,""))</f>
        <v/>
      </c>
      <c r="Z533" s="26" t="n"/>
    </row>
    <row r="534">
      <c r="S534" s="26" t="n"/>
      <c r="T534" s="27">
        <f>IF(COUNTA($A534:$R534)&gt;0,1,0)</f>
        <v/>
      </c>
      <c r="U534" s="27">
        <f>IFERROR(LOWER(TRIM(INDEX($A534:$R534,MATCH(Lists!$J$3,$A$1:$R$1,0))&amp;"")),"")</f>
        <v/>
      </c>
      <c r="V534" s="27">
        <f>IFERROR(LOWER(TRIM(INDEX($A534:$R534,MATCH(Lists!$J$4,$A$1:$R$1,0))&amp;"")),"")</f>
        <v/>
      </c>
      <c r="W534" s="27">
        <f>IFERROR(LOWER(TRIM(INDEX($A534:$R534,MATCH(Lists!$J$5,$A$1:$R$1,0))&amp;"")),"")</f>
        <v/>
      </c>
      <c r="X534" s="27">
        <f>IFERROR(TRIM(INDEX($A534:$R534,MATCH(Lists!$J$6,$A$1:$R$1,0))&amp;""),"")</f>
        <v/>
      </c>
      <c r="Y534" s="27">
        <f>IF(W534="","",IF(COUNTIF(W$2:W534,W534)=1,MAX(Y$1:Y533)+1,""))</f>
        <v/>
      </c>
      <c r="Z534" s="26" t="n"/>
    </row>
    <row r="535">
      <c r="S535" s="26" t="n"/>
      <c r="T535" s="27">
        <f>IF(COUNTA($A535:$R535)&gt;0,1,0)</f>
        <v/>
      </c>
      <c r="U535" s="27">
        <f>IFERROR(LOWER(TRIM(INDEX($A535:$R535,MATCH(Lists!$J$3,$A$1:$R$1,0))&amp;"")),"")</f>
        <v/>
      </c>
      <c r="V535" s="27">
        <f>IFERROR(LOWER(TRIM(INDEX($A535:$R535,MATCH(Lists!$J$4,$A$1:$R$1,0))&amp;"")),"")</f>
        <v/>
      </c>
      <c r="W535" s="27">
        <f>IFERROR(LOWER(TRIM(INDEX($A535:$R535,MATCH(Lists!$J$5,$A$1:$R$1,0))&amp;"")),"")</f>
        <v/>
      </c>
      <c r="X535" s="27">
        <f>IFERROR(TRIM(INDEX($A535:$R535,MATCH(Lists!$J$6,$A$1:$R$1,0))&amp;""),"")</f>
        <v/>
      </c>
      <c r="Y535" s="27">
        <f>IF(W535="","",IF(COUNTIF(W$2:W535,W535)=1,MAX(Y$1:Y534)+1,""))</f>
        <v/>
      </c>
      <c r="Z535" s="26" t="n"/>
    </row>
    <row r="536">
      <c r="S536" s="26" t="n"/>
      <c r="T536" s="27">
        <f>IF(COUNTA($A536:$R536)&gt;0,1,0)</f>
        <v/>
      </c>
      <c r="U536" s="27">
        <f>IFERROR(LOWER(TRIM(INDEX($A536:$R536,MATCH(Lists!$J$3,$A$1:$R$1,0))&amp;"")),"")</f>
        <v/>
      </c>
      <c r="V536" s="27">
        <f>IFERROR(LOWER(TRIM(INDEX($A536:$R536,MATCH(Lists!$J$4,$A$1:$R$1,0))&amp;"")),"")</f>
        <v/>
      </c>
      <c r="W536" s="27">
        <f>IFERROR(LOWER(TRIM(INDEX($A536:$R536,MATCH(Lists!$J$5,$A$1:$R$1,0))&amp;"")),"")</f>
        <v/>
      </c>
      <c r="X536" s="27">
        <f>IFERROR(TRIM(INDEX($A536:$R536,MATCH(Lists!$J$6,$A$1:$R$1,0))&amp;""),"")</f>
        <v/>
      </c>
      <c r="Y536" s="27">
        <f>IF(W536="","",IF(COUNTIF(W$2:W536,W536)=1,MAX(Y$1:Y535)+1,""))</f>
        <v/>
      </c>
      <c r="Z536" s="26" t="n"/>
    </row>
    <row r="537">
      <c r="S537" s="26" t="n"/>
      <c r="T537" s="27">
        <f>IF(COUNTA($A537:$R537)&gt;0,1,0)</f>
        <v/>
      </c>
      <c r="U537" s="27">
        <f>IFERROR(LOWER(TRIM(INDEX($A537:$R537,MATCH(Lists!$J$3,$A$1:$R$1,0))&amp;"")),"")</f>
        <v/>
      </c>
      <c r="V537" s="27">
        <f>IFERROR(LOWER(TRIM(INDEX($A537:$R537,MATCH(Lists!$J$4,$A$1:$R$1,0))&amp;"")),"")</f>
        <v/>
      </c>
      <c r="W537" s="27">
        <f>IFERROR(LOWER(TRIM(INDEX($A537:$R537,MATCH(Lists!$J$5,$A$1:$R$1,0))&amp;"")),"")</f>
        <v/>
      </c>
      <c r="X537" s="27">
        <f>IFERROR(TRIM(INDEX($A537:$R537,MATCH(Lists!$J$6,$A$1:$R$1,0))&amp;""),"")</f>
        <v/>
      </c>
      <c r="Y537" s="27">
        <f>IF(W537="","",IF(COUNTIF(W$2:W537,W537)=1,MAX(Y$1:Y536)+1,""))</f>
        <v/>
      </c>
      <c r="Z537" s="26" t="n"/>
    </row>
    <row r="538">
      <c r="S538" s="26" t="n"/>
      <c r="T538" s="27">
        <f>IF(COUNTA($A538:$R538)&gt;0,1,0)</f>
        <v/>
      </c>
      <c r="U538" s="27">
        <f>IFERROR(LOWER(TRIM(INDEX($A538:$R538,MATCH(Lists!$J$3,$A$1:$R$1,0))&amp;"")),"")</f>
        <v/>
      </c>
      <c r="V538" s="27">
        <f>IFERROR(LOWER(TRIM(INDEX($A538:$R538,MATCH(Lists!$J$4,$A$1:$R$1,0))&amp;"")),"")</f>
        <v/>
      </c>
      <c r="W538" s="27">
        <f>IFERROR(LOWER(TRIM(INDEX($A538:$R538,MATCH(Lists!$J$5,$A$1:$R$1,0))&amp;"")),"")</f>
        <v/>
      </c>
      <c r="X538" s="27">
        <f>IFERROR(TRIM(INDEX($A538:$R538,MATCH(Lists!$J$6,$A$1:$R$1,0))&amp;""),"")</f>
        <v/>
      </c>
      <c r="Y538" s="27">
        <f>IF(W538="","",IF(COUNTIF(W$2:W538,W538)=1,MAX(Y$1:Y537)+1,""))</f>
        <v/>
      </c>
      <c r="Z538" s="26" t="n"/>
    </row>
    <row r="539">
      <c r="S539" s="26" t="n"/>
      <c r="T539" s="27">
        <f>IF(COUNTA($A539:$R539)&gt;0,1,0)</f>
        <v/>
      </c>
      <c r="U539" s="27">
        <f>IFERROR(LOWER(TRIM(INDEX($A539:$R539,MATCH(Lists!$J$3,$A$1:$R$1,0))&amp;"")),"")</f>
        <v/>
      </c>
      <c r="V539" s="27">
        <f>IFERROR(LOWER(TRIM(INDEX($A539:$R539,MATCH(Lists!$J$4,$A$1:$R$1,0))&amp;"")),"")</f>
        <v/>
      </c>
      <c r="W539" s="27">
        <f>IFERROR(LOWER(TRIM(INDEX($A539:$R539,MATCH(Lists!$J$5,$A$1:$R$1,0))&amp;"")),"")</f>
        <v/>
      </c>
      <c r="X539" s="27">
        <f>IFERROR(TRIM(INDEX($A539:$R539,MATCH(Lists!$J$6,$A$1:$R$1,0))&amp;""),"")</f>
        <v/>
      </c>
      <c r="Y539" s="27">
        <f>IF(W539="","",IF(COUNTIF(W$2:W539,W539)=1,MAX(Y$1:Y538)+1,""))</f>
        <v/>
      </c>
      <c r="Z539" s="26" t="n"/>
    </row>
    <row r="540">
      <c r="S540" s="26" t="n"/>
      <c r="T540" s="27">
        <f>IF(COUNTA($A540:$R540)&gt;0,1,0)</f>
        <v/>
      </c>
      <c r="U540" s="27">
        <f>IFERROR(LOWER(TRIM(INDEX($A540:$R540,MATCH(Lists!$J$3,$A$1:$R$1,0))&amp;"")),"")</f>
        <v/>
      </c>
      <c r="V540" s="27">
        <f>IFERROR(LOWER(TRIM(INDEX($A540:$R540,MATCH(Lists!$J$4,$A$1:$R$1,0))&amp;"")),"")</f>
        <v/>
      </c>
      <c r="W540" s="27">
        <f>IFERROR(LOWER(TRIM(INDEX($A540:$R540,MATCH(Lists!$J$5,$A$1:$R$1,0))&amp;"")),"")</f>
        <v/>
      </c>
      <c r="X540" s="27">
        <f>IFERROR(TRIM(INDEX($A540:$R540,MATCH(Lists!$J$6,$A$1:$R$1,0))&amp;""),"")</f>
        <v/>
      </c>
      <c r="Y540" s="27">
        <f>IF(W540="","",IF(COUNTIF(W$2:W540,W540)=1,MAX(Y$1:Y539)+1,""))</f>
        <v/>
      </c>
      <c r="Z540" s="26" t="n"/>
    </row>
    <row r="541">
      <c r="S541" s="26" t="n"/>
      <c r="T541" s="27">
        <f>IF(COUNTA($A541:$R541)&gt;0,1,0)</f>
        <v/>
      </c>
      <c r="U541" s="27">
        <f>IFERROR(LOWER(TRIM(INDEX($A541:$R541,MATCH(Lists!$J$3,$A$1:$R$1,0))&amp;"")),"")</f>
        <v/>
      </c>
      <c r="V541" s="27">
        <f>IFERROR(LOWER(TRIM(INDEX($A541:$R541,MATCH(Lists!$J$4,$A$1:$R$1,0))&amp;"")),"")</f>
        <v/>
      </c>
      <c r="W541" s="27">
        <f>IFERROR(LOWER(TRIM(INDEX($A541:$R541,MATCH(Lists!$J$5,$A$1:$R$1,0))&amp;"")),"")</f>
        <v/>
      </c>
      <c r="X541" s="27">
        <f>IFERROR(TRIM(INDEX($A541:$R541,MATCH(Lists!$J$6,$A$1:$R$1,0))&amp;""),"")</f>
        <v/>
      </c>
      <c r="Y541" s="27">
        <f>IF(W541="","",IF(COUNTIF(W$2:W541,W541)=1,MAX(Y$1:Y540)+1,""))</f>
        <v/>
      </c>
      <c r="Z541" s="26" t="n"/>
    </row>
    <row r="542">
      <c r="S542" s="26" t="n"/>
      <c r="T542" s="27">
        <f>IF(COUNTA($A542:$R542)&gt;0,1,0)</f>
        <v/>
      </c>
      <c r="U542" s="27">
        <f>IFERROR(LOWER(TRIM(INDEX($A542:$R542,MATCH(Lists!$J$3,$A$1:$R$1,0))&amp;"")),"")</f>
        <v/>
      </c>
      <c r="V542" s="27">
        <f>IFERROR(LOWER(TRIM(INDEX($A542:$R542,MATCH(Lists!$J$4,$A$1:$R$1,0))&amp;"")),"")</f>
        <v/>
      </c>
      <c r="W542" s="27">
        <f>IFERROR(LOWER(TRIM(INDEX($A542:$R542,MATCH(Lists!$J$5,$A$1:$R$1,0))&amp;"")),"")</f>
        <v/>
      </c>
      <c r="X542" s="27">
        <f>IFERROR(TRIM(INDEX($A542:$R542,MATCH(Lists!$J$6,$A$1:$R$1,0))&amp;""),"")</f>
        <v/>
      </c>
      <c r="Y542" s="27">
        <f>IF(W542="","",IF(COUNTIF(W$2:W542,W542)=1,MAX(Y$1:Y541)+1,""))</f>
        <v/>
      </c>
      <c r="Z542" s="26" t="n"/>
    </row>
    <row r="543">
      <c r="S543" s="26" t="n"/>
      <c r="T543" s="27">
        <f>IF(COUNTA($A543:$R543)&gt;0,1,0)</f>
        <v/>
      </c>
      <c r="U543" s="27">
        <f>IFERROR(LOWER(TRIM(INDEX($A543:$R543,MATCH(Lists!$J$3,$A$1:$R$1,0))&amp;"")),"")</f>
        <v/>
      </c>
      <c r="V543" s="27">
        <f>IFERROR(LOWER(TRIM(INDEX($A543:$R543,MATCH(Lists!$J$4,$A$1:$R$1,0))&amp;"")),"")</f>
        <v/>
      </c>
      <c r="W543" s="27">
        <f>IFERROR(LOWER(TRIM(INDEX($A543:$R543,MATCH(Lists!$J$5,$A$1:$R$1,0))&amp;"")),"")</f>
        <v/>
      </c>
      <c r="X543" s="27">
        <f>IFERROR(TRIM(INDEX($A543:$R543,MATCH(Lists!$J$6,$A$1:$R$1,0))&amp;""),"")</f>
        <v/>
      </c>
      <c r="Y543" s="27">
        <f>IF(W543="","",IF(COUNTIF(W$2:W543,W543)=1,MAX(Y$1:Y542)+1,""))</f>
        <v/>
      </c>
      <c r="Z543" s="26" t="n"/>
    </row>
    <row r="544">
      <c r="S544" s="26" t="n"/>
      <c r="T544" s="27">
        <f>IF(COUNTA($A544:$R544)&gt;0,1,0)</f>
        <v/>
      </c>
      <c r="U544" s="27">
        <f>IFERROR(LOWER(TRIM(INDEX($A544:$R544,MATCH(Lists!$J$3,$A$1:$R$1,0))&amp;"")),"")</f>
        <v/>
      </c>
      <c r="V544" s="27">
        <f>IFERROR(LOWER(TRIM(INDEX($A544:$R544,MATCH(Lists!$J$4,$A$1:$R$1,0))&amp;"")),"")</f>
        <v/>
      </c>
      <c r="W544" s="27">
        <f>IFERROR(LOWER(TRIM(INDEX($A544:$R544,MATCH(Lists!$J$5,$A$1:$R$1,0))&amp;"")),"")</f>
        <v/>
      </c>
      <c r="X544" s="27">
        <f>IFERROR(TRIM(INDEX($A544:$R544,MATCH(Lists!$J$6,$A$1:$R$1,0))&amp;""),"")</f>
        <v/>
      </c>
      <c r="Y544" s="27">
        <f>IF(W544="","",IF(COUNTIF(W$2:W544,W544)=1,MAX(Y$1:Y543)+1,""))</f>
        <v/>
      </c>
      <c r="Z544" s="26" t="n"/>
    </row>
    <row r="545">
      <c r="S545" s="26" t="n"/>
      <c r="T545" s="27">
        <f>IF(COUNTA($A545:$R545)&gt;0,1,0)</f>
        <v/>
      </c>
      <c r="U545" s="27">
        <f>IFERROR(LOWER(TRIM(INDEX($A545:$R545,MATCH(Lists!$J$3,$A$1:$R$1,0))&amp;"")),"")</f>
        <v/>
      </c>
      <c r="V545" s="27">
        <f>IFERROR(LOWER(TRIM(INDEX($A545:$R545,MATCH(Lists!$J$4,$A$1:$R$1,0))&amp;"")),"")</f>
        <v/>
      </c>
      <c r="W545" s="27">
        <f>IFERROR(LOWER(TRIM(INDEX($A545:$R545,MATCH(Lists!$J$5,$A$1:$R$1,0))&amp;"")),"")</f>
        <v/>
      </c>
      <c r="X545" s="27">
        <f>IFERROR(TRIM(INDEX($A545:$R545,MATCH(Lists!$J$6,$A$1:$R$1,0))&amp;""),"")</f>
        <v/>
      </c>
      <c r="Y545" s="27">
        <f>IF(W545="","",IF(COUNTIF(W$2:W545,W545)=1,MAX(Y$1:Y544)+1,""))</f>
        <v/>
      </c>
      <c r="Z545" s="26" t="n"/>
    </row>
    <row r="546">
      <c r="S546" s="26" t="n"/>
      <c r="T546" s="27">
        <f>IF(COUNTA($A546:$R546)&gt;0,1,0)</f>
        <v/>
      </c>
      <c r="U546" s="27">
        <f>IFERROR(LOWER(TRIM(INDEX($A546:$R546,MATCH(Lists!$J$3,$A$1:$R$1,0))&amp;"")),"")</f>
        <v/>
      </c>
      <c r="V546" s="27">
        <f>IFERROR(LOWER(TRIM(INDEX($A546:$R546,MATCH(Lists!$J$4,$A$1:$R$1,0))&amp;"")),"")</f>
        <v/>
      </c>
      <c r="W546" s="27">
        <f>IFERROR(LOWER(TRIM(INDEX($A546:$R546,MATCH(Lists!$J$5,$A$1:$R$1,0))&amp;"")),"")</f>
        <v/>
      </c>
      <c r="X546" s="27">
        <f>IFERROR(TRIM(INDEX($A546:$R546,MATCH(Lists!$J$6,$A$1:$R$1,0))&amp;""),"")</f>
        <v/>
      </c>
      <c r="Y546" s="27">
        <f>IF(W546="","",IF(COUNTIF(W$2:W546,W546)=1,MAX(Y$1:Y545)+1,""))</f>
        <v/>
      </c>
      <c r="Z546" s="26" t="n"/>
    </row>
    <row r="547">
      <c r="S547" s="26" t="n"/>
      <c r="T547" s="27">
        <f>IF(COUNTA($A547:$R547)&gt;0,1,0)</f>
        <v/>
      </c>
      <c r="U547" s="27">
        <f>IFERROR(LOWER(TRIM(INDEX($A547:$R547,MATCH(Lists!$J$3,$A$1:$R$1,0))&amp;"")),"")</f>
        <v/>
      </c>
      <c r="V547" s="27">
        <f>IFERROR(LOWER(TRIM(INDEX($A547:$R547,MATCH(Lists!$J$4,$A$1:$R$1,0))&amp;"")),"")</f>
        <v/>
      </c>
      <c r="W547" s="27">
        <f>IFERROR(LOWER(TRIM(INDEX($A547:$R547,MATCH(Lists!$J$5,$A$1:$R$1,0))&amp;"")),"")</f>
        <v/>
      </c>
      <c r="X547" s="27">
        <f>IFERROR(TRIM(INDEX($A547:$R547,MATCH(Lists!$J$6,$A$1:$R$1,0))&amp;""),"")</f>
        <v/>
      </c>
      <c r="Y547" s="27">
        <f>IF(W547="","",IF(COUNTIF(W$2:W547,W547)=1,MAX(Y$1:Y546)+1,""))</f>
        <v/>
      </c>
      <c r="Z547" s="26" t="n"/>
    </row>
    <row r="548">
      <c r="S548" s="26" t="n"/>
      <c r="T548" s="27">
        <f>IF(COUNTA($A548:$R548)&gt;0,1,0)</f>
        <v/>
      </c>
      <c r="U548" s="27">
        <f>IFERROR(LOWER(TRIM(INDEX($A548:$R548,MATCH(Lists!$J$3,$A$1:$R$1,0))&amp;"")),"")</f>
        <v/>
      </c>
      <c r="V548" s="27">
        <f>IFERROR(LOWER(TRIM(INDEX($A548:$R548,MATCH(Lists!$J$4,$A$1:$R$1,0))&amp;"")),"")</f>
        <v/>
      </c>
      <c r="W548" s="27">
        <f>IFERROR(LOWER(TRIM(INDEX($A548:$R548,MATCH(Lists!$J$5,$A$1:$R$1,0))&amp;"")),"")</f>
        <v/>
      </c>
      <c r="X548" s="27">
        <f>IFERROR(TRIM(INDEX($A548:$R548,MATCH(Lists!$J$6,$A$1:$R$1,0))&amp;""),"")</f>
        <v/>
      </c>
      <c r="Y548" s="27">
        <f>IF(W548="","",IF(COUNTIF(W$2:W548,W548)=1,MAX(Y$1:Y547)+1,""))</f>
        <v/>
      </c>
      <c r="Z548" s="26" t="n"/>
    </row>
    <row r="549">
      <c r="S549" s="26" t="n"/>
      <c r="T549" s="27">
        <f>IF(COUNTA($A549:$R549)&gt;0,1,0)</f>
        <v/>
      </c>
      <c r="U549" s="27">
        <f>IFERROR(LOWER(TRIM(INDEX($A549:$R549,MATCH(Lists!$J$3,$A$1:$R$1,0))&amp;"")),"")</f>
        <v/>
      </c>
      <c r="V549" s="27">
        <f>IFERROR(LOWER(TRIM(INDEX($A549:$R549,MATCH(Lists!$J$4,$A$1:$R$1,0))&amp;"")),"")</f>
        <v/>
      </c>
      <c r="W549" s="27">
        <f>IFERROR(LOWER(TRIM(INDEX($A549:$R549,MATCH(Lists!$J$5,$A$1:$R$1,0))&amp;"")),"")</f>
        <v/>
      </c>
      <c r="X549" s="27">
        <f>IFERROR(TRIM(INDEX($A549:$R549,MATCH(Lists!$J$6,$A$1:$R$1,0))&amp;""),"")</f>
        <v/>
      </c>
      <c r="Y549" s="27">
        <f>IF(W549="","",IF(COUNTIF(W$2:W549,W549)=1,MAX(Y$1:Y548)+1,""))</f>
        <v/>
      </c>
      <c r="Z549" s="26" t="n"/>
    </row>
    <row r="550">
      <c r="S550" s="26" t="n"/>
      <c r="T550" s="27">
        <f>IF(COUNTA($A550:$R550)&gt;0,1,0)</f>
        <v/>
      </c>
      <c r="U550" s="27">
        <f>IFERROR(LOWER(TRIM(INDEX($A550:$R550,MATCH(Lists!$J$3,$A$1:$R$1,0))&amp;"")),"")</f>
        <v/>
      </c>
      <c r="V550" s="27">
        <f>IFERROR(LOWER(TRIM(INDEX($A550:$R550,MATCH(Lists!$J$4,$A$1:$R$1,0))&amp;"")),"")</f>
        <v/>
      </c>
      <c r="W550" s="27">
        <f>IFERROR(LOWER(TRIM(INDEX($A550:$R550,MATCH(Lists!$J$5,$A$1:$R$1,0))&amp;"")),"")</f>
        <v/>
      </c>
      <c r="X550" s="27">
        <f>IFERROR(TRIM(INDEX($A550:$R550,MATCH(Lists!$J$6,$A$1:$R$1,0))&amp;""),"")</f>
        <v/>
      </c>
      <c r="Y550" s="27">
        <f>IF(W550="","",IF(COUNTIF(W$2:W550,W550)=1,MAX(Y$1:Y549)+1,""))</f>
        <v/>
      </c>
      <c r="Z550" s="26" t="n"/>
    </row>
    <row r="551">
      <c r="S551" s="26" t="n"/>
      <c r="T551" s="27">
        <f>IF(COUNTA($A551:$R551)&gt;0,1,0)</f>
        <v/>
      </c>
      <c r="U551" s="27">
        <f>IFERROR(LOWER(TRIM(INDEX($A551:$R551,MATCH(Lists!$J$3,$A$1:$R$1,0))&amp;"")),"")</f>
        <v/>
      </c>
      <c r="V551" s="27">
        <f>IFERROR(LOWER(TRIM(INDEX($A551:$R551,MATCH(Lists!$J$4,$A$1:$R$1,0))&amp;"")),"")</f>
        <v/>
      </c>
      <c r="W551" s="27">
        <f>IFERROR(LOWER(TRIM(INDEX($A551:$R551,MATCH(Lists!$J$5,$A$1:$R$1,0))&amp;"")),"")</f>
        <v/>
      </c>
      <c r="X551" s="27">
        <f>IFERROR(TRIM(INDEX($A551:$R551,MATCH(Lists!$J$6,$A$1:$R$1,0))&amp;""),"")</f>
        <v/>
      </c>
      <c r="Y551" s="27">
        <f>IF(W551="","",IF(COUNTIF(W$2:W551,W551)=1,MAX(Y$1:Y550)+1,""))</f>
        <v/>
      </c>
      <c r="Z551" s="26" t="n"/>
    </row>
    <row r="552">
      <c r="S552" s="26" t="n"/>
      <c r="T552" s="27">
        <f>IF(COUNTA($A552:$R552)&gt;0,1,0)</f>
        <v/>
      </c>
      <c r="U552" s="27">
        <f>IFERROR(LOWER(TRIM(INDEX($A552:$R552,MATCH(Lists!$J$3,$A$1:$R$1,0))&amp;"")),"")</f>
        <v/>
      </c>
      <c r="V552" s="27">
        <f>IFERROR(LOWER(TRIM(INDEX($A552:$R552,MATCH(Lists!$J$4,$A$1:$R$1,0))&amp;"")),"")</f>
        <v/>
      </c>
      <c r="W552" s="27">
        <f>IFERROR(LOWER(TRIM(INDEX($A552:$R552,MATCH(Lists!$J$5,$A$1:$R$1,0))&amp;"")),"")</f>
        <v/>
      </c>
      <c r="X552" s="27">
        <f>IFERROR(TRIM(INDEX($A552:$R552,MATCH(Lists!$J$6,$A$1:$R$1,0))&amp;""),"")</f>
        <v/>
      </c>
      <c r="Y552" s="27">
        <f>IF(W552="","",IF(COUNTIF(W$2:W552,W552)=1,MAX(Y$1:Y551)+1,""))</f>
        <v/>
      </c>
      <c r="Z552" s="26" t="n"/>
    </row>
    <row r="553">
      <c r="S553" s="26" t="n"/>
      <c r="T553" s="27">
        <f>IF(COUNTA($A553:$R553)&gt;0,1,0)</f>
        <v/>
      </c>
      <c r="U553" s="27">
        <f>IFERROR(LOWER(TRIM(INDEX($A553:$R553,MATCH(Lists!$J$3,$A$1:$R$1,0))&amp;"")),"")</f>
        <v/>
      </c>
      <c r="V553" s="27">
        <f>IFERROR(LOWER(TRIM(INDEX($A553:$R553,MATCH(Lists!$J$4,$A$1:$R$1,0))&amp;"")),"")</f>
        <v/>
      </c>
      <c r="W553" s="27">
        <f>IFERROR(LOWER(TRIM(INDEX($A553:$R553,MATCH(Lists!$J$5,$A$1:$R$1,0))&amp;"")),"")</f>
        <v/>
      </c>
      <c r="X553" s="27">
        <f>IFERROR(TRIM(INDEX($A553:$R553,MATCH(Lists!$J$6,$A$1:$R$1,0))&amp;""),"")</f>
        <v/>
      </c>
      <c r="Y553" s="27">
        <f>IF(W553="","",IF(COUNTIF(W$2:W553,W553)=1,MAX(Y$1:Y552)+1,""))</f>
        <v/>
      </c>
      <c r="Z553" s="26" t="n"/>
    </row>
    <row r="554">
      <c r="S554" s="26" t="n"/>
      <c r="T554" s="27">
        <f>IF(COUNTA($A554:$R554)&gt;0,1,0)</f>
        <v/>
      </c>
      <c r="U554" s="27">
        <f>IFERROR(LOWER(TRIM(INDEX($A554:$R554,MATCH(Lists!$J$3,$A$1:$R$1,0))&amp;"")),"")</f>
        <v/>
      </c>
      <c r="V554" s="27">
        <f>IFERROR(LOWER(TRIM(INDEX($A554:$R554,MATCH(Lists!$J$4,$A$1:$R$1,0))&amp;"")),"")</f>
        <v/>
      </c>
      <c r="W554" s="27">
        <f>IFERROR(LOWER(TRIM(INDEX($A554:$R554,MATCH(Lists!$J$5,$A$1:$R$1,0))&amp;"")),"")</f>
        <v/>
      </c>
      <c r="X554" s="27">
        <f>IFERROR(TRIM(INDEX($A554:$R554,MATCH(Lists!$J$6,$A$1:$R$1,0))&amp;""),"")</f>
        <v/>
      </c>
      <c r="Y554" s="27">
        <f>IF(W554="","",IF(COUNTIF(W$2:W554,W554)=1,MAX(Y$1:Y553)+1,""))</f>
        <v/>
      </c>
      <c r="Z554" s="26" t="n"/>
    </row>
    <row r="555">
      <c r="S555" s="26" t="n"/>
      <c r="T555" s="27">
        <f>IF(COUNTA($A555:$R555)&gt;0,1,0)</f>
        <v/>
      </c>
      <c r="U555" s="27">
        <f>IFERROR(LOWER(TRIM(INDEX($A555:$R555,MATCH(Lists!$J$3,$A$1:$R$1,0))&amp;"")),"")</f>
        <v/>
      </c>
      <c r="V555" s="27">
        <f>IFERROR(LOWER(TRIM(INDEX($A555:$R555,MATCH(Lists!$J$4,$A$1:$R$1,0))&amp;"")),"")</f>
        <v/>
      </c>
      <c r="W555" s="27">
        <f>IFERROR(LOWER(TRIM(INDEX($A555:$R555,MATCH(Lists!$J$5,$A$1:$R$1,0))&amp;"")),"")</f>
        <v/>
      </c>
      <c r="X555" s="27">
        <f>IFERROR(TRIM(INDEX($A555:$R555,MATCH(Lists!$J$6,$A$1:$R$1,0))&amp;""),"")</f>
        <v/>
      </c>
      <c r="Y555" s="27">
        <f>IF(W555="","",IF(COUNTIF(W$2:W555,W555)=1,MAX(Y$1:Y554)+1,""))</f>
        <v/>
      </c>
      <c r="Z555" s="26" t="n"/>
    </row>
    <row r="556">
      <c r="S556" s="26" t="n"/>
      <c r="T556" s="27">
        <f>IF(COUNTA($A556:$R556)&gt;0,1,0)</f>
        <v/>
      </c>
      <c r="U556" s="27">
        <f>IFERROR(LOWER(TRIM(INDEX($A556:$R556,MATCH(Lists!$J$3,$A$1:$R$1,0))&amp;"")),"")</f>
        <v/>
      </c>
      <c r="V556" s="27">
        <f>IFERROR(LOWER(TRIM(INDEX($A556:$R556,MATCH(Lists!$J$4,$A$1:$R$1,0))&amp;"")),"")</f>
        <v/>
      </c>
      <c r="W556" s="27">
        <f>IFERROR(LOWER(TRIM(INDEX($A556:$R556,MATCH(Lists!$J$5,$A$1:$R$1,0))&amp;"")),"")</f>
        <v/>
      </c>
      <c r="X556" s="27">
        <f>IFERROR(TRIM(INDEX($A556:$R556,MATCH(Lists!$J$6,$A$1:$R$1,0))&amp;""),"")</f>
        <v/>
      </c>
      <c r="Y556" s="27">
        <f>IF(W556="","",IF(COUNTIF(W$2:W556,W556)=1,MAX(Y$1:Y555)+1,""))</f>
        <v/>
      </c>
      <c r="Z556" s="26" t="n"/>
    </row>
    <row r="557">
      <c r="S557" s="26" t="n"/>
      <c r="T557" s="27">
        <f>IF(COUNTA($A557:$R557)&gt;0,1,0)</f>
        <v/>
      </c>
      <c r="U557" s="27">
        <f>IFERROR(LOWER(TRIM(INDEX($A557:$R557,MATCH(Lists!$J$3,$A$1:$R$1,0))&amp;"")),"")</f>
        <v/>
      </c>
      <c r="V557" s="27">
        <f>IFERROR(LOWER(TRIM(INDEX($A557:$R557,MATCH(Lists!$J$4,$A$1:$R$1,0))&amp;"")),"")</f>
        <v/>
      </c>
      <c r="W557" s="27">
        <f>IFERROR(LOWER(TRIM(INDEX($A557:$R557,MATCH(Lists!$J$5,$A$1:$R$1,0))&amp;"")),"")</f>
        <v/>
      </c>
      <c r="X557" s="27">
        <f>IFERROR(TRIM(INDEX($A557:$R557,MATCH(Lists!$J$6,$A$1:$R$1,0))&amp;""),"")</f>
        <v/>
      </c>
      <c r="Y557" s="27">
        <f>IF(W557="","",IF(COUNTIF(W$2:W557,W557)=1,MAX(Y$1:Y556)+1,""))</f>
        <v/>
      </c>
      <c r="Z557" s="26" t="n"/>
    </row>
    <row r="558">
      <c r="S558" s="26" t="n"/>
      <c r="T558" s="27">
        <f>IF(COUNTA($A558:$R558)&gt;0,1,0)</f>
        <v/>
      </c>
      <c r="U558" s="27">
        <f>IFERROR(LOWER(TRIM(INDEX($A558:$R558,MATCH(Lists!$J$3,$A$1:$R$1,0))&amp;"")),"")</f>
        <v/>
      </c>
      <c r="V558" s="27">
        <f>IFERROR(LOWER(TRIM(INDEX($A558:$R558,MATCH(Lists!$J$4,$A$1:$R$1,0))&amp;"")),"")</f>
        <v/>
      </c>
      <c r="W558" s="27">
        <f>IFERROR(LOWER(TRIM(INDEX($A558:$R558,MATCH(Lists!$J$5,$A$1:$R$1,0))&amp;"")),"")</f>
        <v/>
      </c>
      <c r="X558" s="27">
        <f>IFERROR(TRIM(INDEX($A558:$R558,MATCH(Lists!$J$6,$A$1:$R$1,0))&amp;""),"")</f>
        <v/>
      </c>
      <c r="Y558" s="27">
        <f>IF(W558="","",IF(COUNTIF(W$2:W558,W558)=1,MAX(Y$1:Y557)+1,""))</f>
        <v/>
      </c>
      <c r="Z558" s="26" t="n"/>
    </row>
    <row r="559">
      <c r="S559" s="26" t="n"/>
      <c r="T559" s="27">
        <f>IF(COUNTA($A559:$R559)&gt;0,1,0)</f>
        <v/>
      </c>
      <c r="U559" s="27">
        <f>IFERROR(LOWER(TRIM(INDEX($A559:$R559,MATCH(Lists!$J$3,$A$1:$R$1,0))&amp;"")),"")</f>
        <v/>
      </c>
      <c r="V559" s="27">
        <f>IFERROR(LOWER(TRIM(INDEX($A559:$R559,MATCH(Lists!$J$4,$A$1:$R$1,0))&amp;"")),"")</f>
        <v/>
      </c>
      <c r="W559" s="27">
        <f>IFERROR(LOWER(TRIM(INDEX($A559:$R559,MATCH(Lists!$J$5,$A$1:$R$1,0))&amp;"")),"")</f>
        <v/>
      </c>
      <c r="X559" s="27">
        <f>IFERROR(TRIM(INDEX($A559:$R559,MATCH(Lists!$J$6,$A$1:$R$1,0))&amp;""),"")</f>
        <v/>
      </c>
      <c r="Y559" s="27">
        <f>IF(W559="","",IF(COUNTIF(W$2:W559,W559)=1,MAX(Y$1:Y558)+1,""))</f>
        <v/>
      </c>
      <c r="Z559" s="26" t="n"/>
    </row>
    <row r="560">
      <c r="S560" s="26" t="n"/>
      <c r="T560" s="27">
        <f>IF(COUNTA($A560:$R560)&gt;0,1,0)</f>
        <v/>
      </c>
      <c r="U560" s="27">
        <f>IFERROR(LOWER(TRIM(INDEX($A560:$R560,MATCH(Lists!$J$3,$A$1:$R$1,0))&amp;"")),"")</f>
        <v/>
      </c>
      <c r="V560" s="27">
        <f>IFERROR(LOWER(TRIM(INDEX($A560:$R560,MATCH(Lists!$J$4,$A$1:$R$1,0))&amp;"")),"")</f>
        <v/>
      </c>
      <c r="W560" s="27">
        <f>IFERROR(LOWER(TRIM(INDEX($A560:$R560,MATCH(Lists!$J$5,$A$1:$R$1,0))&amp;"")),"")</f>
        <v/>
      </c>
      <c r="X560" s="27">
        <f>IFERROR(TRIM(INDEX($A560:$R560,MATCH(Lists!$J$6,$A$1:$R$1,0))&amp;""),"")</f>
        <v/>
      </c>
      <c r="Y560" s="27">
        <f>IF(W560="","",IF(COUNTIF(W$2:W560,W560)=1,MAX(Y$1:Y559)+1,""))</f>
        <v/>
      </c>
      <c r="Z560" s="26" t="n"/>
    </row>
    <row r="561">
      <c r="S561" s="26" t="n"/>
      <c r="T561" s="27">
        <f>IF(COUNTA($A561:$R561)&gt;0,1,0)</f>
        <v/>
      </c>
      <c r="U561" s="27">
        <f>IFERROR(LOWER(TRIM(INDEX($A561:$R561,MATCH(Lists!$J$3,$A$1:$R$1,0))&amp;"")),"")</f>
        <v/>
      </c>
      <c r="V561" s="27">
        <f>IFERROR(LOWER(TRIM(INDEX($A561:$R561,MATCH(Lists!$J$4,$A$1:$R$1,0))&amp;"")),"")</f>
        <v/>
      </c>
      <c r="W561" s="27">
        <f>IFERROR(LOWER(TRIM(INDEX($A561:$R561,MATCH(Lists!$J$5,$A$1:$R$1,0))&amp;"")),"")</f>
        <v/>
      </c>
      <c r="X561" s="27">
        <f>IFERROR(TRIM(INDEX($A561:$R561,MATCH(Lists!$J$6,$A$1:$R$1,0))&amp;""),"")</f>
        <v/>
      </c>
      <c r="Y561" s="27">
        <f>IF(W561="","",IF(COUNTIF(W$2:W561,W561)=1,MAX(Y$1:Y560)+1,""))</f>
        <v/>
      </c>
      <c r="Z561" s="26" t="n"/>
    </row>
    <row r="562">
      <c r="S562" s="26" t="n"/>
      <c r="T562" s="27">
        <f>IF(COUNTA($A562:$R562)&gt;0,1,0)</f>
        <v/>
      </c>
      <c r="U562" s="27">
        <f>IFERROR(LOWER(TRIM(INDEX($A562:$R562,MATCH(Lists!$J$3,$A$1:$R$1,0))&amp;"")),"")</f>
        <v/>
      </c>
      <c r="V562" s="27">
        <f>IFERROR(LOWER(TRIM(INDEX($A562:$R562,MATCH(Lists!$J$4,$A$1:$R$1,0))&amp;"")),"")</f>
        <v/>
      </c>
      <c r="W562" s="27">
        <f>IFERROR(LOWER(TRIM(INDEX($A562:$R562,MATCH(Lists!$J$5,$A$1:$R$1,0))&amp;"")),"")</f>
        <v/>
      </c>
      <c r="X562" s="27">
        <f>IFERROR(TRIM(INDEX($A562:$R562,MATCH(Lists!$J$6,$A$1:$R$1,0))&amp;""),"")</f>
        <v/>
      </c>
      <c r="Y562" s="27">
        <f>IF(W562="","",IF(COUNTIF(W$2:W562,W562)=1,MAX(Y$1:Y561)+1,""))</f>
        <v/>
      </c>
      <c r="Z562" s="26" t="n"/>
    </row>
    <row r="563">
      <c r="S563" s="26" t="n"/>
      <c r="T563" s="27">
        <f>IF(COUNTA($A563:$R563)&gt;0,1,0)</f>
        <v/>
      </c>
      <c r="U563" s="27">
        <f>IFERROR(LOWER(TRIM(INDEX($A563:$R563,MATCH(Lists!$J$3,$A$1:$R$1,0))&amp;"")),"")</f>
        <v/>
      </c>
      <c r="V563" s="27">
        <f>IFERROR(LOWER(TRIM(INDEX($A563:$R563,MATCH(Lists!$J$4,$A$1:$R$1,0))&amp;"")),"")</f>
        <v/>
      </c>
      <c r="W563" s="27">
        <f>IFERROR(LOWER(TRIM(INDEX($A563:$R563,MATCH(Lists!$J$5,$A$1:$R$1,0))&amp;"")),"")</f>
        <v/>
      </c>
      <c r="X563" s="27">
        <f>IFERROR(TRIM(INDEX($A563:$R563,MATCH(Lists!$J$6,$A$1:$R$1,0))&amp;""),"")</f>
        <v/>
      </c>
      <c r="Y563" s="27">
        <f>IF(W563="","",IF(COUNTIF(W$2:W563,W563)=1,MAX(Y$1:Y562)+1,""))</f>
        <v/>
      </c>
      <c r="Z563" s="26" t="n"/>
    </row>
    <row r="564">
      <c r="S564" s="26" t="n"/>
      <c r="T564" s="27">
        <f>IF(COUNTA($A564:$R564)&gt;0,1,0)</f>
        <v/>
      </c>
      <c r="U564" s="27">
        <f>IFERROR(LOWER(TRIM(INDEX($A564:$R564,MATCH(Lists!$J$3,$A$1:$R$1,0))&amp;"")),"")</f>
        <v/>
      </c>
      <c r="V564" s="27">
        <f>IFERROR(LOWER(TRIM(INDEX($A564:$R564,MATCH(Lists!$J$4,$A$1:$R$1,0))&amp;"")),"")</f>
        <v/>
      </c>
      <c r="W564" s="27">
        <f>IFERROR(LOWER(TRIM(INDEX($A564:$R564,MATCH(Lists!$J$5,$A$1:$R$1,0))&amp;"")),"")</f>
        <v/>
      </c>
      <c r="X564" s="27">
        <f>IFERROR(TRIM(INDEX($A564:$R564,MATCH(Lists!$J$6,$A$1:$R$1,0))&amp;""),"")</f>
        <v/>
      </c>
      <c r="Y564" s="27">
        <f>IF(W564="","",IF(COUNTIF(W$2:W564,W564)=1,MAX(Y$1:Y563)+1,""))</f>
        <v/>
      </c>
      <c r="Z564" s="26" t="n"/>
    </row>
    <row r="565">
      <c r="S565" s="26" t="n"/>
      <c r="T565" s="27">
        <f>IF(COUNTA($A565:$R565)&gt;0,1,0)</f>
        <v/>
      </c>
      <c r="U565" s="27">
        <f>IFERROR(LOWER(TRIM(INDEX($A565:$R565,MATCH(Lists!$J$3,$A$1:$R$1,0))&amp;"")),"")</f>
        <v/>
      </c>
      <c r="V565" s="27">
        <f>IFERROR(LOWER(TRIM(INDEX($A565:$R565,MATCH(Lists!$J$4,$A$1:$R$1,0))&amp;"")),"")</f>
        <v/>
      </c>
      <c r="W565" s="27">
        <f>IFERROR(LOWER(TRIM(INDEX($A565:$R565,MATCH(Lists!$J$5,$A$1:$R$1,0))&amp;"")),"")</f>
        <v/>
      </c>
      <c r="X565" s="27">
        <f>IFERROR(TRIM(INDEX($A565:$R565,MATCH(Lists!$J$6,$A$1:$R$1,0))&amp;""),"")</f>
        <v/>
      </c>
      <c r="Y565" s="27">
        <f>IF(W565="","",IF(COUNTIF(W$2:W565,W565)=1,MAX(Y$1:Y564)+1,""))</f>
        <v/>
      </c>
      <c r="Z565" s="26" t="n"/>
    </row>
    <row r="566">
      <c r="S566" s="26" t="n"/>
      <c r="T566" s="27">
        <f>IF(COUNTA($A566:$R566)&gt;0,1,0)</f>
        <v/>
      </c>
      <c r="U566" s="27">
        <f>IFERROR(LOWER(TRIM(INDEX($A566:$R566,MATCH(Lists!$J$3,$A$1:$R$1,0))&amp;"")),"")</f>
        <v/>
      </c>
      <c r="V566" s="27">
        <f>IFERROR(LOWER(TRIM(INDEX($A566:$R566,MATCH(Lists!$J$4,$A$1:$R$1,0))&amp;"")),"")</f>
        <v/>
      </c>
      <c r="W566" s="27">
        <f>IFERROR(LOWER(TRIM(INDEX($A566:$R566,MATCH(Lists!$J$5,$A$1:$R$1,0))&amp;"")),"")</f>
        <v/>
      </c>
      <c r="X566" s="27">
        <f>IFERROR(TRIM(INDEX($A566:$R566,MATCH(Lists!$J$6,$A$1:$R$1,0))&amp;""),"")</f>
        <v/>
      </c>
      <c r="Y566" s="27">
        <f>IF(W566="","",IF(COUNTIF(W$2:W566,W566)=1,MAX(Y$1:Y565)+1,""))</f>
        <v/>
      </c>
      <c r="Z566" s="26" t="n"/>
    </row>
    <row r="567">
      <c r="S567" s="26" t="n"/>
      <c r="T567" s="27">
        <f>IF(COUNTA($A567:$R567)&gt;0,1,0)</f>
        <v/>
      </c>
      <c r="U567" s="27">
        <f>IFERROR(LOWER(TRIM(INDEX($A567:$R567,MATCH(Lists!$J$3,$A$1:$R$1,0))&amp;"")),"")</f>
        <v/>
      </c>
      <c r="V567" s="27">
        <f>IFERROR(LOWER(TRIM(INDEX($A567:$R567,MATCH(Lists!$J$4,$A$1:$R$1,0))&amp;"")),"")</f>
        <v/>
      </c>
      <c r="W567" s="27">
        <f>IFERROR(LOWER(TRIM(INDEX($A567:$R567,MATCH(Lists!$J$5,$A$1:$R$1,0))&amp;"")),"")</f>
        <v/>
      </c>
      <c r="X567" s="27">
        <f>IFERROR(TRIM(INDEX($A567:$R567,MATCH(Lists!$J$6,$A$1:$R$1,0))&amp;""),"")</f>
        <v/>
      </c>
      <c r="Y567" s="27">
        <f>IF(W567="","",IF(COUNTIF(W$2:W567,W567)=1,MAX(Y$1:Y566)+1,""))</f>
        <v/>
      </c>
      <c r="Z567" s="26" t="n"/>
    </row>
    <row r="568">
      <c r="S568" s="26" t="n"/>
      <c r="T568" s="27">
        <f>IF(COUNTA($A568:$R568)&gt;0,1,0)</f>
        <v/>
      </c>
      <c r="U568" s="27">
        <f>IFERROR(LOWER(TRIM(INDEX($A568:$R568,MATCH(Lists!$J$3,$A$1:$R$1,0))&amp;"")),"")</f>
        <v/>
      </c>
      <c r="V568" s="27">
        <f>IFERROR(LOWER(TRIM(INDEX($A568:$R568,MATCH(Lists!$J$4,$A$1:$R$1,0))&amp;"")),"")</f>
        <v/>
      </c>
      <c r="W568" s="27">
        <f>IFERROR(LOWER(TRIM(INDEX($A568:$R568,MATCH(Lists!$J$5,$A$1:$R$1,0))&amp;"")),"")</f>
        <v/>
      </c>
      <c r="X568" s="27">
        <f>IFERROR(TRIM(INDEX($A568:$R568,MATCH(Lists!$J$6,$A$1:$R$1,0))&amp;""),"")</f>
        <v/>
      </c>
      <c r="Y568" s="27">
        <f>IF(W568="","",IF(COUNTIF(W$2:W568,W568)=1,MAX(Y$1:Y567)+1,""))</f>
        <v/>
      </c>
      <c r="Z568" s="26" t="n"/>
    </row>
    <row r="569">
      <c r="S569" s="26" t="n"/>
      <c r="T569" s="27">
        <f>IF(COUNTA($A569:$R569)&gt;0,1,0)</f>
        <v/>
      </c>
      <c r="U569" s="27">
        <f>IFERROR(LOWER(TRIM(INDEX($A569:$R569,MATCH(Lists!$J$3,$A$1:$R$1,0))&amp;"")),"")</f>
        <v/>
      </c>
      <c r="V569" s="27">
        <f>IFERROR(LOWER(TRIM(INDEX($A569:$R569,MATCH(Lists!$J$4,$A$1:$R$1,0))&amp;"")),"")</f>
        <v/>
      </c>
      <c r="W569" s="27">
        <f>IFERROR(LOWER(TRIM(INDEX($A569:$R569,MATCH(Lists!$J$5,$A$1:$R$1,0))&amp;"")),"")</f>
        <v/>
      </c>
      <c r="X569" s="27">
        <f>IFERROR(TRIM(INDEX($A569:$R569,MATCH(Lists!$J$6,$A$1:$R$1,0))&amp;""),"")</f>
        <v/>
      </c>
      <c r="Y569" s="27">
        <f>IF(W569="","",IF(COUNTIF(W$2:W569,W569)=1,MAX(Y$1:Y568)+1,""))</f>
        <v/>
      </c>
      <c r="Z569" s="26" t="n"/>
    </row>
    <row r="570">
      <c r="S570" s="26" t="n"/>
      <c r="T570" s="27">
        <f>IF(COUNTA($A570:$R570)&gt;0,1,0)</f>
        <v/>
      </c>
      <c r="U570" s="27">
        <f>IFERROR(LOWER(TRIM(INDEX($A570:$R570,MATCH(Lists!$J$3,$A$1:$R$1,0))&amp;"")),"")</f>
        <v/>
      </c>
      <c r="V570" s="27">
        <f>IFERROR(LOWER(TRIM(INDEX($A570:$R570,MATCH(Lists!$J$4,$A$1:$R$1,0))&amp;"")),"")</f>
        <v/>
      </c>
      <c r="W570" s="27">
        <f>IFERROR(LOWER(TRIM(INDEX($A570:$R570,MATCH(Lists!$J$5,$A$1:$R$1,0))&amp;"")),"")</f>
        <v/>
      </c>
      <c r="X570" s="27">
        <f>IFERROR(TRIM(INDEX($A570:$R570,MATCH(Lists!$J$6,$A$1:$R$1,0))&amp;""),"")</f>
        <v/>
      </c>
      <c r="Y570" s="27">
        <f>IF(W570="","",IF(COUNTIF(W$2:W570,W570)=1,MAX(Y$1:Y569)+1,""))</f>
        <v/>
      </c>
      <c r="Z570" s="26" t="n"/>
    </row>
    <row r="571">
      <c r="S571" s="26" t="n"/>
      <c r="T571" s="27">
        <f>IF(COUNTA($A571:$R571)&gt;0,1,0)</f>
        <v/>
      </c>
      <c r="U571" s="27">
        <f>IFERROR(LOWER(TRIM(INDEX($A571:$R571,MATCH(Lists!$J$3,$A$1:$R$1,0))&amp;"")),"")</f>
        <v/>
      </c>
      <c r="V571" s="27">
        <f>IFERROR(LOWER(TRIM(INDEX($A571:$R571,MATCH(Lists!$J$4,$A$1:$R$1,0))&amp;"")),"")</f>
        <v/>
      </c>
      <c r="W571" s="27">
        <f>IFERROR(LOWER(TRIM(INDEX($A571:$R571,MATCH(Lists!$J$5,$A$1:$R$1,0))&amp;"")),"")</f>
        <v/>
      </c>
      <c r="X571" s="27">
        <f>IFERROR(TRIM(INDEX($A571:$R571,MATCH(Lists!$J$6,$A$1:$R$1,0))&amp;""),"")</f>
        <v/>
      </c>
      <c r="Y571" s="27">
        <f>IF(W571="","",IF(COUNTIF(W$2:W571,W571)=1,MAX(Y$1:Y570)+1,""))</f>
        <v/>
      </c>
      <c r="Z571" s="26" t="n"/>
    </row>
    <row r="572">
      <c r="S572" s="26" t="n"/>
      <c r="T572" s="27">
        <f>IF(COUNTA($A572:$R572)&gt;0,1,0)</f>
        <v/>
      </c>
      <c r="U572" s="27">
        <f>IFERROR(LOWER(TRIM(INDEX($A572:$R572,MATCH(Lists!$J$3,$A$1:$R$1,0))&amp;"")),"")</f>
        <v/>
      </c>
      <c r="V572" s="27">
        <f>IFERROR(LOWER(TRIM(INDEX($A572:$R572,MATCH(Lists!$J$4,$A$1:$R$1,0))&amp;"")),"")</f>
        <v/>
      </c>
      <c r="W572" s="27">
        <f>IFERROR(LOWER(TRIM(INDEX($A572:$R572,MATCH(Lists!$J$5,$A$1:$R$1,0))&amp;"")),"")</f>
        <v/>
      </c>
      <c r="X572" s="27">
        <f>IFERROR(TRIM(INDEX($A572:$R572,MATCH(Lists!$J$6,$A$1:$R$1,0))&amp;""),"")</f>
        <v/>
      </c>
      <c r="Y572" s="27">
        <f>IF(W572="","",IF(COUNTIF(W$2:W572,W572)=1,MAX(Y$1:Y571)+1,""))</f>
        <v/>
      </c>
      <c r="Z572" s="26" t="n"/>
    </row>
    <row r="573">
      <c r="S573" s="26" t="n"/>
      <c r="T573" s="27">
        <f>IF(COUNTA($A573:$R573)&gt;0,1,0)</f>
        <v/>
      </c>
      <c r="U573" s="27">
        <f>IFERROR(LOWER(TRIM(INDEX($A573:$R573,MATCH(Lists!$J$3,$A$1:$R$1,0))&amp;"")),"")</f>
        <v/>
      </c>
      <c r="V573" s="27">
        <f>IFERROR(LOWER(TRIM(INDEX($A573:$R573,MATCH(Lists!$J$4,$A$1:$R$1,0))&amp;"")),"")</f>
        <v/>
      </c>
      <c r="W573" s="27">
        <f>IFERROR(LOWER(TRIM(INDEX($A573:$R573,MATCH(Lists!$J$5,$A$1:$R$1,0))&amp;"")),"")</f>
        <v/>
      </c>
      <c r="X573" s="27">
        <f>IFERROR(TRIM(INDEX($A573:$R573,MATCH(Lists!$J$6,$A$1:$R$1,0))&amp;""),"")</f>
        <v/>
      </c>
      <c r="Y573" s="27">
        <f>IF(W573="","",IF(COUNTIF(W$2:W573,W573)=1,MAX(Y$1:Y572)+1,""))</f>
        <v/>
      </c>
      <c r="Z573" s="26" t="n"/>
    </row>
    <row r="574">
      <c r="S574" s="26" t="n"/>
      <c r="T574" s="27">
        <f>IF(COUNTA($A574:$R574)&gt;0,1,0)</f>
        <v/>
      </c>
      <c r="U574" s="27">
        <f>IFERROR(LOWER(TRIM(INDEX($A574:$R574,MATCH(Lists!$J$3,$A$1:$R$1,0))&amp;"")),"")</f>
        <v/>
      </c>
      <c r="V574" s="27">
        <f>IFERROR(LOWER(TRIM(INDEX($A574:$R574,MATCH(Lists!$J$4,$A$1:$R$1,0))&amp;"")),"")</f>
        <v/>
      </c>
      <c r="W574" s="27">
        <f>IFERROR(LOWER(TRIM(INDEX($A574:$R574,MATCH(Lists!$J$5,$A$1:$R$1,0))&amp;"")),"")</f>
        <v/>
      </c>
      <c r="X574" s="27">
        <f>IFERROR(TRIM(INDEX($A574:$R574,MATCH(Lists!$J$6,$A$1:$R$1,0))&amp;""),"")</f>
        <v/>
      </c>
      <c r="Y574" s="27">
        <f>IF(W574="","",IF(COUNTIF(W$2:W574,W574)=1,MAX(Y$1:Y573)+1,""))</f>
        <v/>
      </c>
      <c r="Z574" s="26" t="n"/>
    </row>
    <row r="575">
      <c r="S575" s="26" t="n"/>
      <c r="T575" s="27">
        <f>IF(COUNTA($A575:$R575)&gt;0,1,0)</f>
        <v/>
      </c>
      <c r="U575" s="27">
        <f>IFERROR(LOWER(TRIM(INDEX($A575:$R575,MATCH(Lists!$J$3,$A$1:$R$1,0))&amp;"")),"")</f>
        <v/>
      </c>
      <c r="V575" s="27">
        <f>IFERROR(LOWER(TRIM(INDEX($A575:$R575,MATCH(Lists!$J$4,$A$1:$R$1,0))&amp;"")),"")</f>
        <v/>
      </c>
      <c r="W575" s="27">
        <f>IFERROR(LOWER(TRIM(INDEX($A575:$R575,MATCH(Lists!$J$5,$A$1:$R$1,0))&amp;"")),"")</f>
        <v/>
      </c>
      <c r="X575" s="27">
        <f>IFERROR(TRIM(INDEX($A575:$R575,MATCH(Lists!$J$6,$A$1:$R$1,0))&amp;""),"")</f>
        <v/>
      </c>
      <c r="Y575" s="27">
        <f>IF(W575="","",IF(COUNTIF(W$2:W575,W575)=1,MAX(Y$1:Y574)+1,""))</f>
        <v/>
      </c>
      <c r="Z575" s="26" t="n"/>
    </row>
    <row r="576">
      <c r="S576" s="26" t="n"/>
      <c r="T576" s="27">
        <f>IF(COUNTA($A576:$R576)&gt;0,1,0)</f>
        <v/>
      </c>
      <c r="U576" s="27">
        <f>IFERROR(LOWER(TRIM(INDEX($A576:$R576,MATCH(Lists!$J$3,$A$1:$R$1,0))&amp;"")),"")</f>
        <v/>
      </c>
      <c r="V576" s="27">
        <f>IFERROR(LOWER(TRIM(INDEX($A576:$R576,MATCH(Lists!$J$4,$A$1:$R$1,0))&amp;"")),"")</f>
        <v/>
      </c>
      <c r="W576" s="27">
        <f>IFERROR(LOWER(TRIM(INDEX($A576:$R576,MATCH(Lists!$J$5,$A$1:$R$1,0))&amp;"")),"")</f>
        <v/>
      </c>
      <c r="X576" s="27">
        <f>IFERROR(TRIM(INDEX($A576:$R576,MATCH(Lists!$J$6,$A$1:$R$1,0))&amp;""),"")</f>
        <v/>
      </c>
      <c r="Y576" s="27">
        <f>IF(W576="","",IF(COUNTIF(W$2:W576,W576)=1,MAX(Y$1:Y575)+1,""))</f>
        <v/>
      </c>
      <c r="Z576" s="26" t="n"/>
    </row>
    <row r="577">
      <c r="S577" s="26" t="n"/>
      <c r="T577" s="27">
        <f>IF(COUNTA($A577:$R577)&gt;0,1,0)</f>
        <v/>
      </c>
      <c r="U577" s="27">
        <f>IFERROR(LOWER(TRIM(INDEX($A577:$R577,MATCH(Lists!$J$3,$A$1:$R$1,0))&amp;"")),"")</f>
        <v/>
      </c>
      <c r="V577" s="27">
        <f>IFERROR(LOWER(TRIM(INDEX($A577:$R577,MATCH(Lists!$J$4,$A$1:$R$1,0))&amp;"")),"")</f>
        <v/>
      </c>
      <c r="W577" s="27">
        <f>IFERROR(LOWER(TRIM(INDEX($A577:$R577,MATCH(Lists!$J$5,$A$1:$R$1,0))&amp;"")),"")</f>
        <v/>
      </c>
      <c r="X577" s="27">
        <f>IFERROR(TRIM(INDEX($A577:$R577,MATCH(Lists!$J$6,$A$1:$R$1,0))&amp;""),"")</f>
        <v/>
      </c>
      <c r="Y577" s="27">
        <f>IF(W577="","",IF(COUNTIF(W$2:W577,W577)=1,MAX(Y$1:Y576)+1,""))</f>
        <v/>
      </c>
      <c r="Z577" s="26" t="n"/>
    </row>
    <row r="578">
      <c r="S578" s="26" t="n"/>
      <c r="T578" s="27">
        <f>IF(COUNTA($A578:$R578)&gt;0,1,0)</f>
        <v/>
      </c>
      <c r="U578" s="27">
        <f>IFERROR(LOWER(TRIM(INDEX($A578:$R578,MATCH(Lists!$J$3,$A$1:$R$1,0))&amp;"")),"")</f>
        <v/>
      </c>
      <c r="V578" s="27">
        <f>IFERROR(LOWER(TRIM(INDEX($A578:$R578,MATCH(Lists!$J$4,$A$1:$R$1,0))&amp;"")),"")</f>
        <v/>
      </c>
      <c r="W578" s="27">
        <f>IFERROR(LOWER(TRIM(INDEX($A578:$R578,MATCH(Lists!$J$5,$A$1:$R$1,0))&amp;"")),"")</f>
        <v/>
      </c>
      <c r="X578" s="27">
        <f>IFERROR(TRIM(INDEX($A578:$R578,MATCH(Lists!$J$6,$A$1:$R$1,0))&amp;""),"")</f>
        <v/>
      </c>
      <c r="Y578" s="27">
        <f>IF(W578="","",IF(COUNTIF(W$2:W578,W578)=1,MAX(Y$1:Y577)+1,""))</f>
        <v/>
      </c>
      <c r="Z578" s="26" t="n"/>
    </row>
    <row r="579">
      <c r="S579" s="26" t="n"/>
      <c r="T579" s="27">
        <f>IF(COUNTA($A579:$R579)&gt;0,1,0)</f>
        <v/>
      </c>
      <c r="U579" s="27">
        <f>IFERROR(LOWER(TRIM(INDEX($A579:$R579,MATCH(Lists!$J$3,$A$1:$R$1,0))&amp;"")),"")</f>
        <v/>
      </c>
      <c r="V579" s="27">
        <f>IFERROR(LOWER(TRIM(INDEX($A579:$R579,MATCH(Lists!$J$4,$A$1:$R$1,0))&amp;"")),"")</f>
        <v/>
      </c>
      <c r="W579" s="27">
        <f>IFERROR(LOWER(TRIM(INDEX($A579:$R579,MATCH(Lists!$J$5,$A$1:$R$1,0))&amp;"")),"")</f>
        <v/>
      </c>
      <c r="X579" s="27">
        <f>IFERROR(TRIM(INDEX($A579:$R579,MATCH(Lists!$J$6,$A$1:$R$1,0))&amp;""),"")</f>
        <v/>
      </c>
      <c r="Y579" s="27">
        <f>IF(W579="","",IF(COUNTIF(W$2:W579,W579)=1,MAX(Y$1:Y578)+1,""))</f>
        <v/>
      </c>
      <c r="Z579" s="26" t="n"/>
    </row>
    <row r="580">
      <c r="S580" s="26" t="n"/>
      <c r="T580" s="27">
        <f>IF(COUNTA($A580:$R580)&gt;0,1,0)</f>
        <v/>
      </c>
      <c r="U580" s="27">
        <f>IFERROR(LOWER(TRIM(INDEX($A580:$R580,MATCH(Lists!$J$3,$A$1:$R$1,0))&amp;"")),"")</f>
        <v/>
      </c>
      <c r="V580" s="27">
        <f>IFERROR(LOWER(TRIM(INDEX($A580:$R580,MATCH(Lists!$J$4,$A$1:$R$1,0))&amp;"")),"")</f>
        <v/>
      </c>
      <c r="W580" s="27">
        <f>IFERROR(LOWER(TRIM(INDEX($A580:$R580,MATCH(Lists!$J$5,$A$1:$R$1,0))&amp;"")),"")</f>
        <v/>
      </c>
      <c r="X580" s="27">
        <f>IFERROR(TRIM(INDEX($A580:$R580,MATCH(Lists!$J$6,$A$1:$R$1,0))&amp;""),"")</f>
        <v/>
      </c>
      <c r="Y580" s="27">
        <f>IF(W580="","",IF(COUNTIF(W$2:W580,W580)=1,MAX(Y$1:Y579)+1,""))</f>
        <v/>
      </c>
      <c r="Z580" s="26" t="n"/>
    </row>
    <row r="581">
      <c r="S581" s="26" t="n"/>
      <c r="T581" s="27">
        <f>IF(COUNTA($A581:$R581)&gt;0,1,0)</f>
        <v/>
      </c>
      <c r="U581" s="27">
        <f>IFERROR(LOWER(TRIM(INDEX($A581:$R581,MATCH(Lists!$J$3,$A$1:$R$1,0))&amp;"")),"")</f>
        <v/>
      </c>
      <c r="V581" s="27">
        <f>IFERROR(LOWER(TRIM(INDEX($A581:$R581,MATCH(Lists!$J$4,$A$1:$R$1,0))&amp;"")),"")</f>
        <v/>
      </c>
      <c r="W581" s="27">
        <f>IFERROR(LOWER(TRIM(INDEX($A581:$R581,MATCH(Lists!$J$5,$A$1:$R$1,0))&amp;"")),"")</f>
        <v/>
      </c>
      <c r="X581" s="27">
        <f>IFERROR(TRIM(INDEX($A581:$R581,MATCH(Lists!$J$6,$A$1:$R$1,0))&amp;""),"")</f>
        <v/>
      </c>
      <c r="Y581" s="27">
        <f>IF(W581="","",IF(COUNTIF(W$2:W581,W581)=1,MAX(Y$1:Y580)+1,""))</f>
        <v/>
      </c>
      <c r="Z581" s="26" t="n"/>
    </row>
    <row r="582">
      <c r="S582" s="26" t="n"/>
      <c r="T582" s="27">
        <f>IF(COUNTA($A582:$R582)&gt;0,1,0)</f>
        <v/>
      </c>
      <c r="U582" s="27">
        <f>IFERROR(LOWER(TRIM(INDEX($A582:$R582,MATCH(Lists!$J$3,$A$1:$R$1,0))&amp;"")),"")</f>
        <v/>
      </c>
      <c r="V582" s="27">
        <f>IFERROR(LOWER(TRIM(INDEX($A582:$R582,MATCH(Lists!$J$4,$A$1:$R$1,0))&amp;"")),"")</f>
        <v/>
      </c>
      <c r="W582" s="27">
        <f>IFERROR(LOWER(TRIM(INDEX($A582:$R582,MATCH(Lists!$J$5,$A$1:$R$1,0))&amp;"")),"")</f>
        <v/>
      </c>
      <c r="X582" s="27">
        <f>IFERROR(TRIM(INDEX($A582:$R582,MATCH(Lists!$J$6,$A$1:$R$1,0))&amp;""),"")</f>
        <v/>
      </c>
      <c r="Y582" s="27">
        <f>IF(W582="","",IF(COUNTIF(W$2:W582,W582)=1,MAX(Y$1:Y581)+1,""))</f>
        <v/>
      </c>
      <c r="Z582" s="26" t="n"/>
    </row>
    <row r="583">
      <c r="S583" s="26" t="n"/>
      <c r="T583" s="27">
        <f>IF(COUNTA($A583:$R583)&gt;0,1,0)</f>
        <v/>
      </c>
      <c r="U583" s="27">
        <f>IFERROR(LOWER(TRIM(INDEX($A583:$R583,MATCH(Lists!$J$3,$A$1:$R$1,0))&amp;"")),"")</f>
        <v/>
      </c>
      <c r="V583" s="27">
        <f>IFERROR(LOWER(TRIM(INDEX($A583:$R583,MATCH(Lists!$J$4,$A$1:$R$1,0))&amp;"")),"")</f>
        <v/>
      </c>
      <c r="W583" s="27">
        <f>IFERROR(LOWER(TRIM(INDEX($A583:$R583,MATCH(Lists!$J$5,$A$1:$R$1,0))&amp;"")),"")</f>
        <v/>
      </c>
      <c r="X583" s="27">
        <f>IFERROR(TRIM(INDEX($A583:$R583,MATCH(Lists!$J$6,$A$1:$R$1,0))&amp;""),"")</f>
        <v/>
      </c>
      <c r="Y583" s="27">
        <f>IF(W583="","",IF(COUNTIF(W$2:W583,W583)=1,MAX(Y$1:Y582)+1,""))</f>
        <v/>
      </c>
      <c r="Z583" s="26" t="n"/>
    </row>
    <row r="584">
      <c r="S584" s="26" t="n"/>
      <c r="T584" s="27">
        <f>IF(COUNTA($A584:$R584)&gt;0,1,0)</f>
        <v/>
      </c>
      <c r="U584" s="27">
        <f>IFERROR(LOWER(TRIM(INDEX($A584:$R584,MATCH(Lists!$J$3,$A$1:$R$1,0))&amp;"")),"")</f>
        <v/>
      </c>
      <c r="V584" s="27">
        <f>IFERROR(LOWER(TRIM(INDEX($A584:$R584,MATCH(Lists!$J$4,$A$1:$R$1,0))&amp;"")),"")</f>
        <v/>
      </c>
      <c r="W584" s="27">
        <f>IFERROR(LOWER(TRIM(INDEX($A584:$R584,MATCH(Lists!$J$5,$A$1:$R$1,0))&amp;"")),"")</f>
        <v/>
      </c>
      <c r="X584" s="27">
        <f>IFERROR(TRIM(INDEX($A584:$R584,MATCH(Lists!$J$6,$A$1:$R$1,0))&amp;""),"")</f>
        <v/>
      </c>
      <c r="Y584" s="27">
        <f>IF(W584="","",IF(COUNTIF(W$2:W584,W584)=1,MAX(Y$1:Y583)+1,""))</f>
        <v/>
      </c>
      <c r="Z584" s="26" t="n"/>
    </row>
    <row r="585">
      <c r="S585" s="26" t="n"/>
      <c r="T585" s="27">
        <f>IF(COUNTA($A585:$R585)&gt;0,1,0)</f>
        <v/>
      </c>
      <c r="U585" s="27">
        <f>IFERROR(LOWER(TRIM(INDEX($A585:$R585,MATCH(Lists!$J$3,$A$1:$R$1,0))&amp;"")),"")</f>
        <v/>
      </c>
      <c r="V585" s="27">
        <f>IFERROR(LOWER(TRIM(INDEX($A585:$R585,MATCH(Lists!$J$4,$A$1:$R$1,0))&amp;"")),"")</f>
        <v/>
      </c>
      <c r="W585" s="27">
        <f>IFERROR(LOWER(TRIM(INDEX($A585:$R585,MATCH(Lists!$J$5,$A$1:$R$1,0))&amp;"")),"")</f>
        <v/>
      </c>
      <c r="X585" s="27">
        <f>IFERROR(TRIM(INDEX($A585:$R585,MATCH(Lists!$J$6,$A$1:$R$1,0))&amp;""),"")</f>
        <v/>
      </c>
      <c r="Y585" s="27">
        <f>IF(W585="","",IF(COUNTIF(W$2:W585,W585)=1,MAX(Y$1:Y584)+1,""))</f>
        <v/>
      </c>
      <c r="Z585" s="26" t="n"/>
    </row>
    <row r="586">
      <c r="S586" s="26" t="n"/>
      <c r="T586" s="27">
        <f>IF(COUNTA($A586:$R586)&gt;0,1,0)</f>
        <v/>
      </c>
      <c r="U586" s="27">
        <f>IFERROR(LOWER(TRIM(INDEX($A586:$R586,MATCH(Lists!$J$3,$A$1:$R$1,0))&amp;"")),"")</f>
        <v/>
      </c>
      <c r="V586" s="27">
        <f>IFERROR(LOWER(TRIM(INDEX($A586:$R586,MATCH(Lists!$J$4,$A$1:$R$1,0))&amp;"")),"")</f>
        <v/>
      </c>
      <c r="W586" s="27">
        <f>IFERROR(LOWER(TRIM(INDEX($A586:$R586,MATCH(Lists!$J$5,$A$1:$R$1,0))&amp;"")),"")</f>
        <v/>
      </c>
      <c r="X586" s="27">
        <f>IFERROR(TRIM(INDEX($A586:$R586,MATCH(Lists!$J$6,$A$1:$R$1,0))&amp;""),"")</f>
        <v/>
      </c>
      <c r="Y586" s="27">
        <f>IF(W586="","",IF(COUNTIF(W$2:W586,W586)=1,MAX(Y$1:Y585)+1,""))</f>
        <v/>
      </c>
      <c r="Z586" s="26" t="n"/>
    </row>
    <row r="587">
      <c r="S587" s="26" t="n"/>
      <c r="T587" s="27">
        <f>IF(COUNTA($A587:$R587)&gt;0,1,0)</f>
        <v/>
      </c>
      <c r="U587" s="27">
        <f>IFERROR(LOWER(TRIM(INDEX($A587:$R587,MATCH(Lists!$J$3,$A$1:$R$1,0))&amp;"")),"")</f>
        <v/>
      </c>
      <c r="V587" s="27">
        <f>IFERROR(LOWER(TRIM(INDEX($A587:$R587,MATCH(Lists!$J$4,$A$1:$R$1,0))&amp;"")),"")</f>
        <v/>
      </c>
      <c r="W587" s="27">
        <f>IFERROR(LOWER(TRIM(INDEX($A587:$R587,MATCH(Lists!$J$5,$A$1:$R$1,0))&amp;"")),"")</f>
        <v/>
      </c>
      <c r="X587" s="27">
        <f>IFERROR(TRIM(INDEX($A587:$R587,MATCH(Lists!$J$6,$A$1:$R$1,0))&amp;""),"")</f>
        <v/>
      </c>
      <c r="Y587" s="27">
        <f>IF(W587="","",IF(COUNTIF(W$2:W587,W587)=1,MAX(Y$1:Y586)+1,""))</f>
        <v/>
      </c>
      <c r="Z587" s="26" t="n"/>
    </row>
    <row r="588">
      <c r="S588" s="26" t="n"/>
      <c r="T588" s="27">
        <f>IF(COUNTA($A588:$R588)&gt;0,1,0)</f>
        <v/>
      </c>
      <c r="U588" s="27">
        <f>IFERROR(LOWER(TRIM(INDEX($A588:$R588,MATCH(Lists!$J$3,$A$1:$R$1,0))&amp;"")),"")</f>
        <v/>
      </c>
      <c r="V588" s="27">
        <f>IFERROR(LOWER(TRIM(INDEX($A588:$R588,MATCH(Lists!$J$4,$A$1:$R$1,0))&amp;"")),"")</f>
        <v/>
      </c>
      <c r="W588" s="27">
        <f>IFERROR(LOWER(TRIM(INDEX($A588:$R588,MATCH(Lists!$J$5,$A$1:$R$1,0))&amp;"")),"")</f>
        <v/>
      </c>
      <c r="X588" s="27">
        <f>IFERROR(TRIM(INDEX($A588:$R588,MATCH(Lists!$J$6,$A$1:$R$1,0))&amp;""),"")</f>
        <v/>
      </c>
      <c r="Y588" s="27">
        <f>IF(W588="","",IF(COUNTIF(W$2:W588,W588)=1,MAX(Y$1:Y587)+1,""))</f>
        <v/>
      </c>
      <c r="Z588" s="26" t="n"/>
    </row>
    <row r="589">
      <c r="S589" s="26" t="n"/>
      <c r="T589" s="27">
        <f>IF(COUNTA($A589:$R589)&gt;0,1,0)</f>
        <v/>
      </c>
      <c r="U589" s="27">
        <f>IFERROR(LOWER(TRIM(INDEX($A589:$R589,MATCH(Lists!$J$3,$A$1:$R$1,0))&amp;"")),"")</f>
        <v/>
      </c>
      <c r="V589" s="27">
        <f>IFERROR(LOWER(TRIM(INDEX($A589:$R589,MATCH(Lists!$J$4,$A$1:$R$1,0))&amp;"")),"")</f>
        <v/>
      </c>
      <c r="W589" s="27">
        <f>IFERROR(LOWER(TRIM(INDEX($A589:$R589,MATCH(Lists!$J$5,$A$1:$R$1,0))&amp;"")),"")</f>
        <v/>
      </c>
      <c r="X589" s="27">
        <f>IFERROR(TRIM(INDEX($A589:$R589,MATCH(Lists!$J$6,$A$1:$R$1,0))&amp;""),"")</f>
        <v/>
      </c>
      <c r="Y589" s="27">
        <f>IF(W589="","",IF(COUNTIF(W$2:W589,W589)=1,MAX(Y$1:Y588)+1,""))</f>
        <v/>
      </c>
      <c r="Z589" s="26" t="n"/>
    </row>
    <row r="590">
      <c r="S590" s="26" t="n"/>
      <c r="T590" s="27">
        <f>IF(COUNTA($A590:$R590)&gt;0,1,0)</f>
        <v/>
      </c>
      <c r="U590" s="27">
        <f>IFERROR(LOWER(TRIM(INDEX($A590:$R590,MATCH(Lists!$J$3,$A$1:$R$1,0))&amp;"")),"")</f>
        <v/>
      </c>
      <c r="V590" s="27">
        <f>IFERROR(LOWER(TRIM(INDEX($A590:$R590,MATCH(Lists!$J$4,$A$1:$R$1,0))&amp;"")),"")</f>
        <v/>
      </c>
      <c r="W590" s="27">
        <f>IFERROR(LOWER(TRIM(INDEX($A590:$R590,MATCH(Lists!$J$5,$A$1:$R$1,0))&amp;"")),"")</f>
        <v/>
      </c>
      <c r="X590" s="27">
        <f>IFERROR(TRIM(INDEX($A590:$R590,MATCH(Lists!$J$6,$A$1:$R$1,0))&amp;""),"")</f>
        <v/>
      </c>
      <c r="Y590" s="27">
        <f>IF(W590="","",IF(COUNTIF(W$2:W590,W590)=1,MAX(Y$1:Y589)+1,""))</f>
        <v/>
      </c>
      <c r="Z590" s="26" t="n"/>
    </row>
    <row r="591">
      <c r="S591" s="26" t="n"/>
      <c r="T591" s="27">
        <f>IF(COUNTA($A591:$R591)&gt;0,1,0)</f>
        <v/>
      </c>
      <c r="U591" s="27">
        <f>IFERROR(LOWER(TRIM(INDEX($A591:$R591,MATCH(Lists!$J$3,$A$1:$R$1,0))&amp;"")),"")</f>
        <v/>
      </c>
      <c r="V591" s="27">
        <f>IFERROR(LOWER(TRIM(INDEX($A591:$R591,MATCH(Lists!$J$4,$A$1:$R$1,0))&amp;"")),"")</f>
        <v/>
      </c>
      <c r="W591" s="27">
        <f>IFERROR(LOWER(TRIM(INDEX($A591:$R591,MATCH(Lists!$J$5,$A$1:$R$1,0))&amp;"")),"")</f>
        <v/>
      </c>
      <c r="X591" s="27">
        <f>IFERROR(TRIM(INDEX($A591:$R591,MATCH(Lists!$J$6,$A$1:$R$1,0))&amp;""),"")</f>
        <v/>
      </c>
      <c r="Y591" s="27">
        <f>IF(W591="","",IF(COUNTIF(W$2:W591,W591)=1,MAX(Y$1:Y590)+1,""))</f>
        <v/>
      </c>
      <c r="Z591" s="26" t="n"/>
    </row>
    <row r="592">
      <c r="S592" s="26" t="n"/>
      <c r="T592" s="27">
        <f>IF(COUNTA($A592:$R592)&gt;0,1,0)</f>
        <v/>
      </c>
      <c r="U592" s="27">
        <f>IFERROR(LOWER(TRIM(INDEX($A592:$R592,MATCH(Lists!$J$3,$A$1:$R$1,0))&amp;"")),"")</f>
        <v/>
      </c>
      <c r="V592" s="27">
        <f>IFERROR(LOWER(TRIM(INDEX($A592:$R592,MATCH(Lists!$J$4,$A$1:$R$1,0))&amp;"")),"")</f>
        <v/>
      </c>
      <c r="W592" s="27">
        <f>IFERROR(LOWER(TRIM(INDEX($A592:$R592,MATCH(Lists!$J$5,$A$1:$R$1,0))&amp;"")),"")</f>
        <v/>
      </c>
      <c r="X592" s="27">
        <f>IFERROR(TRIM(INDEX($A592:$R592,MATCH(Lists!$J$6,$A$1:$R$1,0))&amp;""),"")</f>
        <v/>
      </c>
      <c r="Y592" s="27">
        <f>IF(W592="","",IF(COUNTIF(W$2:W592,W592)=1,MAX(Y$1:Y591)+1,""))</f>
        <v/>
      </c>
      <c r="Z592" s="26" t="n"/>
    </row>
    <row r="593">
      <c r="S593" s="26" t="n"/>
      <c r="T593" s="27">
        <f>IF(COUNTA($A593:$R593)&gt;0,1,0)</f>
        <v/>
      </c>
      <c r="U593" s="27">
        <f>IFERROR(LOWER(TRIM(INDEX($A593:$R593,MATCH(Lists!$J$3,$A$1:$R$1,0))&amp;"")),"")</f>
        <v/>
      </c>
      <c r="V593" s="27">
        <f>IFERROR(LOWER(TRIM(INDEX($A593:$R593,MATCH(Lists!$J$4,$A$1:$R$1,0))&amp;"")),"")</f>
        <v/>
      </c>
      <c r="W593" s="27">
        <f>IFERROR(LOWER(TRIM(INDEX($A593:$R593,MATCH(Lists!$J$5,$A$1:$R$1,0))&amp;"")),"")</f>
        <v/>
      </c>
      <c r="X593" s="27">
        <f>IFERROR(TRIM(INDEX($A593:$R593,MATCH(Lists!$J$6,$A$1:$R$1,0))&amp;""),"")</f>
        <v/>
      </c>
      <c r="Y593" s="27">
        <f>IF(W593="","",IF(COUNTIF(W$2:W593,W593)=1,MAX(Y$1:Y592)+1,""))</f>
        <v/>
      </c>
      <c r="Z593" s="26" t="n"/>
    </row>
    <row r="594">
      <c r="S594" s="26" t="n"/>
      <c r="T594" s="27">
        <f>IF(COUNTA($A594:$R594)&gt;0,1,0)</f>
        <v/>
      </c>
      <c r="U594" s="27">
        <f>IFERROR(LOWER(TRIM(INDEX($A594:$R594,MATCH(Lists!$J$3,$A$1:$R$1,0))&amp;"")),"")</f>
        <v/>
      </c>
      <c r="V594" s="27">
        <f>IFERROR(LOWER(TRIM(INDEX($A594:$R594,MATCH(Lists!$J$4,$A$1:$R$1,0))&amp;"")),"")</f>
        <v/>
      </c>
      <c r="W594" s="27">
        <f>IFERROR(LOWER(TRIM(INDEX($A594:$R594,MATCH(Lists!$J$5,$A$1:$R$1,0))&amp;"")),"")</f>
        <v/>
      </c>
      <c r="X594" s="27">
        <f>IFERROR(TRIM(INDEX($A594:$R594,MATCH(Lists!$J$6,$A$1:$R$1,0))&amp;""),"")</f>
        <v/>
      </c>
      <c r="Y594" s="27">
        <f>IF(W594="","",IF(COUNTIF(W$2:W594,W594)=1,MAX(Y$1:Y593)+1,""))</f>
        <v/>
      </c>
      <c r="Z594" s="26" t="n"/>
    </row>
    <row r="595">
      <c r="S595" s="26" t="n"/>
      <c r="T595" s="27">
        <f>IF(COUNTA($A595:$R595)&gt;0,1,0)</f>
        <v/>
      </c>
      <c r="U595" s="27">
        <f>IFERROR(LOWER(TRIM(INDEX($A595:$R595,MATCH(Lists!$J$3,$A$1:$R$1,0))&amp;"")),"")</f>
        <v/>
      </c>
      <c r="V595" s="27">
        <f>IFERROR(LOWER(TRIM(INDEX($A595:$R595,MATCH(Lists!$J$4,$A$1:$R$1,0))&amp;"")),"")</f>
        <v/>
      </c>
      <c r="W595" s="27">
        <f>IFERROR(LOWER(TRIM(INDEX($A595:$R595,MATCH(Lists!$J$5,$A$1:$R$1,0))&amp;"")),"")</f>
        <v/>
      </c>
      <c r="X595" s="27">
        <f>IFERROR(TRIM(INDEX($A595:$R595,MATCH(Lists!$J$6,$A$1:$R$1,0))&amp;""),"")</f>
        <v/>
      </c>
      <c r="Y595" s="27">
        <f>IF(W595="","",IF(COUNTIF(W$2:W595,W595)=1,MAX(Y$1:Y594)+1,""))</f>
        <v/>
      </c>
      <c r="Z595" s="26" t="n"/>
    </row>
    <row r="596">
      <c r="S596" s="26" t="n"/>
      <c r="T596" s="27">
        <f>IF(COUNTA($A596:$R596)&gt;0,1,0)</f>
        <v/>
      </c>
      <c r="U596" s="27">
        <f>IFERROR(LOWER(TRIM(INDEX($A596:$R596,MATCH(Lists!$J$3,$A$1:$R$1,0))&amp;"")),"")</f>
        <v/>
      </c>
      <c r="V596" s="27">
        <f>IFERROR(LOWER(TRIM(INDEX($A596:$R596,MATCH(Lists!$J$4,$A$1:$R$1,0))&amp;"")),"")</f>
        <v/>
      </c>
      <c r="W596" s="27">
        <f>IFERROR(LOWER(TRIM(INDEX($A596:$R596,MATCH(Lists!$J$5,$A$1:$R$1,0))&amp;"")),"")</f>
        <v/>
      </c>
      <c r="X596" s="27">
        <f>IFERROR(TRIM(INDEX($A596:$R596,MATCH(Lists!$J$6,$A$1:$R$1,0))&amp;""),"")</f>
        <v/>
      </c>
      <c r="Y596" s="27">
        <f>IF(W596="","",IF(COUNTIF(W$2:W596,W596)=1,MAX(Y$1:Y595)+1,""))</f>
        <v/>
      </c>
      <c r="Z596" s="26" t="n"/>
    </row>
    <row r="597">
      <c r="S597" s="26" t="n"/>
      <c r="T597" s="27">
        <f>IF(COUNTA($A597:$R597)&gt;0,1,0)</f>
        <v/>
      </c>
      <c r="U597" s="27">
        <f>IFERROR(LOWER(TRIM(INDEX($A597:$R597,MATCH(Lists!$J$3,$A$1:$R$1,0))&amp;"")),"")</f>
        <v/>
      </c>
      <c r="V597" s="27">
        <f>IFERROR(LOWER(TRIM(INDEX($A597:$R597,MATCH(Lists!$J$4,$A$1:$R$1,0))&amp;"")),"")</f>
        <v/>
      </c>
      <c r="W597" s="27">
        <f>IFERROR(LOWER(TRIM(INDEX($A597:$R597,MATCH(Lists!$J$5,$A$1:$R$1,0))&amp;"")),"")</f>
        <v/>
      </c>
      <c r="X597" s="27">
        <f>IFERROR(TRIM(INDEX($A597:$R597,MATCH(Lists!$J$6,$A$1:$R$1,0))&amp;""),"")</f>
        <v/>
      </c>
      <c r="Y597" s="27">
        <f>IF(W597="","",IF(COUNTIF(W$2:W597,W597)=1,MAX(Y$1:Y596)+1,""))</f>
        <v/>
      </c>
      <c r="Z597" s="26" t="n"/>
    </row>
    <row r="598">
      <c r="S598" s="26" t="n"/>
      <c r="T598" s="27">
        <f>IF(COUNTA($A598:$R598)&gt;0,1,0)</f>
        <v/>
      </c>
      <c r="U598" s="27">
        <f>IFERROR(LOWER(TRIM(INDEX($A598:$R598,MATCH(Lists!$J$3,$A$1:$R$1,0))&amp;"")),"")</f>
        <v/>
      </c>
      <c r="V598" s="27">
        <f>IFERROR(LOWER(TRIM(INDEX($A598:$R598,MATCH(Lists!$J$4,$A$1:$R$1,0))&amp;"")),"")</f>
        <v/>
      </c>
      <c r="W598" s="27">
        <f>IFERROR(LOWER(TRIM(INDEX($A598:$R598,MATCH(Lists!$J$5,$A$1:$R$1,0))&amp;"")),"")</f>
        <v/>
      </c>
      <c r="X598" s="27">
        <f>IFERROR(TRIM(INDEX($A598:$R598,MATCH(Lists!$J$6,$A$1:$R$1,0))&amp;""),"")</f>
        <v/>
      </c>
      <c r="Y598" s="27">
        <f>IF(W598="","",IF(COUNTIF(W$2:W598,W598)=1,MAX(Y$1:Y597)+1,""))</f>
        <v/>
      </c>
      <c r="Z598" s="26" t="n"/>
    </row>
    <row r="599">
      <c r="S599" s="26" t="n"/>
      <c r="T599" s="27">
        <f>IF(COUNTA($A599:$R599)&gt;0,1,0)</f>
        <v/>
      </c>
      <c r="U599" s="27">
        <f>IFERROR(LOWER(TRIM(INDEX($A599:$R599,MATCH(Lists!$J$3,$A$1:$R$1,0))&amp;"")),"")</f>
        <v/>
      </c>
      <c r="V599" s="27">
        <f>IFERROR(LOWER(TRIM(INDEX($A599:$R599,MATCH(Lists!$J$4,$A$1:$R$1,0))&amp;"")),"")</f>
        <v/>
      </c>
      <c r="W599" s="27">
        <f>IFERROR(LOWER(TRIM(INDEX($A599:$R599,MATCH(Lists!$J$5,$A$1:$R$1,0))&amp;"")),"")</f>
        <v/>
      </c>
      <c r="X599" s="27">
        <f>IFERROR(TRIM(INDEX($A599:$R599,MATCH(Lists!$J$6,$A$1:$R$1,0))&amp;""),"")</f>
        <v/>
      </c>
      <c r="Y599" s="27">
        <f>IF(W599="","",IF(COUNTIF(W$2:W599,W599)=1,MAX(Y$1:Y598)+1,""))</f>
        <v/>
      </c>
      <c r="Z599" s="26" t="n"/>
    </row>
    <row r="600">
      <c r="S600" s="26" t="n"/>
      <c r="T600" s="27">
        <f>IF(COUNTA($A600:$R600)&gt;0,1,0)</f>
        <v/>
      </c>
      <c r="U600" s="27">
        <f>IFERROR(LOWER(TRIM(INDEX($A600:$R600,MATCH(Lists!$J$3,$A$1:$R$1,0))&amp;"")),"")</f>
        <v/>
      </c>
      <c r="V600" s="27">
        <f>IFERROR(LOWER(TRIM(INDEX($A600:$R600,MATCH(Lists!$J$4,$A$1:$R$1,0))&amp;"")),"")</f>
        <v/>
      </c>
      <c r="W600" s="27">
        <f>IFERROR(LOWER(TRIM(INDEX($A600:$R600,MATCH(Lists!$J$5,$A$1:$R$1,0))&amp;"")),"")</f>
        <v/>
      </c>
      <c r="X600" s="27">
        <f>IFERROR(TRIM(INDEX($A600:$R600,MATCH(Lists!$J$6,$A$1:$R$1,0))&amp;""),"")</f>
        <v/>
      </c>
      <c r="Y600" s="27">
        <f>IF(W600="","",IF(COUNTIF(W$2:W600,W600)=1,MAX(Y$1:Y599)+1,""))</f>
        <v/>
      </c>
      <c r="Z600" s="26" t="n"/>
    </row>
    <row r="601">
      <c r="S601" s="26" t="n"/>
      <c r="T601" s="27">
        <f>IF(COUNTA($A601:$R601)&gt;0,1,0)</f>
        <v/>
      </c>
      <c r="U601" s="27">
        <f>IFERROR(LOWER(TRIM(INDEX($A601:$R601,MATCH(Lists!$J$3,$A$1:$R$1,0))&amp;"")),"")</f>
        <v/>
      </c>
      <c r="V601" s="27">
        <f>IFERROR(LOWER(TRIM(INDEX($A601:$R601,MATCH(Lists!$J$4,$A$1:$R$1,0))&amp;"")),"")</f>
        <v/>
      </c>
      <c r="W601" s="27">
        <f>IFERROR(LOWER(TRIM(INDEX($A601:$R601,MATCH(Lists!$J$5,$A$1:$R$1,0))&amp;"")),"")</f>
        <v/>
      </c>
      <c r="X601" s="27">
        <f>IFERROR(TRIM(INDEX($A601:$R601,MATCH(Lists!$J$6,$A$1:$R$1,0))&amp;""),"")</f>
        <v/>
      </c>
      <c r="Y601" s="27">
        <f>IF(W601="","",IF(COUNTIF(W$2:W601,W601)=1,MAX(Y$1:Y600)+1,""))</f>
        <v/>
      </c>
      <c r="Z601" s="26" t="n"/>
    </row>
    <row r="602">
      <c r="S602" s="26" t="n"/>
      <c r="T602" s="27">
        <f>IF(COUNTA($A602:$R602)&gt;0,1,0)</f>
        <v/>
      </c>
      <c r="U602" s="27">
        <f>IFERROR(LOWER(TRIM(INDEX($A602:$R602,MATCH(Lists!$J$3,$A$1:$R$1,0))&amp;"")),"")</f>
        <v/>
      </c>
      <c r="V602" s="27">
        <f>IFERROR(LOWER(TRIM(INDEX($A602:$R602,MATCH(Lists!$J$4,$A$1:$R$1,0))&amp;"")),"")</f>
        <v/>
      </c>
      <c r="W602" s="27">
        <f>IFERROR(LOWER(TRIM(INDEX($A602:$R602,MATCH(Lists!$J$5,$A$1:$R$1,0))&amp;"")),"")</f>
        <v/>
      </c>
      <c r="X602" s="27">
        <f>IFERROR(TRIM(INDEX($A602:$R602,MATCH(Lists!$J$6,$A$1:$R$1,0))&amp;""),"")</f>
        <v/>
      </c>
      <c r="Y602" s="27">
        <f>IF(W602="","",IF(COUNTIF(W$2:W602,W602)=1,MAX(Y$1:Y601)+1,""))</f>
        <v/>
      </c>
      <c r="Z602" s="26" t="n"/>
    </row>
    <row r="603">
      <c r="S603" s="26" t="n"/>
      <c r="T603" s="27">
        <f>IF(COUNTA($A603:$R603)&gt;0,1,0)</f>
        <v/>
      </c>
      <c r="U603" s="27">
        <f>IFERROR(LOWER(TRIM(INDEX($A603:$R603,MATCH(Lists!$J$3,$A$1:$R$1,0))&amp;"")),"")</f>
        <v/>
      </c>
      <c r="V603" s="27">
        <f>IFERROR(LOWER(TRIM(INDEX($A603:$R603,MATCH(Lists!$J$4,$A$1:$R$1,0))&amp;"")),"")</f>
        <v/>
      </c>
      <c r="W603" s="27">
        <f>IFERROR(LOWER(TRIM(INDEX($A603:$R603,MATCH(Lists!$J$5,$A$1:$R$1,0))&amp;"")),"")</f>
        <v/>
      </c>
      <c r="X603" s="27">
        <f>IFERROR(TRIM(INDEX($A603:$R603,MATCH(Lists!$J$6,$A$1:$R$1,0))&amp;""),"")</f>
        <v/>
      </c>
      <c r="Y603" s="27">
        <f>IF(W603="","",IF(COUNTIF(W$2:W603,W603)=1,MAX(Y$1:Y602)+1,""))</f>
        <v/>
      </c>
      <c r="Z603" s="26" t="n"/>
    </row>
    <row r="604">
      <c r="S604" s="26" t="n"/>
      <c r="T604" s="27">
        <f>IF(COUNTA($A604:$R604)&gt;0,1,0)</f>
        <v/>
      </c>
      <c r="U604" s="27">
        <f>IFERROR(LOWER(TRIM(INDEX($A604:$R604,MATCH(Lists!$J$3,$A$1:$R$1,0))&amp;"")),"")</f>
        <v/>
      </c>
      <c r="V604" s="27">
        <f>IFERROR(LOWER(TRIM(INDEX($A604:$R604,MATCH(Lists!$J$4,$A$1:$R$1,0))&amp;"")),"")</f>
        <v/>
      </c>
      <c r="W604" s="27">
        <f>IFERROR(LOWER(TRIM(INDEX($A604:$R604,MATCH(Lists!$J$5,$A$1:$R$1,0))&amp;"")),"")</f>
        <v/>
      </c>
      <c r="X604" s="27">
        <f>IFERROR(TRIM(INDEX($A604:$R604,MATCH(Lists!$J$6,$A$1:$R$1,0))&amp;""),"")</f>
        <v/>
      </c>
      <c r="Y604" s="27">
        <f>IF(W604="","",IF(COUNTIF(W$2:W604,W604)=1,MAX(Y$1:Y603)+1,""))</f>
        <v/>
      </c>
      <c r="Z604" s="26" t="n"/>
    </row>
    <row r="605">
      <c r="S605" s="26" t="n"/>
      <c r="T605" s="27">
        <f>IF(COUNTA($A605:$R605)&gt;0,1,0)</f>
        <v/>
      </c>
      <c r="U605" s="27">
        <f>IFERROR(LOWER(TRIM(INDEX($A605:$R605,MATCH(Lists!$J$3,$A$1:$R$1,0))&amp;"")),"")</f>
        <v/>
      </c>
      <c r="V605" s="27">
        <f>IFERROR(LOWER(TRIM(INDEX($A605:$R605,MATCH(Lists!$J$4,$A$1:$R$1,0))&amp;"")),"")</f>
        <v/>
      </c>
      <c r="W605" s="27">
        <f>IFERROR(LOWER(TRIM(INDEX($A605:$R605,MATCH(Lists!$J$5,$A$1:$R$1,0))&amp;"")),"")</f>
        <v/>
      </c>
      <c r="X605" s="27">
        <f>IFERROR(TRIM(INDEX($A605:$R605,MATCH(Lists!$J$6,$A$1:$R$1,0))&amp;""),"")</f>
        <v/>
      </c>
      <c r="Y605" s="27">
        <f>IF(W605="","",IF(COUNTIF(W$2:W605,W605)=1,MAX(Y$1:Y604)+1,""))</f>
        <v/>
      </c>
      <c r="Z605" s="26" t="n"/>
    </row>
    <row r="606">
      <c r="S606" s="26" t="n"/>
      <c r="T606" s="27">
        <f>IF(COUNTA($A606:$R606)&gt;0,1,0)</f>
        <v/>
      </c>
      <c r="U606" s="27">
        <f>IFERROR(LOWER(TRIM(INDEX($A606:$R606,MATCH(Lists!$J$3,$A$1:$R$1,0))&amp;"")),"")</f>
        <v/>
      </c>
      <c r="V606" s="27">
        <f>IFERROR(LOWER(TRIM(INDEX($A606:$R606,MATCH(Lists!$J$4,$A$1:$R$1,0))&amp;"")),"")</f>
        <v/>
      </c>
      <c r="W606" s="27">
        <f>IFERROR(LOWER(TRIM(INDEX($A606:$R606,MATCH(Lists!$J$5,$A$1:$R$1,0))&amp;"")),"")</f>
        <v/>
      </c>
      <c r="X606" s="27">
        <f>IFERROR(TRIM(INDEX($A606:$R606,MATCH(Lists!$J$6,$A$1:$R$1,0))&amp;""),"")</f>
        <v/>
      </c>
      <c r="Y606" s="27">
        <f>IF(W606="","",IF(COUNTIF(W$2:W606,W606)=1,MAX(Y$1:Y605)+1,""))</f>
        <v/>
      </c>
      <c r="Z606" s="26" t="n"/>
    </row>
    <row r="607">
      <c r="S607" s="26" t="n"/>
      <c r="T607" s="27">
        <f>IF(COUNTA($A607:$R607)&gt;0,1,0)</f>
        <v/>
      </c>
      <c r="U607" s="27">
        <f>IFERROR(LOWER(TRIM(INDEX($A607:$R607,MATCH(Lists!$J$3,$A$1:$R$1,0))&amp;"")),"")</f>
        <v/>
      </c>
      <c r="V607" s="27">
        <f>IFERROR(LOWER(TRIM(INDEX($A607:$R607,MATCH(Lists!$J$4,$A$1:$R$1,0))&amp;"")),"")</f>
        <v/>
      </c>
      <c r="W607" s="27">
        <f>IFERROR(LOWER(TRIM(INDEX($A607:$R607,MATCH(Lists!$J$5,$A$1:$R$1,0))&amp;"")),"")</f>
        <v/>
      </c>
      <c r="X607" s="27">
        <f>IFERROR(TRIM(INDEX($A607:$R607,MATCH(Lists!$J$6,$A$1:$R$1,0))&amp;""),"")</f>
        <v/>
      </c>
      <c r="Y607" s="27">
        <f>IF(W607="","",IF(COUNTIF(W$2:W607,W607)=1,MAX(Y$1:Y606)+1,""))</f>
        <v/>
      </c>
      <c r="Z607" s="26" t="n"/>
    </row>
    <row r="608">
      <c r="S608" s="26" t="n"/>
      <c r="T608" s="27">
        <f>IF(COUNTA($A608:$R608)&gt;0,1,0)</f>
        <v/>
      </c>
      <c r="U608" s="27">
        <f>IFERROR(LOWER(TRIM(INDEX($A608:$R608,MATCH(Lists!$J$3,$A$1:$R$1,0))&amp;"")),"")</f>
        <v/>
      </c>
      <c r="V608" s="27">
        <f>IFERROR(LOWER(TRIM(INDEX($A608:$R608,MATCH(Lists!$J$4,$A$1:$R$1,0))&amp;"")),"")</f>
        <v/>
      </c>
      <c r="W608" s="27">
        <f>IFERROR(LOWER(TRIM(INDEX($A608:$R608,MATCH(Lists!$J$5,$A$1:$R$1,0))&amp;"")),"")</f>
        <v/>
      </c>
      <c r="X608" s="27">
        <f>IFERROR(TRIM(INDEX($A608:$R608,MATCH(Lists!$J$6,$A$1:$R$1,0))&amp;""),"")</f>
        <v/>
      </c>
      <c r="Y608" s="27">
        <f>IF(W608="","",IF(COUNTIF(W$2:W608,W608)=1,MAX(Y$1:Y607)+1,""))</f>
        <v/>
      </c>
      <c r="Z608" s="26" t="n"/>
    </row>
    <row r="609">
      <c r="S609" s="26" t="n"/>
      <c r="T609" s="27">
        <f>IF(COUNTA($A609:$R609)&gt;0,1,0)</f>
        <v/>
      </c>
      <c r="U609" s="27">
        <f>IFERROR(LOWER(TRIM(INDEX($A609:$R609,MATCH(Lists!$J$3,$A$1:$R$1,0))&amp;"")),"")</f>
        <v/>
      </c>
      <c r="V609" s="27">
        <f>IFERROR(LOWER(TRIM(INDEX($A609:$R609,MATCH(Lists!$J$4,$A$1:$R$1,0))&amp;"")),"")</f>
        <v/>
      </c>
      <c r="W609" s="27">
        <f>IFERROR(LOWER(TRIM(INDEX($A609:$R609,MATCH(Lists!$J$5,$A$1:$R$1,0))&amp;"")),"")</f>
        <v/>
      </c>
      <c r="X609" s="27">
        <f>IFERROR(TRIM(INDEX($A609:$R609,MATCH(Lists!$J$6,$A$1:$R$1,0))&amp;""),"")</f>
        <v/>
      </c>
      <c r="Y609" s="27">
        <f>IF(W609="","",IF(COUNTIF(W$2:W609,W609)=1,MAX(Y$1:Y608)+1,""))</f>
        <v/>
      </c>
      <c r="Z609" s="26" t="n"/>
    </row>
    <row r="610">
      <c r="S610" s="26" t="n"/>
      <c r="T610" s="27">
        <f>IF(COUNTA($A610:$R610)&gt;0,1,0)</f>
        <v/>
      </c>
      <c r="U610" s="27">
        <f>IFERROR(LOWER(TRIM(INDEX($A610:$R610,MATCH(Lists!$J$3,$A$1:$R$1,0))&amp;"")),"")</f>
        <v/>
      </c>
      <c r="V610" s="27">
        <f>IFERROR(LOWER(TRIM(INDEX($A610:$R610,MATCH(Lists!$J$4,$A$1:$R$1,0))&amp;"")),"")</f>
        <v/>
      </c>
      <c r="W610" s="27">
        <f>IFERROR(LOWER(TRIM(INDEX($A610:$R610,MATCH(Lists!$J$5,$A$1:$R$1,0))&amp;"")),"")</f>
        <v/>
      </c>
      <c r="X610" s="27">
        <f>IFERROR(TRIM(INDEX($A610:$R610,MATCH(Lists!$J$6,$A$1:$R$1,0))&amp;""),"")</f>
        <v/>
      </c>
      <c r="Y610" s="27">
        <f>IF(W610="","",IF(COUNTIF(W$2:W610,W610)=1,MAX(Y$1:Y609)+1,""))</f>
        <v/>
      </c>
      <c r="Z610" s="26" t="n"/>
    </row>
    <row r="611">
      <c r="S611" s="26" t="n"/>
      <c r="T611" s="27">
        <f>IF(COUNTA($A611:$R611)&gt;0,1,0)</f>
        <v/>
      </c>
      <c r="U611" s="27">
        <f>IFERROR(LOWER(TRIM(INDEX($A611:$R611,MATCH(Lists!$J$3,$A$1:$R$1,0))&amp;"")),"")</f>
        <v/>
      </c>
      <c r="V611" s="27">
        <f>IFERROR(LOWER(TRIM(INDEX($A611:$R611,MATCH(Lists!$J$4,$A$1:$R$1,0))&amp;"")),"")</f>
        <v/>
      </c>
      <c r="W611" s="27">
        <f>IFERROR(LOWER(TRIM(INDEX($A611:$R611,MATCH(Lists!$J$5,$A$1:$R$1,0))&amp;"")),"")</f>
        <v/>
      </c>
      <c r="X611" s="27">
        <f>IFERROR(TRIM(INDEX($A611:$R611,MATCH(Lists!$J$6,$A$1:$R$1,0))&amp;""),"")</f>
        <v/>
      </c>
      <c r="Y611" s="27">
        <f>IF(W611="","",IF(COUNTIF(W$2:W611,W611)=1,MAX(Y$1:Y610)+1,""))</f>
        <v/>
      </c>
      <c r="Z611" s="26" t="n"/>
    </row>
    <row r="612">
      <c r="S612" s="26" t="n"/>
      <c r="T612" s="27">
        <f>IF(COUNTA($A612:$R612)&gt;0,1,0)</f>
        <v/>
      </c>
      <c r="U612" s="27">
        <f>IFERROR(LOWER(TRIM(INDEX($A612:$R612,MATCH(Lists!$J$3,$A$1:$R$1,0))&amp;"")),"")</f>
        <v/>
      </c>
      <c r="V612" s="27">
        <f>IFERROR(LOWER(TRIM(INDEX($A612:$R612,MATCH(Lists!$J$4,$A$1:$R$1,0))&amp;"")),"")</f>
        <v/>
      </c>
      <c r="W612" s="27">
        <f>IFERROR(LOWER(TRIM(INDEX($A612:$R612,MATCH(Lists!$J$5,$A$1:$R$1,0))&amp;"")),"")</f>
        <v/>
      </c>
      <c r="X612" s="27">
        <f>IFERROR(TRIM(INDEX($A612:$R612,MATCH(Lists!$J$6,$A$1:$R$1,0))&amp;""),"")</f>
        <v/>
      </c>
      <c r="Y612" s="27">
        <f>IF(W612="","",IF(COUNTIF(W$2:W612,W612)=1,MAX(Y$1:Y611)+1,""))</f>
        <v/>
      </c>
      <c r="Z612" s="26" t="n"/>
    </row>
    <row r="613">
      <c r="S613" s="26" t="n"/>
      <c r="T613" s="27">
        <f>IF(COUNTA($A613:$R613)&gt;0,1,0)</f>
        <v/>
      </c>
      <c r="U613" s="27">
        <f>IFERROR(LOWER(TRIM(INDEX($A613:$R613,MATCH(Lists!$J$3,$A$1:$R$1,0))&amp;"")),"")</f>
        <v/>
      </c>
      <c r="V613" s="27">
        <f>IFERROR(LOWER(TRIM(INDEX($A613:$R613,MATCH(Lists!$J$4,$A$1:$R$1,0))&amp;"")),"")</f>
        <v/>
      </c>
      <c r="W613" s="27">
        <f>IFERROR(LOWER(TRIM(INDEX($A613:$R613,MATCH(Lists!$J$5,$A$1:$R$1,0))&amp;"")),"")</f>
        <v/>
      </c>
      <c r="X613" s="27">
        <f>IFERROR(TRIM(INDEX($A613:$R613,MATCH(Lists!$J$6,$A$1:$R$1,0))&amp;""),"")</f>
        <v/>
      </c>
      <c r="Y613" s="27">
        <f>IF(W613="","",IF(COUNTIF(W$2:W613,W613)=1,MAX(Y$1:Y612)+1,""))</f>
        <v/>
      </c>
      <c r="Z613" s="26" t="n"/>
    </row>
    <row r="614">
      <c r="S614" s="26" t="n"/>
      <c r="T614" s="27">
        <f>IF(COUNTA($A614:$R614)&gt;0,1,0)</f>
        <v/>
      </c>
      <c r="U614" s="27">
        <f>IFERROR(LOWER(TRIM(INDEX($A614:$R614,MATCH(Lists!$J$3,$A$1:$R$1,0))&amp;"")),"")</f>
        <v/>
      </c>
      <c r="V614" s="27">
        <f>IFERROR(LOWER(TRIM(INDEX($A614:$R614,MATCH(Lists!$J$4,$A$1:$R$1,0))&amp;"")),"")</f>
        <v/>
      </c>
      <c r="W614" s="27">
        <f>IFERROR(LOWER(TRIM(INDEX($A614:$R614,MATCH(Lists!$J$5,$A$1:$R$1,0))&amp;"")),"")</f>
        <v/>
      </c>
      <c r="X614" s="27">
        <f>IFERROR(TRIM(INDEX($A614:$R614,MATCH(Lists!$J$6,$A$1:$R$1,0))&amp;""),"")</f>
        <v/>
      </c>
      <c r="Y614" s="27">
        <f>IF(W614="","",IF(COUNTIF(W$2:W614,W614)=1,MAX(Y$1:Y613)+1,""))</f>
        <v/>
      </c>
      <c r="Z614" s="26" t="n"/>
    </row>
    <row r="615">
      <c r="S615" s="26" t="n"/>
      <c r="T615" s="27">
        <f>IF(COUNTA($A615:$R615)&gt;0,1,0)</f>
        <v/>
      </c>
      <c r="U615" s="27">
        <f>IFERROR(LOWER(TRIM(INDEX($A615:$R615,MATCH(Lists!$J$3,$A$1:$R$1,0))&amp;"")),"")</f>
        <v/>
      </c>
      <c r="V615" s="27">
        <f>IFERROR(LOWER(TRIM(INDEX($A615:$R615,MATCH(Lists!$J$4,$A$1:$R$1,0))&amp;"")),"")</f>
        <v/>
      </c>
      <c r="W615" s="27">
        <f>IFERROR(LOWER(TRIM(INDEX($A615:$R615,MATCH(Lists!$J$5,$A$1:$R$1,0))&amp;"")),"")</f>
        <v/>
      </c>
      <c r="X615" s="27">
        <f>IFERROR(TRIM(INDEX($A615:$R615,MATCH(Lists!$J$6,$A$1:$R$1,0))&amp;""),"")</f>
        <v/>
      </c>
      <c r="Y615" s="27">
        <f>IF(W615="","",IF(COUNTIF(W$2:W615,W615)=1,MAX(Y$1:Y614)+1,""))</f>
        <v/>
      </c>
      <c r="Z615" s="26" t="n"/>
    </row>
    <row r="616">
      <c r="S616" s="26" t="n"/>
      <c r="T616" s="27">
        <f>IF(COUNTA($A616:$R616)&gt;0,1,0)</f>
        <v/>
      </c>
      <c r="U616" s="27">
        <f>IFERROR(LOWER(TRIM(INDEX($A616:$R616,MATCH(Lists!$J$3,$A$1:$R$1,0))&amp;"")),"")</f>
        <v/>
      </c>
      <c r="V616" s="27">
        <f>IFERROR(LOWER(TRIM(INDEX($A616:$R616,MATCH(Lists!$J$4,$A$1:$R$1,0))&amp;"")),"")</f>
        <v/>
      </c>
      <c r="W616" s="27">
        <f>IFERROR(LOWER(TRIM(INDEX($A616:$R616,MATCH(Lists!$J$5,$A$1:$R$1,0))&amp;"")),"")</f>
        <v/>
      </c>
      <c r="X616" s="27">
        <f>IFERROR(TRIM(INDEX($A616:$R616,MATCH(Lists!$J$6,$A$1:$R$1,0))&amp;""),"")</f>
        <v/>
      </c>
      <c r="Y616" s="27">
        <f>IF(W616="","",IF(COUNTIF(W$2:W616,W616)=1,MAX(Y$1:Y615)+1,""))</f>
        <v/>
      </c>
      <c r="Z616" s="26" t="n"/>
    </row>
    <row r="617">
      <c r="S617" s="26" t="n"/>
      <c r="T617" s="27">
        <f>IF(COUNTA($A617:$R617)&gt;0,1,0)</f>
        <v/>
      </c>
      <c r="U617" s="27">
        <f>IFERROR(LOWER(TRIM(INDEX($A617:$R617,MATCH(Lists!$J$3,$A$1:$R$1,0))&amp;"")),"")</f>
        <v/>
      </c>
      <c r="V617" s="27">
        <f>IFERROR(LOWER(TRIM(INDEX($A617:$R617,MATCH(Lists!$J$4,$A$1:$R$1,0))&amp;"")),"")</f>
        <v/>
      </c>
      <c r="W617" s="27">
        <f>IFERROR(LOWER(TRIM(INDEX($A617:$R617,MATCH(Lists!$J$5,$A$1:$R$1,0))&amp;"")),"")</f>
        <v/>
      </c>
      <c r="X617" s="27">
        <f>IFERROR(TRIM(INDEX($A617:$R617,MATCH(Lists!$J$6,$A$1:$R$1,0))&amp;""),"")</f>
        <v/>
      </c>
      <c r="Y617" s="27">
        <f>IF(W617="","",IF(COUNTIF(W$2:W617,W617)=1,MAX(Y$1:Y616)+1,""))</f>
        <v/>
      </c>
      <c r="Z617" s="26" t="n"/>
    </row>
    <row r="618">
      <c r="S618" s="26" t="n"/>
      <c r="T618" s="27">
        <f>IF(COUNTA($A618:$R618)&gt;0,1,0)</f>
        <v/>
      </c>
      <c r="U618" s="27">
        <f>IFERROR(LOWER(TRIM(INDEX($A618:$R618,MATCH(Lists!$J$3,$A$1:$R$1,0))&amp;"")),"")</f>
        <v/>
      </c>
      <c r="V618" s="27">
        <f>IFERROR(LOWER(TRIM(INDEX($A618:$R618,MATCH(Lists!$J$4,$A$1:$R$1,0))&amp;"")),"")</f>
        <v/>
      </c>
      <c r="W618" s="27">
        <f>IFERROR(LOWER(TRIM(INDEX($A618:$R618,MATCH(Lists!$J$5,$A$1:$R$1,0))&amp;"")),"")</f>
        <v/>
      </c>
      <c r="X618" s="27">
        <f>IFERROR(TRIM(INDEX($A618:$R618,MATCH(Lists!$J$6,$A$1:$R$1,0))&amp;""),"")</f>
        <v/>
      </c>
      <c r="Y618" s="27">
        <f>IF(W618="","",IF(COUNTIF(W$2:W618,W618)=1,MAX(Y$1:Y617)+1,""))</f>
        <v/>
      </c>
      <c r="Z618" s="26" t="n"/>
    </row>
    <row r="619">
      <c r="S619" s="26" t="n"/>
      <c r="T619" s="27">
        <f>IF(COUNTA($A619:$R619)&gt;0,1,0)</f>
        <v/>
      </c>
      <c r="U619" s="27">
        <f>IFERROR(LOWER(TRIM(INDEX($A619:$R619,MATCH(Lists!$J$3,$A$1:$R$1,0))&amp;"")),"")</f>
        <v/>
      </c>
      <c r="V619" s="27">
        <f>IFERROR(LOWER(TRIM(INDEX($A619:$R619,MATCH(Lists!$J$4,$A$1:$R$1,0))&amp;"")),"")</f>
        <v/>
      </c>
      <c r="W619" s="27">
        <f>IFERROR(LOWER(TRIM(INDEX($A619:$R619,MATCH(Lists!$J$5,$A$1:$R$1,0))&amp;"")),"")</f>
        <v/>
      </c>
      <c r="X619" s="27">
        <f>IFERROR(TRIM(INDEX($A619:$R619,MATCH(Lists!$J$6,$A$1:$R$1,0))&amp;""),"")</f>
        <v/>
      </c>
      <c r="Y619" s="27">
        <f>IF(W619="","",IF(COUNTIF(W$2:W619,W619)=1,MAX(Y$1:Y618)+1,""))</f>
        <v/>
      </c>
      <c r="Z619" s="26" t="n"/>
    </row>
    <row r="620">
      <c r="S620" s="26" t="n"/>
      <c r="T620" s="27">
        <f>IF(COUNTA($A620:$R620)&gt;0,1,0)</f>
        <v/>
      </c>
      <c r="U620" s="27">
        <f>IFERROR(LOWER(TRIM(INDEX($A620:$R620,MATCH(Lists!$J$3,$A$1:$R$1,0))&amp;"")),"")</f>
        <v/>
      </c>
      <c r="V620" s="27">
        <f>IFERROR(LOWER(TRIM(INDEX($A620:$R620,MATCH(Lists!$J$4,$A$1:$R$1,0))&amp;"")),"")</f>
        <v/>
      </c>
      <c r="W620" s="27">
        <f>IFERROR(LOWER(TRIM(INDEX($A620:$R620,MATCH(Lists!$J$5,$A$1:$R$1,0))&amp;"")),"")</f>
        <v/>
      </c>
      <c r="X620" s="27">
        <f>IFERROR(TRIM(INDEX($A620:$R620,MATCH(Lists!$J$6,$A$1:$R$1,0))&amp;""),"")</f>
        <v/>
      </c>
      <c r="Y620" s="27">
        <f>IF(W620="","",IF(COUNTIF(W$2:W620,W620)=1,MAX(Y$1:Y619)+1,""))</f>
        <v/>
      </c>
      <c r="Z620" s="26" t="n"/>
    </row>
    <row r="621">
      <c r="S621" s="26" t="n"/>
      <c r="T621" s="27">
        <f>IF(COUNTA($A621:$R621)&gt;0,1,0)</f>
        <v/>
      </c>
      <c r="U621" s="27">
        <f>IFERROR(LOWER(TRIM(INDEX($A621:$R621,MATCH(Lists!$J$3,$A$1:$R$1,0))&amp;"")),"")</f>
        <v/>
      </c>
      <c r="V621" s="27">
        <f>IFERROR(LOWER(TRIM(INDEX($A621:$R621,MATCH(Lists!$J$4,$A$1:$R$1,0))&amp;"")),"")</f>
        <v/>
      </c>
      <c r="W621" s="27">
        <f>IFERROR(LOWER(TRIM(INDEX($A621:$R621,MATCH(Lists!$J$5,$A$1:$R$1,0))&amp;"")),"")</f>
        <v/>
      </c>
      <c r="X621" s="27">
        <f>IFERROR(TRIM(INDEX($A621:$R621,MATCH(Lists!$J$6,$A$1:$R$1,0))&amp;""),"")</f>
        <v/>
      </c>
      <c r="Y621" s="27">
        <f>IF(W621="","",IF(COUNTIF(W$2:W621,W621)=1,MAX(Y$1:Y620)+1,""))</f>
        <v/>
      </c>
      <c r="Z621" s="26" t="n"/>
    </row>
    <row r="622">
      <c r="S622" s="26" t="n"/>
      <c r="T622" s="27">
        <f>IF(COUNTA($A622:$R622)&gt;0,1,0)</f>
        <v/>
      </c>
      <c r="U622" s="27">
        <f>IFERROR(LOWER(TRIM(INDEX($A622:$R622,MATCH(Lists!$J$3,$A$1:$R$1,0))&amp;"")),"")</f>
        <v/>
      </c>
      <c r="V622" s="27">
        <f>IFERROR(LOWER(TRIM(INDEX($A622:$R622,MATCH(Lists!$J$4,$A$1:$R$1,0))&amp;"")),"")</f>
        <v/>
      </c>
      <c r="W622" s="27">
        <f>IFERROR(LOWER(TRIM(INDEX($A622:$R622,MATCH(Lists!$J$5,$A$1:$R$1,0))&amp;"")),"")</f>
        <v/>
      </c>
      <c r="X622" s="27">
        <f>IFERROR(TRIM(INDEX($A622:$R622,MATCH(Lists!$J$6,$A$1:$R$1,0))&amp;""),"")</f>
        <v/>
      </c>
      <c r="Y622" s="27">
        <f>IF(W622="","",IF(COUNTIF(W$2:W622,W622)=1,MAX(Y$1:Y621)+1,""))</f>
        <v/>
      </c>
      <c r="Z622" s="26" t="n"/>
    </row>
    <row r="623">
      <c r="S623" s="26" t="n"/>
      <c r="T623" s="27">
        <f>IF(COUNTA($A623:$R623)&gt;0,1,0)</f>
        <v/>
      </c>
      <c r="U623" s="27">
        <f>IFERROR(LOWER(TRIM(INDEX($A623:$R623,MATCH(Lists!$J$3,$A$1:$R$1,0))&amp;"")),"")</f>
        <v/>
      </c>
      <c r="V623" s="27">
        <f>IFERROR(LOWER(TRIM(INDEX($A623:$R623,MATCH(Lists!$J$4,$A$1:$R$1,0))&amp;"")),"")</f>
        <v/>
      </c>
      <c r="W623" s="27">
        <f>IFERROR(LOWER(TRIM(INDEX($A623:$R623,MATCH(Lists!$J$5,$A$1:$R$1,0))&amp;"")),"")</f>
        <v/>
      </c>
      <c r="X623" s="27">
        <f>IFERROR(TRIM(INDEX($A623:$R623,MATCH(Lists!$J$6,$A$1:$R$1,0))&amp;""),"")</f>
        <v/>
      </c>
      <c r="Y623" s="27">
        <f>IF(W623="","",IF(COUNTIF(W$2:W623,W623)=1,MAX(Y$1:Y622)+1,""))</f>
        <v/>
      </c>
      <c r="Z623" s="26" t="n"/>
    </row>
    <row r="624">
      <c r="S624" s="26" t="n"/>
      <c r="T624" s="27">
        <f>IF(COUNTA($A624:$R624)&gt;0,1,0)</f>
        <v/>
      </c>
      <c r="U624" s="27">
        <f>IFERROR(LOWER(TRIM(INDEX($A624:$R624,MATCH(Lists!$J$3,$A$1:$R$1,0))&amp;"")),"")</f>
        <v/>
      </c>
      <c r="V624" s="27">
        <f>IFERROR(LOWER(TRIM(INDEX($A624:$R624,MATCH(Lists!$J$4,$A$1:$R$1,0))&amp;"")),"")</f>
        <v/>
      </c>
      <c r="W624" s="27">
        <f>IFERROR(LOWER(TRIM(INDEX($A624:$R624,MATCH(Lists!$J$5,$A$1:$R$1,0))&amp;"")),"")</f>
        <v/>
      </c>
      <c r="X624" s="27">
        <f>IFERROR(TRIM(INDEX($A624:$R624,MATCH(Lists!$J$6,$A$1:$R$1,0))&amp;""),"")</f>
        <v/>
      </c>
      <c r="Y624" s="27">
        <f>IF(W624="","",IF(COUNTIF(W$2:W624,W624)=1,MAX(Y$1:Y623)+1,""))</f>
        <v/>
      </c>
      <c r="Z624" s="26" t="n"/>
    </row>
    <row r="625">
      <c r="S625" s="26" t="n"/>
      <c r="T625" s="27">
        <f>IF(COUNTA($A625:$R625)&gt;0,1,0)</f>
        <v/>
      </c>
      <c r="U625" s="27">
        <f>IFERROR(LOWER(TRIM(INDEX($A625:$R625,MATCH(Lists!$J$3,$A$1:$R$1,0))&amp;"")),"")</f>
        <v/>
      </c>
      <c r="V625" s="27">
        <f>IFERROR(LOWER(TRIM(INDEX($A625:$R625,MATCH(Lists!$J$4,$A$1:$R$1,0))&amp;"")),"")</f>
        <v/>
      </c>
      <c r="W625" s="27">
        <f>IFERROR(LOWER(TRIM(INDEX($A625:$R625,MATCH(Lists!$J$5,$A$1:$R$1,0))&amp;"")),"")</f>
        <v/>
      </c>
      <c r="X625" s="27">
        <f>IFERROR(TRIM(INDEX($A625:$R625,MATCH(Lists!$J$6,$A$1:$R$1,0))&amp;""),"")</f>
        <v/>
      </c>
      <c r="Y625" s="27">
        <f>IF(W625="","",IF(COUNTIF(W$2:W625,W625)=1,MAX(Y$1:Y624)+1,""))</f>
        <v/>
      </c>
      <c r="Z625" s="26" t="n"/>
    </row>
    <row r="626">
      <c r="S626" s="26" t="n"/>
      <c r="T626" s="27">
        <f>IF(COUNTA($A626:$R626)&gt;0,1,0)</f>
        <v/>
      </c>
      <c r="U626" s="27">
        <f>IFERROR(LOWER(TRIM(INDEX($A626:$R626,MATCH(Lists!$J$3,$A$1:$R$1,0))&amp;"")),"")</f>
        <v/>
      </c>
      <c r="V626" s="27">
        <f>IFERROR(LOWER(TRIM(INDEX($A626:$R626,MATCH(Lists!$J$4,$A$1:$R$1,0))&amp;"")),"")</f>
        <v/>
      </c>
      <c r="W626" s="27">
        <f>IFERROR(LOWER(TRIM(INDEX($A626:$R626,MATCH(Lists!$J$5,$A$1:$R$1,0))&amp;"")),"")</f>
        <v/>
      </c>
      <c r="X626" s="27">
        <f>IFERROR(TRIM(INDEX($A626:$R626,MATCH(Lists!$J$6,$A$1:$R$1,0))&amp;""),"")</f>
        <v/>
      </c>
      <c r="Y626" s="27">
        <f>IF(W626="","",IF(COUNTIF(W$2:W626,W626)=1,MAX(Y$1:Y625)+1,""))</f>
        <v/>
      </c>
      <c r="Z626" s="26" t="n"/>
    </row>
    <row r="627">
      <c r="S627" s="26" t="n"/>
      <c r="T627" s="27">
        <f>IF(COUNTA($A627:$R627)&gt;0,1,0)</f>
        <v/>
      </c>
      <c r="U627" s="27">
        <f>IFERROR(LOWER(TRIM(INDEX($A627:$R627,MATCH(Lists!$J$3,$A$1:$R$1,0))&amp;"")),"")</f>
        <v/>
      </c>
      <c r="V627" s="27">
        <f>IFERROR(LOWER(TRIM(INDEX($A627:$R627,MATCH(Lists!$J$4,$A$1:$R$1,0))&amp;"")),"")</f>
        <v/>
      </c>
      <c r="W627" s="27">
        <f>IFERROR(LOWER(TRIM(INDEX($A627:$R627,MATCH(Lists!$J$5,$A$1:$R$1,0))&amp;"")),"")</f>
        <v/>
      </c>
      <c r="X627" s="27">
        <f>IFERROR(TRIM(INDEX($A627:$R627,MATCH(Lists!$J$6,$A$1:$R$1,0))&amp;""),"")</f>
        <v/>
      </c>
      <c r="Y627" s="27">
        <f>IF(W627="","",IF(COUNTIF(W$2:W627,W627)=1,MAX(Y$1:Y626)+1,""))</f>
        <v/>
      </c>
      <c r="Z627" s="26" t="n"/>
    </row>
    <row r="628">
      <c r="S628" s="26" t="n"/>
      <c r="T628" s="27">
        <f>IF(COUNTA($A628:$R628)&gt;0,1,0)</f>
        <v/>
      </c>
      <c r="U628" s="27">
        <f>IFERROR(LOWER(TRIM(INDEX($A628:$R628,MATCH(Lists!$J$3,$A$1:$R$1,0))&amp;"")),"")</f>
        <v/>
      </c>
      <c r="V628" s="27">
        <f>IFERROR(LOWER(TRIM(INDEX($A628:$R628,MATCH(Lists!$J$4,$A$1:$R$1,0))&amp;"")),"")</f>
        <v/>
      </c>
      <c r="W628" s="27">
        <f>IFERROR(LOWER(TRIM(INDEX($A628:$R628,MATCH(Lists!$J$5,$A$1:$R$1,0))&amp;"")),"")</f>
        <v/>
      </c>
      <c r="X628" s="27">
        <f>IFERROR(TRIM(INDEX($A628:$R628,MATCH(Lists!$J$6,$A$1:$R$1,0))&amp;""),"")</f>
        <v/>
      </c>
      <c r="Y628" s="27">
        <f>IF(W628="","",IF(COUNTIF(W$2:W628,W628)=1,MAX(Y$1:Y627)+1,""))</f>
        <v/>
      </c>
      <c r="Z628" s="26" t="n"/>
    </row>
    <row r="629">
      <c r="S629" s="26" t="n"/>
      <c r="T629" s="27">
        <f>IF(COUNTA($A629:$R629)&gt;0,1,0)</f>
        <v/>
      </c>
      <c r="U629" s="27">
        <f>IFERROR(LOWER(TRIM(INDEX($A629:$R629,MATCH(Lists!$J$3,$A$1:$R$1,0))&amp;"")),"")</f>
        <v/>
      </c>
      <c r="V629" s="27">
        <f>IFERROR(LOWER(TRIM(INDEX($A629:$R629,MATCH(Lists!$J$4,$A$1:$R$1,0))&amp;"")),"")</f>
        <v/>
      </c>
      <c r="W629" s="27">
        <f>IFERROR(LOWER(TRIM(INDEX($A629:$R629,MATCH(Lists!$J$5,$A$1:$R$1,0))&amp;"")),"")</f>
        <v/>
      </c>
      <c r="X629" s="27">
        <f>IFERROR(TRIM(INDEX($A629:$R629,MATCH(Lists!$J$6,$A$1:$R$1,0))&amp;""),"")</f>
        <v/>
      </c>
      <c r="Y629" s="27">
        <f>IF(W629="","",IF(COUNTIF(W$2:W629,W629)=1,MAX(Y$1:Y628)+1,""))</f>
        <v/>
      </c>
      <c r="Z629" s="26" t="n"/>
    </row>
    <row r="630">
      <c r="S630" s="26" t="n"/>
      <c r="T630" s="27">
        <f>IF(COUNTA($A630:$R630)&gt;0,1,0)</f>
        <v/>
      </c>
      <c r="U630" s="27">
        <f>IFERROR(LOWER(TRIM(INDEX($A630:$R630,MATCH(Lists!$J$3,$A$1:$R$1,0))&amp;"")),"")</f>
        <v/>
      </c>
      <c r="V630" s="27">
        <f>IFERROR(LOWER(TRIM(INDEX($A630:$R630,MATCH(Lists!$J$4,$A$1:$R$1,0))&amp;"")),"")</f>
        <v/>
      </c>
      <c r="W630" s="27">
        <f>IFERROR(LOWER(TRIM(INDEX($A630:$R630,MATCH(Lists!$J$5,$A$1:$R$1,0))&amp;"")),"")</f>
        <v/>
      </c>
      <c r="X630" s="27">
        <f>IFERROR(TRIM(INDEX($A630:$R630,MATCH(Lists!$J$6,$A$1:$R$1,0))&amp;""),"")</f>
        <v/>
      </c>
      <c r="Y630" s="27">
        <f>IF(W630="","",IF(COUNTIF(W$2:W630,W630)=1,MAX(Y$1:Y629)+1,""))</f>
        <v/>
      </c>
      <c r="Z630" s="26" t="n"/>
    </row>
    <row r="631">
      <c r="S631" s="26" t="n"/>
      <c r="T631" s="27">
        <f>IF(COUNTA($A631:$R631)&gt;0,1,0)</f>
        <v/>
      </c>
      <c r="U631" s="27">
        <f>IFERROR(LOWER(TRIM(INDEX($A631:$R631,MATCH(Lists!$J$3,$A$1:$R$1,0))&amp;"")),"")</f>
        <v/>
      </c>
      <c r="V631" s="27">
        <f>IFERROR(LOWER(TRIM(INDEX($A631:$R631,MATCH(Lists!$J$4,$A$1:$R$1,0))&amp;"")),"")</f>
        <v/>
      </c>
      <c r="W631" s="27">
        <f>IFERROR(LOWER(TRIM(INDEX($A631:$R631,MATCH(Lists!$J$5,$A$1:$R$1,0))&amp;"")),"")</f>
        <v/>
      </c>
      <c r="X631" s="27">
        <f>IFERROR(TRIM(INDEX($A631:$R631,MATCH(Lists!$J$6,$A$1:$R$1,0))&amp;""),"")</f>
        <v/>
      </c>
      <c r="Y631" s="27">
        <f>IF(W631="","",IF(COUNTIF(W$2:W631,W631)=1,MAX(Y$1:Y630)+1,""))</f>
        <v/>
      </c>
      <c r="Z631" s="26" t="n"/>
    </row>
    <row r="632">
      <c r="S632" s="26" t="n"/>
      <c r="T632" s="27">
        <f>IF(COUNTA($A632:$R632)&gt;0,1,0)</f>
        <v/>
      </c>
      <c r="U632" s="27">
        <f>IFERROR(LOWER(TRIM(INDEX($A632:$R632,MATCH(Lists!$J$3,$A$1:$R$1,0))&amp;"")),"")</f>
        <v/>
      </c>
      <c r="V632" s="27">
        <f>IFERROR(LOWER(TRIM(INDEX($A632:$R632,MATCH(Lists!$J$4,$A$1:$R$1,0))&amp;"")),"")</f>
        <v/>
      </c>
      <c r="W632" s="27">
        <f>IFERROR(LOWER(TRIM(INDEX($A632:$R632,MATCH(Lists!$J$5,$A$1:$R$1,0))&amp;"")),"")</f>
        <v/>
      </c>
      <c r="X632" s="27">
        <f>IFERROR(TRIM(INDEX($A632:$R632,MATCH(Lists!$J$6,$A$1:$R$1,0))&amp;""),"")</f>
        <v/>
      </c>
      <c r="Y632" s="27">
        <f>IF(W632="","",IF(COUNTIF(W$2:W632,W632)=1,MAX(Y$1:Y631)+1,""))</f>
        <v/>
      </c>
      <c r="Z632" s="26" t="n"/>
    </row>
    <row r="633">
      <c r="S633" s="26" t="n"/>
      <c r="T633" s="27">
        <f>IF(COUNTA($A633:$R633)&gt;0,1,0)</f>
        <v/>
      </c>
      <c r="U633" s="27">
        <f>IFERROR(LOWER(TRIM(INDEX($A633:$R633,MATCH(Lists!$J$3,$A$1:$R$1,0))&amp;"")),"")</f>
        <v/>
      </c>
      <c r="V633" s="27">
        <f>IFERROR(LOWER(TRIM(INDEX($A633:$R633,MATCH(Lists!$J$4,$A$1:$R$1,0))&amp;"")),"")</f>
        <v/>
      </c>
      <c r="W633" s="27">
        <f>IFERROR(LOWER(TRIM(INDEX($A633:$R633,MATCH(Lists!$J$5,$A$1:$R$1,0))&amp;"")),"")</f>
        <v/>
      </c>
      <c r="X633" s="27">
        <f>IFERROR(TRIM(INDEX($A633:$R633,MATCH(Lists!$J$6,$A$1:$R$1,0))&amp;""),"")</f>
        <v/>
      </c>
      <c r="Y633" s="27">
        <f>IF(W633="","",IF(COUNTIF(W$2:W633,W633)=1,MAX(Y$1:Y632)+1,""))</f>
        <v/>
      </c>
      <c r="Z633" s="26" t="n"/>
    </row>
    <row r="634">
      <c r="S634" s="26" t="n"/>
      <c r="T634" s="27">
        <f>IF(COUNTA($A634:$R634)&gt;0,1,0)</f>
        <v/>
      </c>
      <c r="U634" s="27">
        <f>IFERROR(LOWER(TRIM(INDEX($A634:$R634,MATCH(Lists!$J$3,$A$1:$R$1,0))&amp;"")),"")</f>
        <v/>
      </c>
      <c r="V634" s="27">
        <f>IFERROR(LOWER(TRIM(INDEX($A634:$R634,MATCH(Lists!$J$4,$A$1:$R$1,0))&amp;"")),"")</f>
        <v/>
      </c>
      <c r="W634" s="27">
        <f>IFERROR(LOWER(TRIM(INDEX($A634:$R634,MATCH(Lists!$J$5,$A$1:$R$1,0))&amp;"")),"")</f>
        <v/>
      </c>
      <c r="X634" s="27">
        <f>IFERROR(TRIM(INDEX($A634:$R634,MATCH(Lists!$J$6,$A$1:$R$1,0))&amp;""),"")</f>
        <v/>
      </c>
      <c r="Y634" s="27">
        <f>IF(W634="","",IF(COUNTIF(W$2:W634,W634)=1,MAX(Y$1:Y633)+1,""))</f>
        <v/>
      </c>
      <c r="Z634" s="26" t="n"/>
    </row>
    <row r="635">
      <c r="S635" s="26" t="n"/>
      <c r="T635" s="27">
        <f>IF(COUNTA($A635:$R635)&gt;0,1,0)</f>
        <v/>
      </c>
      <c r="U635" s="27">
        <f>IFERROR(LOWER(TRIM(INDEX($A635:$R635,MATCH(Lists!$J$3,$A$1:$R$1,0))&amp;"")),"")</f>
        <v/>
      </c>
      <c r="V635" s="27">
        <f>IFERROR(LOWER(TRIM(INDEX($A635:$R635,MATCH(Lists!$J$4,$A$1:$R$1,0))&amp;"")),"")</f>
        <v/>
      </c>
      <c r="W635" s="27">
        <f>IFERROR(LOWER(TRIM(INDEX($A635:$R635,MATCH(Lists!$J$5,$A$1:$R$1,0))&amp;"")),"")</f>
        <v/>
      </c>
      <c r="X635" s="27">
        <f>IFERROR(TRIM(INDEX($A635:$R635,MATCH(Lists!$J$6,$A$1:$R$1,0))&amp;""),"")</f>
        <v/>
      </c>
      <c r="Y635" s="27">
        <f>IF(W635="","",IF(COUNTIF(W$2:W635,W635)=1,MAX(Y$1:Y634)+1,""))</f>
        <v/>
      </c>
      <c r="Z635" s="26" t="n"/>
    </row>
    <row r="636">
      <c r="S636" s="26" t="n"/>
      <c r="T636" s="27">
        <f>IF(COUNTA($A636:$R636)&gt;0,1,0)</f>
        <v/>
      </c>
      <c r="U636" s="27">
        <f>IFERROR(LOWER(TRIM(INDEX($A636:$R636,MATCH(Lists!$J$3,$A$1:$R$1,0))&amp;"")),"")</f>
        <v/>
      </c>
      <c r="V636" s="27">
        <f>IFERROR(LOWER(TRIM(INDEX($A636:$R636,MATCH(Lists!$J$4,$A$1:$R$1,0))&amp;"")),"")</f>
        <v/>
      </c>
      <c r="W636" s="27">
        <f>IFERROR(LOWER(TRIM(INDEX($A636:$R636,MATCH(Lists!$J$5,$A$1:$R$1,0))&amp;"")),"")</f>
        <v/>
      </c>
      <c r="X636" s="27">
        <f>IFERROR(TRIM(INDEX($A636:$R636,MATCH(Lists!$J$6,$A$1:$R$1,0))&amp;""),"")</f>
        <v/>
      </c>
      <c r="Y636" s="27">
        <f>IF(W636="","",IF(COUNTIF(W$2:W636,W636)=1,MAX(Y$1:Y635)+1,""))</f>
        <v/>
      </c>
      <c r="Z636" s="26" t="n"/>
    </row>
    <row r="637">
      <c r="S637" s="26" t="n"/>
      <c r="T637" s="27">
        <f>IF(COUNTA($A637:$R637)&gt;0,1,0)</f>
        <v/>
      </c>
      <c r="U637" s="27">
        <f>IFERROR(LOWER(TRIM(INDEX($A637:$R637,MATCH(Lists!$J$3,$A$1:$R$1,0))&amp;"")),"")</f>
        <v/>
      </c>
      <c r="V637" s="27">
        <f>IFERROR(LOWER(TRIM(INDEX($A637:$R637,MATCH(Lists!$J$4,$A$1:$R$1,0))&amp;"")),"")</f>
        <v/>
      </c>
      <c r="W637" s="27">
        <f>IFERROR(LOWER(TRIM(INDEX($A637:$R637,MATCH(Lists!$J$5,$A$1:$R$1,0))&amp;"")),"")</f>
        <v/>
      </c>
      <c r="X637" s="27">
        <f>IFERROR(TRIM(INDEX($A637:$R637,MATCH(Lists!$J$6,$A$1:$R$1,0))&amp;""),"")</f>
        <v/>
      </c>
      <c r="Y637" s="27">
        <f>IF(W637="","",IF(COUNTIF(W$2:W637,W637)=1,MAX(Y$1:Y636)+1,""))</f>
        <v/>
      </c>
      <c r="Z637" s="26" t="n"/>
    </row>
    <row r="638">
      <c r="S638" s="26" t="n"/>
      <c r="T638" s="27">
        <f>IF(COUNTA($A638:$R638)&gt;0,1,0)</f>
        <v/>
      </c>
      <c r="U638" s="27">
        <f>IFERROR(LOWER(TRIM(INDEX($A638:$R638,MATCH(Lists!$J$3,$A$1:$R$1,0))&amp;"")),"")</f>
        <v/>
      </c>
      <c r="V638" s="27">
        <f>IFERROR(LOWER(TRIM(INDEX($A638:$R638,MATCH(Lists!$J$4,$A$1:$R$1,0))&amp;"")),"")</f>
        <v/>
      </c>
      <c r="W638" s="27">
        <f>IFERROR(LOWER(TRIM(INDEX($A638:$R638,MATCH(Lists!$J$5,$A$1:$R$1,0))&amp;"")),"")</f>
        <v/>
      </c>
      <c r="X638" s="27">
        <f>IFERROR(TRIM(INDEX($A638:$R638,MATCH(Lists!$J$6,$A$1:$R$1,0))&amp;""),"")</f>
        <v/>
      </c>
      <c r="Y638" s="27">
        <f>IF(W638="","",IF(COUNTIF(W$2:W638,W638)=1,MAX(Y$1:Y637)+1,""))</f>
        <v/>
      </c>
      <c r="Z638" s="26" t="n"/>
    </row>
    <row r="639">
      <c r="S639" s="26" t="n"/>
      <c r="T639" s="27">
        <f>IF(COUNTA($A639:$R639)&gt;0,1,0)</f>
        <v/>
      </c>
      <c r="U639" s="27">
        <f>IFERROR(LOWER(TRIM(INDEX($A639:$R639,MATCH(Lists!$J$3,$A$1:$R$1,0))&amp;"")),"")</f>
        <v/>
      </c>
      <c r="V639" s="27">
        <f>IFERROR(LOWER(TRIM(INDEX($A639:$R639,MATCH(Lists!$J$4,$A$1:$R$1,0))&amp;"")),"")</f>
        <v/>
      </c>
      <c r="W639" s="27">
        <f>IFERROR(LOWER(TRIM(INDEX($A639:$R639,MATCH(Lists!$J$5,$A$1:$R$1,0))&amp;"")),"")</f>
        <v/>
      </c>
      <c r="X639" s="27">
        <f>IFERROR(TRIM(INDEX($A639:$R639,MATCH(Lists!$J$6,$A$1:$R$1,0))&amp;""),"")</f>
        <v/>
      </c>
      <c r="Y639" s="27">
        <f>IF(W639="","",IF(COUNTIF(W$2:W639,W639)=1,MAX(Y$1:Y638)+1,""))</f>
        <v/>
      </c>
      <c r="Z639" s="26" t="n"/>
    </row>
    <row r="640">
      <c r="S640" s="26" t="n"/>
      <c r="T640" s="27">
        <f>IF(COUNTA($A640:$R640)&gt;0,1,0)</f>
        <v/>
      </c>
      <c r="U640" s="27">
        <f>IFERROR(LOWER(TRIM(INDEX($A640:$R640,MATCH(Lists!$J$3,$A$1:$R$1,0))&amp;"")),"")</f>
        <v/>
      </c>
      <c r="V640" s="27">
        <f>IFERROR(LOWER(TRIM(INDEX($A640:$R640,MATCH(Lists!$J$4,$A$1:$R$1,0))&amp;"")),"")</f>
        <v/>
      </c>
      <c r="W640" s="27">
        <f>IFERROR(LOWER(TRIM(INDEX($A640:$R640,MATCH(Lists!$J$5,$A$1:$R$1,0))&amp;"")),"")</f>
        <v/>
      </c>
      <c r="X640" s="27">
        <f>IFERROR(TRIM(INDEX($A640:$R640,MATCH(Lists!$J$6,$A$1:$R$1,0))&amp;""),"")</f>
        <v/>
      </c>
      <c r="Y640" s="27">
        <f>IF(W640="","",IF(COUNTIF(W$2:W640,W640)=1,MAX(Y$1:Y639)+1,""))</f>
        <v/>
      </c>
      <c r="Z640" s="26" t="n"/>
    </row>
    <row r="641">
      <c r="S641" s="26" t="n"/>
      <c r="T641" s="27">
        <f>IF(COUNTA($A641:$R641)&gt;0,1,0)</f>
        <v/>
      </c>
      <c r="U641" s="27">
        <f>IFERROR(LOWER(TRIM(INDEX($A641:$R641,MATCH(Lists!$J$3,$A$1:$R$1,0))&amp;"")),"")</f>
        <v/>
      </c>
      <c r="V641" s="27">
        <f>IFERROR(LOWER(TRIM(INDEX($A641:$R641,MATCH(Lists!$J$4,$A$1:$R$1,0))&amp;"")),"")</f>
        <v/>
      </c>
      <c r="W641" s="27">
        <f>IFERROR(LOWER(TRIM(INDEX($A641:$R641,MATCH(Lists!$J$5,$A$1:$R$1,0))&amp;"")),"")</f>
        <v/>
      </c>
      <c r="X641" s="27">
        <f>IFERROR(TRIM(INDEX($A641:$R641,MATCH(Lists!$J$6,$A$1:$R$1,0))&amp;""),"")</f>
        <v/>
      </c>
      <c r="Y641" s="27">
        <f>IF(W641="","",IF(COUNTIF(W$2:W641,W641)=1,MAX(Y$1:Y640)+1,""))</f>
        <v/>
      </c>
      <c r="Z641" s="26" t="n"/>
    </row>
    <row r="642">
      <c r="S642" s="26" t="n"/>
      <c r="T642" s="27">
        <f>IF(COUNTA($A642:$R642)&gt;0,1,0)</f>
        <v/>
      </c>
      <c r="U642" s="27">
        <f>IFERROR(LOWER(TRIM(INDEX($A642:$R642,MATCH(Lists!$J$3,$A$1:$R$1,0))&amp;"")),"")</f>
        <v/>
      </c>
      <c r="V642" s="27">
        <f>IFERROR(LOWER(TRIM(INDEX($A642:$R642,MATCH(Lists!$J$4,$A$1:$R$1,0))&amp;"")),"")</f>
        <v/>
      </c>
      <c r="W642" s="27">
        <f>IFERROR(LOWER(TRIM(INDEX($A642:$R642,MATCH(Lists!$J$5,$A$1:$R$1,0))&amp;"")),"")</f>
        <v/>
      </c>
      <c r="X642" s="27">
        <f>IFERROR(TRIM(INDEX($A642:$R642,MATCH(Lists!$J$6,$A$1:$R$1,0))&amp;""),"")</f>
        <v/>
      </c>
      <c r="Y642" s="27">
        <f>IF(W642="","",IF(COUNTIF(W$2:W642,W642)=1,MAX(Y$1:Y641)+1,""))</f>
        <v/>
      </c>
      <c r="Z642" s="26" t="n"/>
    </row>
    <row r="643">
      <c r="S643" s="26" t="n"/>
      <c r="T643" s="27">
        <f>IF(COUNTA($A643:$R643)&gt;0,1,0)</f>
        <v/>
      </c>
      <c r="U643" s="27">
        <f>IFERROR(LOWER(TRIM(INDEX($A643:$R643,MATCH(Lists!$J$3,$A$1:$R$1,0))&amp;"")),"")</f>
        <v/>
      </c>
      <c r="V643" s="27">
        <f>IFERROR(LOWER(TRIM(INDEX($A643:$R643,MATCH(Lists!$J$4,$A$1:$R$1,0))&amp;"")),"")</f>
        <v/>
      </c>
      <c r="W643" s="27">
        <f>IFERROR(LOWER(TRIM(INDEX($A643:$R643,MATCH(Lists!$J$5,$A$1:$R$1,0))&amp;"")),"")</f>
        <v/>
      </c>
      <c r="X643" s="27">
        <f>IFERROR(TRIM(INDEX($A643:$R643,MATCH(Lists!$J$6,$A$1:$R$1,0))&amp;""),"")</f>
        <v/>
      </c>
      <c r="Y643" s="27">
        <f>IF(W643="","",IF(COUNTIF(W$2:W643,W643)=1,MAX(Y$1:Y642)+1,""))</f>
        <v/>
      </c>
      <c r="Z643" s="26" t="n"/>
    </row>
    <row r="644">
      <c r="S644" s="26" t="n"/>
      <c r="T644" s="27">
        <f>IF(COUNTA($A644:$R644)&gt;0,1,0)</f>
        <v/>
      </c>
      <c r="U644" s="27">
        <f>IFERROR(LOWER(TRIM(INDEX($A644:$R644,MATCH(Lists!$J$3,$A$1:$R$1,0))&amp;"")),"")</f>
        <v/>
      </c>
      <c r="V644" s="27">
        <f>IFERROR(LOWER(TRIM(INDEX($A644:$R644,MATCH(Lists!$J$4,$A$1:$R$1,0))&amp;"")),"")</f>
        <v/>
      </c>
      <c r="W644" s="27">
        <f>IFERROR(LOWER(TRIM(INDEX($A644:$R644,MATCH(Lists!$J$5,$A$1:$R$1,0))&amp;"")),"")</f>
        <v/>
      </c>
      <c r="X644" s="27">
        <f>IFERROR(TRIM(INDEX($A644:$R644,MATCH(Lists!$J$6,$A$1:$R$1,0))&amp;""),"")</f>
        <v/>
      </c>
      <c r="Y644" s="27">
        <f>IF(W644="","",IF(COUNTIF(W$2:W644,W644)=1,MAX(Y$1:Y643)+1,""))</f>
        <v/>
      </c>
      <c r="Z644" s="26" t="n"/>
    </row>
    <row r="645">
      <c r="S645" s="26" t="n"/>
      <c r="T645" s="27">
        <f>IF(COUNTA($A645:$R645)&gt;0,1,0)</f>
        <v/>
      </c>
      <c r="U645" s="27">
        <f>IFERROR(LOWER(TRIM(INDEX($A645:$R645,MATCH(Lists!$J$3,$A$1:$R$1,0))&amp;"")),"")</f>
        <v/>
      </c>
      <c r="V645" s="27">
        <f>IFERROR(LOWER(TRIM(INDEX($A645:$R645,MATCH(Lists!$J$4,$A$1:$R$1,0))&amp;"")),"")</f>
        <v/>
      </c>
      <c r="W645" s="27">
        <f>IFERROR(LOWER(TRIM(INDEX($A645:$R645,MATCH(Lists!$J$5,$A$1:$R$1,0))&amp;"")),"")</f>
        <v/>
      </c>
      <c r="X645" s="27">
        <f>IFERROR(TRIM(INDEX($A645:$R645,MATCH(Lists!$J$6,$A$1:$R$1,0))&amp;""),"")</f>
        <v/>
      </c>
      <c r="Y645" s="27">
        <f>IF(W645="","",IF(COUNTIF(W$2:W645,W645)=1,MAX(Y$1:Y644)+1,""))</f>
        <v/>
      </c>
      <c r="Z645" s="26" t="n"/>
    </row>
    <row r="646">
      <c r="S646" s="26" t="n"/>
      <c r="T646" s="27">
        <f>IF(COUNTA($A646:$R646)&gt;0,1,0)</f>
        <v/>
      </c>
      <c r="U646" s="27">
        <f>IFERROR(LOWER(TRIM(INDEX($A646:$R646,MATCH(Lists!$J$3,$A$1:$R$1,0))&amp;"")),"")</f>
        <v/>
      </c>
      <c r="V646" s="27">
        <f>IFERROR(LOWER(TRIM(INDEX($A646:$R646,MATCH(Lists!$J$4,$A$1:$R$1,0))&amp;"")),"")</f>
        <v/>
      </c>
      <c r="W646" s="27">
        <f>IFERROR(LOWER(TRIM(INDEX($A646:$R646,MATCH(Lists!$J$5,$A$1:$R$1,0))&amp;"")),"")</f>
        <v/>
      </c>
      <c r="X646" s="27">
        <f>IFERROR(TRIM(INDEX($A646:$R646,MATCH(Lists!$J$6,$A$1:$R$1,0))&amp;""),"")</f>
        <v/>
      </c>
      <c r="Y646" s="27">
        <f>IF(W646="","",IF(COUNTIF(W$2:W646,W646)=1,MAX(Y$1:Y645)+1,""))</f>
        <v/>
      </c>
      <c r="Z646" s="26" t="n"/>
    </row>
    <row r="647">
      <c r="S647" s="26" t="n"/>
      <c r="T647" s="27">
        <f>IF(COUNTA($A647:$R647)&gt;0,1,0)</f>
        <v/>
      </c>
      <c r="U647" s="27">
        <f>IFERROR(LOWER(TRIM(INDEX($A647:$R647,MATCH(Lists!$J$3,$A$1:$R$1,0))&amp;"")),"")</f>
        <v/>
      </c>
      <c r="V647" s="27">
        <f>IFERROR(LOWER(TRIM(INDEX($A647:$R647,MATCH(Lists!$J$4,$A$1:$R$1,0))&amp;"")),"")</f>
        <v/>
      </c>
      <c r="W647" s="27">
        <f>IFERROR(LOWER(TRIM(INDEX($A647:$R647,MATCH(Lists!$J$5,$A$1:$R$1,0))&amp;"")),"")</f>
        <v/>
      </c>
      <c r="X647" s="27">
        <f>IFERROR(TRIM(INDEX($A647:$R647,MATCH(Lists!$J$6,$A$1:$R$1,0))&amp;""),"")</f>
        <v/>
      </c>
      <c r="Y647" s="27">
        <f>IF(W647="","",IF(COUNTIF(W$2:W647,W647)=1,MAX(Y$1:Y646)+1,""))</f>
        <v/>
      </c>
      <c r="Z647" s="26" t="n"/>
    </row>
    <row r="648">
      <c r="S648" s="26" t="n"/>
      <c r="T648" s="27">
        <f>IF(COUNTA($A648:$R648)&gt;0,1,0)</f>
        <v/>
      </c>
      <c r="U648" s="27">
        <f>IFERROR(LOWER(TRIM(INDEX($A648:$R648,MATCH(Lists!$J$3,$A$1:$R$1,0))&amp;"")),"")</f>
        <v/>
      </c>
      <c r="V648" s="27">
        <f>IFERROR(LOWER(TRIM(INDEX($A648:$R648,MATCH(Lists!$J$4,$A$1:$R$1,0))&amp;"")),"")</f>
        <v/>
      </c>
      <c r="W648" s="27">
        <f>IFERROR(LOWER(TRIM(INDEX($A648:$R648,MATCH(Lists!$J$5,$A$1:$R$1,0))&amp;"")),"")</f>
        <v/>
      </c>
      <c r="X648" s="27">
        <f>IFERROR(TRIM(INDEX($A648:$R648,MATCH(Lists!$J$6,$A$1:$R$1,0))&amp;""),"")</f>
        <v/>
      </c>
      <c r="Y648" s="27">
        <f>IF(W648="","",IF(COUNTIF(W$2:W648,W648)=1,MAX(Y$1:Y647)+1,""))</f>
        <v/>
      </c>
      <c r="Z648" s="26" t="n"/>
    </row>
    <row r="649">
      <c r="S649" s="26" t="n"/>
      <c r="T649" s="27">
        <f>IF(COUNTA($A649:$R649)&gt;0,1,0)</f>
        <v/>
      </c>
      <c r="U649" s="27">
        <f>IFERROR(LOWER(TRIM(INDEX($A649:$R649,MATCH(Lists!$J$3,$A$1:$R$1,0))&amp;"")),"")</f>
        <v/>
      </c>
      <c r="V649" s="27">
        <f>IFERROR(LOWER(TRIM(INDEX($A649:$R649,MATCH(Lists!$J$4,$A$1:$R$1,0))&amp;"")),"")</f>
        <v/>
      </c>
      <c r="W649" s="27">
        <f>IFERROR(LOWER(TRIM(INDEX($A649:$R649,MATCH(Lists!$J$5,$A$1:$R$1,0))&amp;"")),"")</f>
        <v/>
      </c>
      <c r="X649" s="27">
        <f>IFERROR(TRIM(INDEX($A649:$R649,MATCH(Lists!$J$6,$A$1:$R$1,0))&amp;""),"")</f>
        <v/>
      </c>
      <c r="Y649" s="27">
        <f>IF(W649="","",IF(COUNTIF(W$2:W649,W649)=1,MAX(Y$1:Y648)+1,""))</f>
        <v/>
      </c>
      <c r="Z649" s="26" t="n"/>
    </row>
    <row r="650">
      <c r="S650" s="26" t="n"/>
      <c r="T650" s="27">
        <f>IF(COUNTA($A650:$R650)&gt;0,1,0)</f>
        <v/>
      </c>
      <c r="U650" s="27">
        <f>IFERROR(LOWER(TRIM(INDEX($A650:$R650,MATCH(Lists!$J$3,$A$1:$R$1,0))&amp;"")),"")</f>
        <v/>
      </c>
      <c r="V650" s="27">
        <f>IFERROR(LOWER(TRIM(INDEX($A650:$R650,MATCH(Lists!$J$4,$A$1:$R$1,0))&amp;"")),"")</f>
        <v/>
      </c>
      <c r="W650" s="27">
        <f>IFERROR(LOWER(TRIM(INDEX($A650:$R650,MATCH(Lists!$J$5,$A$1:$R$1,0))&amp;"")),"")</f>
        <v/>
      </c>
      <c r="X650" s="27">
        <f>IFERROR(TRIM(INDEX($A650:$R650,MATCH(Lists!$J$6,$A$1:$R$1,0))&amp;""),"")</f>
        <v/>
      </c>
      <c r="Y650" s="27">
        <f>IF(W650="","",IF(COUNTIF(W$2:W650,W650)=1,MAX(Y$1:Y649)+1,""))</f>
        <v/>
      </c>
      <c r="Z650" s="26" t="n"/>
    </row>
    <row r="651">
      <c r="S651" s="26" t="n"/>
      <c r="T651" s="27">
        <f>IF(COUNTA($A651:$R651)&gt;0,1,0)</f>
        <v/>
      </c>
      <c r="U651" s="27">
        <f>IFERROR(LOWER(TRIM(INDEX($A651:$R651,MATCH(Lists!$J$3,$A$1:$R$1,0))&amp;"")),"")</f>
        <v/>
      </c>
      <c r="V651" s="27">
        <f>IFERROR(LOWER(TRIM(INDEX($A651:$R651,MATCH(Lists!$J$4,$A$1:$R$1,0))&amp;"")),"")</f>
        <v/>
      </c>
      <c r="W651" s="27">
        <f>IFERROR(LOWER(TRIM(INDEX($A651:$R651,MATCH(Lists!$J$5,$A$1:$R$1,0))&amp;"")),"")</f>
        <v/>
      </c>
      <c r="X651" s="27">
        <f>IFERROR(TRIM(INDEX($A651:$R651,MATCH(Lists!$J$6,$A$1:$R$1,0))&amp;""),"")</f>
        <v/>
      </c>
      <c r="Y651" s="27">
        <f>IF(W651="","",IF(COUNTIF(W$2:W651,W651)=1,MAX(Y$1:Y650)+1,""))</f>
        <v/>
      </c>
      <c r="Z651" s="26" t="n"/>
    </row>
    <row r="652">
      <c r="S652" s="26" t="n"/>
      <c r="T652" s="27">
        <f>IF(COUNTA($A652:$R652)&gt;0,1,0)</f>
        <v/>
      </c>
      <c r="U652" s="27">
        <f>IFERROR(LOWER(TRIM(INDEX($A652:$R652,MATCH(Lists!$J$3,$A$1:$R$1,0))&amp;"")),"")</f>
        <v/>
      </c>
      <c r="V652" s="27">
        <f>IFERROR(LOWER(TRIM(INDEX($A652:$R652,MATCH(Lists!$J$4,$A$1:$R$1,0))&amp;"")),"")</f>
        <v/>
      </c>
      <c r="W652" s="27">
        <f>IFERROR(LOWER(TRIM(INDEX($A652:$R652,MATCH(Lists!$J$5,$A$1:$R$1,0))&amp;"")),"")</f>
        <v/>
      </c>
      <c r="X652" s="27">
        <f>IFERROR(TRIM(INDEX($A652:$R652,MATCH(Lists!$J$6,$A$1:$R$1,0))&amp;""),"")</f>
        <v/>
      </c>
      <c r="Y652" s="27">
        <f>IF(W652="","",IF(COUNTIF(W$2:W652,W652)=1,MAX(Y$1:Y651)+1,""))</f>
        <v/>
      </c>
      <c r="Z652" s="26" t="n"/>
    </row>
    <row r="653">
      <c r="S653" s="26" t="n"/>
      <c r="T653" s="27">
        <f>IF(COUNTA($A653:$R653)&gt;0,1,0)</f>
        <v/>
      </c>
      <c r="U653" s="27">
        <f>IFERROR(LOWER(TRIM(INDEX($A653:$R653,MATCH(Lists!$J$3,$A$1:$R$1,0))&amp;"")),"")</f>
        <v/>
      </c>
      <c r="V653" s="27">
        <f>IFERROR(LOWER(TRIM(INDEX($A653:$R653,MATCH(Lists!$J$4,$A$1:$R$1,0))&amp;"")),"")</f>
        <v/>
      </c>
      <c r="W653" s="27">
        <f>IFERROR(LOWER(TRIM(INDEX($A653:$R653,MATCH(Lists!$J$5,$A$1:$R$1,0))&amp;"")),"")</f>
        <v/>
      </c>
      <c r="X653" s="27">
        <f>IFERROR(TRIM(INDEX($A653:$R653,MATCH(Lists!$J$6,$A$1:$R$1,0))&amp;""),"")</f>
        <v/>
      </c>
      <c r="Y653" s="27">
        <f>IF(W653="","",IF(COUNTIF(W$2:W653,W653)=1,MAX(Y$1:Y652)+1,""))</f>
        <v/>
      </c>
      <c r="Z653" s="26" t="n"/>
    </row>
    <row r="654">
      <c r="S654" s="26" t="n"/>
      <c r="T654" s="27">
        <f>IF(COUNTA($A654:$R654)&gt;0,1,0)</f>
        <v/>
      </c>
      <c r="U654" s="27">
        <f>IFERROR(LOWER(TRIM(INDEX($A654:$R654,MATCH(Lists!$J$3,$A$1:$R$1,0))&amp;"")),"")</f>
        <v/>
      </c>
      <c r="V654" s="27">
        <f>IFERROR(LOWER(TRIM(INDEX($A654:$R654,MATCH(Lists!$J$4,$A$1:$R$1,0))&amp;"")),"")</f>
        <v/>
      </c>
      <c r="W654" s="27">
        <f>IFERROR(LOWER(TRIM(INDEX($A654:$R654,MATCH(Lists!$J$5,$A$1:$R$1,0))&amp;"")),"")</f>
        <v/>
      </c>
      <c r="X654" s="27">
        <f>IFERROR(TRIM(INDEX($A654:$R654,MATCH(Lists!$J$6,$A$1:$R$1,0))&amp;""),"")</f>
        <v/>
      </c>
      <c r="Y654" s="27">
        <f>IF(W654="","",IF(COUNTIF(W$2:W654,W654)=1,MAX(Y$1:Y653)+1,""))</f>
        <v/>
      </c>
      <c r="Z654" s="26" t="n"/>
    </row>
    <row r="655">
      <c r="S655" s="26" t="n"/>
      <c r="T655" s="27">
        <f>IF(COUNTA($A655:$R655)&gt;0,1,0)</f>
        <v/>
      </c>
      <c r="U655" s="27">
        <f>IFERROR(LOWER(TRIM(INDEX($A655:$R655,MATCH(Lists!$J$3,$A$1:$R$1,0))&amp;"")),"")</f>
        <v/>
      </c>
      <c r="V655" s="27">
        <f>IFERROR(LOWER(TRIM(INDEX($A655:$R655,MATCH(Lists!$J$4,$A$1:$R$1,0))&amp;"")),"")</f>
        <v/>
      </c>
      <c r="W655" s="27">
        <f>IFERROR(LOWER(TRIM(INDEX($A655:$R655,MATCH(Lists!$J$5,$A$1:$R$1,0))&amp;"")),"")</f>
        <v/>
      </c>
      <c r="X655" s="27">
        <f>IFERROR(TRIM(INDEX($A655:$R655,MATCH(Lists!$J$6,$A$1:$R$1,0))&amp;""),"")</f>
        <v/>
      </c>
      <c r="Y655" s="27">
        <f>IF(W655="","",IF(COUNTIF(W$2:W655,W655)=1,MAX(Y$1:Y654)+1,""))</f>
        <v/>
      </c>
      <c r="Z655" s="26" t="n"/>
    </row>
    <row r="656">
      <c r="S656" s="26" t="n"/>
      <c r="T656" s="27">
        <f>IF(COUNTA($A656:$R656)&gt;0,1,0)</f>
        <v/>
      </c>
      <c r="U656" s="27">
        <f>IFERROR(LOWER(TRIM(INDEX($A656:$R656,MATCH(Lists!$J$3,$A$1:$R$1,0))&amp;"")),"")</f>
        <v/>
      </c>
      <c r="V656" s="27">
        <f>IFERROR(LOWER(TRIM(INDEX($A656:$R656,MATCH(Lists!$J$4,$A$1:$R$1,0))&amp;"")),"")</f>
        <v/>
      </c>
      <c r="W656" s="27">
        <f>IFERROR(LOWER(TRIM(INDEX($A656:$R656,MATCH(Lists!$J$5,$A$1:$R$1,0))&amp;"")),"")</f>
        <v/>
      </c>
      <c r="X656" s="27">
        <f>IFERROR(TRIM(INDEX($A656:$R656,MATCH(Lists!$J$6,$A$1:$R$1,0))&amp;""),"")</f>
        <v/>
      </c>
      <c r="Y656" s="27">
        <f>IF(W656="","",IF(COUNTIF(W$2:W656,W656)=1,MAX(Y$1:Y655)+1,""))</f>
        <v/>
      </c>
      <c r="Z656" s="26" t="n"/>
    </row>
    <row r="657">
      <c r="S657" s="26" t="n"/>
      <c r="T657" s="27">
        <f>IF(COUNTA($A657:$R657)&gt;0,1,0)</f>
        <v/>
      </c>
      <c r="U657" s="27">
        <f>IFERROR(LOWER(TRIM(INDEX($A657:$R657,MATCH(Lists!$J$3,$A$1:$R$1,0))&amp;"")),"")</f>
        <v/>
      </c>
      <c r="V657" s="27">
        <f>IFERROR(LOWER(TRIM(INDEX($A657:$R657,MATCH(Lists!$J$4,$A$1:$R$1,0))&amp;"")),"")</f>
        <v/>
      </c>
      <c r="W657" s="27">
        <f>IFERROR(LOWER(TRIM(INDEX($A657:$R657,MATCH(Lists!$J$5,$A$1:$R$1,0))&amp;"")),"")</f>
        <v/>
      </c>
      <c r="X657" s="27">
        <f>IFERROR(TRIM(INDEX($A657:$R657,MATCH(Lists!$J$6,$A$1:$R$1,0))&amp;""),"")</f>
        <v/>
      </c>
      <c r="Y657" s="27">
        <f>IF(W657="","",IF(COUNTIF(W$2:W657,W657)=1,MAX(Y$1:Y656)+1,""))</f>
        <v/>
      </c>
      <c r="Z657" s="26" t="n"/>
    </row>
    <row r="658">
      <c r="S658" s="26" t="n"/>
      <c r="T658" s="27">
        <f>IF(COUNTA($A658:$R658)&gt;0,1,0)</f>
        <v/>
      </c>
      <c r="U658" s="27">
        <f>IFERROR(LOWER(TRIM(INDEX($A658:$R658,MATCH(Lists!$J$3,$A$1:$R$1,0))&amp;"")),"")</f>
        <v/>
      </c>
      <c r="V658" s="27">
        <f>IFERROR(LOWER(TRIM(INDEX($A658:$R658,MATCH(Lists!$J$4,$A$1:$R$1,0))&amp;"")),"")</f>
        <v/>
      </c>
      <c r="W658" s="27">
        <f>IFERROR(LOWER(TRIM(INDEX($A658:$R658,MATCH(Lists!$J$5,$A$1:$R$1,0))&amp;"")),"")</f>
        <v/>
      </c>
      <c r="X658" s="27">
        <f>IFERROR(TRIM(INDEX($A658:$R658,MATCH(Lists!$J$6,$A$1:$R$1,0))&amp;""),"")</f>
        <v/>
      </c>
      <c r="Y658" s="27">
        <f>IF(W658="","",IF(COUNTIF(W$2:W658,W658)=1,MAX(Y$1:Y657)+1,""))</f>
        <v/>
      </c>
      <c r="Z658" s="26" t="n"/>
    </row>
    <row r="659">
      <c r="S659" s="26" t="n"/>
      <c r="T659" s="27">
        <f>IF(COUNTA($A659:$R659)&gt;0,1,0)</f>
        <v/>
      </c>
      <c r="U659" s="27">
        <f>IFERROR(LOWER(TRIM(INDEX($A659:$R659,MATCH(Lists!$J$3,$A$1:$R$1,0))&amp;"")),"")</f>
        <v/>
      </c>
      <c r="V659" s="27">
        <f>IFERROR(LOWER(TRIM(INDEX($A659:$R659,MATCH(Lists!$J$4,$A$1:$R$1,0))&amp;"")),"")</f>
        <v/>
      </c>
      <c r="W659" s="27">
        <f>IFERROR(LOWER(TRIM(INDEX($A659:$R659,MATCH(Lists!$J$5,$A$1:$R$1,0))&amp;"")),"")</f>
        <v/>
      </c>
      <c r="X659" s="27">
        <f>IFERROR(TRIM(INDEX($A659:$R659,MATCH(Lists!$J$6,$A$1:$R$1,0))&amp;""),"")</f>
        <v/>
      </c>
      <c r="Y659" s="27">
        <f>IF(W659="","",IF(COUNTIF(W$2:W659,W659)=1,MAX(Y$1:Y658)+1,""))</f>
        <v/>
      </c>
      <c r="Z659" s="26" t="n"/>
    </row>
    <row r="660">
      <c r="S660" s="26" t="n"/>
      <c r="T660" s="27">
        <f>IF(COUNTA($A660:$R660)&gt;0,1,0)</f>
        <v/>
      </c>
      <c r="U660" s="27">
        <f>IFERROR(LOWER(TRIM(INDEX($A660:$R660,MATCH(Lists!$J$3,$A$1:$R$1,0))&amp;"")),"")</f>
        <v/>
      </c>
      <c r="V660" s="27">
        <f>IFERROR(LOWER(TRIM(INDEX($A660:$R660,MATCH(Lists!$J$4,$A$1:$R$1,0))&amp;"")),"")</f>
        <v/>
      </c>
      <c r="W660" s="27">
        <f>IFERROR(LOWER(TRIM(INDEX($A660:$R660,MATCH(Lists!$J$5,$A$1:$R$1,0))&amp;"")),"")</f>
        <v/>
      </c>
      <c r="X660" s="27">
        <f>IFERROR(TRIM(INDEX($A660:$R660,MATCH(Lists!$J$6,$A$1:$R$1,0))&amp;""),"")</f>
        <v/>
      </c>
      <c r="Y660" s="27">
        <f>IF(W660="","",IF(COUNTIF(W$2:W660,W660)=1,MAX(Y$1:Y659)+1,""))</f>
        <v/>
      </c>
      <c r="Z660" s="26" t="n"/>
    </row>
    <row r="661">
      <c r="S661" s="26" t="n"/>
      <c r="T661" s="27">
        <f>IF(COUNTA($A661:$R661)&gt;0,1,0)</f>
        <v/>
      </c>
      <c r="U661" s="27">
        <f>IFERROR(LOWER(TRIM(INDEX($A661:$R661,MATCH(Lists!$J$3,$A$1:$R$1,0))&amp;"")),"")</f>
        <v/>
      </c>
      <c r="V661" s="27">
        <f>IFERROR(LOWER(TRIM(INDEX($A661:$R661,MATCH(Lists!$J$4,$A$1:$R$1,0))&amp;"")),"")</f>
        <v/>
      </c>
      <c r="W661" s="27">
        <f>IFERROR(LOWER(TRIM(INDEX($A661:$R661,MATCH(Lists!$J$5,$A$1:$R$1,0))&amp;"")),"")</f>
        <v/>
      </c>
      <c r="X661" s="27">
        <f>IFERROR(TRIM(INDEX($A661:$R661,MATCH(Lists!$J$6,$A$1:$R$1,0))&amp;""),"")</f>
        <v/>
      </c>
      <c r="Y661" s="27">
        <f>IF(W661="","",IF(COUNTIF(W$2:W661,W661)=1,MAX(Y$1:Y660)+1,""))</f>
        <v/>
      </c>
      <c r="Z661" s="26" t="n"/>
    </row>
    <row r="662">
      <c r="S662" s="26" t="n"/>
      <c r="T662" s="27">
        <f>IF(COUNTA($A662:$R662)&gt;0,1,0)</f>
        <v/>
      </c>
      <c r="U662" s="27">
        <f>IFERROR(LOWER(TRIM(INDEX($A662:$R662,MATCH(Lists!$J$3,$A$1:$R$1,0))&amp;"")),"")</f>
        <v/>
      </c>
      <c r="V662" s="27">
        <f>IFERROR(LOWER(TRIM(INDEX($A662:$R662,MATCH(Lists!$J$4,$A$1:$R$1,0))&amp;"")),"")</f>
        <v/>
      </c>
      <c r="W662" s="27">
        <f>IFERROR(LOWER(TRIM(INDEX($A662:$R662,MATCH(Lists!$J$5,$A$1:$R$1,0))&amp;"")),"")</f>
        <v/>
      </c>
      <c r="X662" s="27">
        <f>IFERROR(TRIM(INDEX($A662:$R662,MATCH(Lists!$J$6,$A$1:$R$1,0))&amp;""),"")</f>
        <v/>
      </c>
      <c r="Y662" s="27">
        <f>IF(W662="","",IF(COUNTIF(W$2:W662,W662)=1,MAX(Y$1:Y661)+1,""))</f>
        <v/>
      </c>
      <c r="Z662" s="26" t="n"/>
    </row>
    <row r="663">
      <c r="S663" s="26" t="n"/>
      <c r="T663" s="27">
        <f>IF(COUNTA($A663:$R663)&gt;0,1,0)</f>
        <v/>
      </c>
      <c r="U663" s="27">
        <f>IFERROR(LOWER(TRIM(INDEX($A663:$R663,MATCH(Lists!$J$3,$A$1:$R$1,0))&amp;"")),"")</f>
        <v/>
      </c>
      <c r="V663" s="27">
        <f>IFERROR(LOWER(TRIM(INDEX($A663:$R663,MATCH(Lists!$J$4,$A$1:$R$1,0))&amp;"")),"")</f>
        <v/>
      </c>
      <c r="W663" s="27">
        <f>IFERROR(LOWER(TRIM(INDEX($A663:$R663,MATCH(Lists!$J$5,$A$1:$R$1,0))&amp;"")),"")</f>
        <v/>
      </c>
      <c r="X663" s="27">
        <f>IFERROR(TRIM(INDEX($A663:$R663,MATCH(Lists!$J$6,$A$1:$R$1,0))&amp;""),"")</f>
        <v/>
      </c>
      <c r="Y663" s="27">
        <f>IF(W663="","",IF(COUNTIF(W$2:W663,W663)=1,MAX(Y$1:Y662)+1,""))</f>
        <v/>
      </c>
      <c r="Z663" s="26" t="n"/>
    </row>
    <row r="664">
      <c r="S664" s="26" t="n"/>
      <c r="T664" s="27">
        <f>IF(COUNTA($A664:$R664)&gt;0,1,0)</f>
        <v/>
      </c>
      <c r="U664" s="27">
        <f>IFERROR(LOWER(TRIM(INDEX($A664:$R664,MATCH(Lists!$J$3,$A$1:$R$1,0))&amp;"")),"")</f>
        <v/>
      </c>
      <c r="V664" s="27">
        <f>IFERROR(LOWER(TRIM(INDEX($A664:$R664,MATCH(Lists!$J$4,$A$1:$R$1,0))&amp;"")),"")</f>
        <v/>
      </c>
      <c r="W664" s="27">
        <f>IFERROR(LOWER(TRIM(INDEX($A664:$R664,MATCH(Lists!$J$5,$A$1:$R$1,0))&amp;"")),"")</f>
        <v/>
      </c>
      <c r="X664" s="27">
        <f>IFERROR(TRIM(INDEX($A664:$R664,MATCH(Lists!$J$6,$A$1:$R$1,0))&amp;""),"")</f>
        <v/>
      </c>
      <c r="Y664" s="27">
        <f>IF(W664="","",IF(COUNTIF(W$2:W664,W664)=1,MAX(Y$1:Y663)+1,""))</f>
        <v/>
      </c>
      <c r="Z664" s="26" t="n"/>
    </row>
    <row r="665">
      <c r="S665" s="26" t="n"/>
      <c r="T665" s="27">
        <f>IF(COUNTA($A665:$R665)&gt;0,1,0)</f>
        <v/>
      </c>
      <c r="U665" s="27">
        <f>IFERROR(LOWER(TRIM(INDEX($A665:$R665,MATCH(Lists!$J$3,$A$1:$R$1,0))&amp;"")),"")</f>
        <v/>
      </c>
      <c r="V665" s="27">
        <f>IFERROR(LOWER(TRIM(INDEX($A665:$R665,MATCH(Lists!$J$4,$A$1:$R$1,0))&amp;"")),"")</f>
        <v/>
      </c>
      <c r="W665" s="27">
        <f>IFERROR(LOWER(TRIM(INDEX($A665:$R665,MATCH(Lists!$J$5,$A$1:$R$1,0))&amp;"")),"")</f>
        <v/>
      </c>
      <c r="X665" s="27">
        <f>IFERROR(TRIM(INDEX($A665:$R665,MATCH(Lists!$J$6,$A$1:$R$1,0))&amp;""),"")</f>
        <v/>
      </c>
      <c r="Y665" s="27">
        <f>IF(W665="","",IF(COUNTIF(W$2:W665,W665)=1,MAX(Y$1:Y664)+1,""))</f>
        <v/>
      </c>
      <c r="Z665" s="26" t="n"/>
    </row>
    <row r="666">
      <c r="S666" s="26" t="n"/>
      <c r="T666" s="27">
        <f>IF(COUNTA($A666:$R666)&gt;0,1,0)</f>
        <v/>
      </c>
      <c r="U666" s="27">
        <f>IFERROR(LOWER(TRIM(INDEX($A666:$R666,MATCH(Lists!$J$3,$A$1:$R$1,0))&amp;"")),"")</f>
        <v/>
      </c>
      <c r="V666" s="27">
        <f>IFERROR(LOWER(TRIM(INDEX($A666:$R666,MATCH(Lists!$J$4,$A$1:$R$1,0))&amp;"")),"")</f>
        <v/>
      </c>
      <c r="W666" s="27">
        <f>IFERROR(LOWER(TRIM(INDEX($A666:$R666,MATCH(Lists!$J$5,$A$1:$R$1,0))&amp;"")),"")</f>
        <v/>
      </c>
      <c r="X666" s="27">
        <f>IFERROR(TRIM(INDEX($A666:$R666,MATCH(Lists!$J$6,$A$1:$R$1,0))&amp;""),"")</f>
        <v/>
      </c>
      <c r="Y666" s="27">
        <f>IF(W666="","",IF(COUNTIF(W$2:W666,W666)=1,MAX(Y$1:Y665)+1,""))</f>
        <v/>
      </c>
      <c r="Z666" s="26" t="n"/>
    </row>
    <row r="667">
      <c r="S667" s="26" t="n"/>
      <c r="T667" s="27">
        <f>IF(COUNTA($A667:$R667)&gt;0,1,0)</f>
        <v/>
      </c>
      <c r="U667" s="27">
        <f>IFERROR(LOWER(TRIM(INDEX($A667:$R667,MATCH(Lists!$J$3,$A$1:$R$1,0))&amp;"")),"")</f>
        <v/>
      </c>
      <c r="V667" s="27">
        <f>IFERROR(LOWER(TRIM(INDEX($A667:$R667,MATCH(Lists!$J$4,$A$1:$R$1,0))&amp;"")),"")</f>
        <v/>
      </c>
      <c r="W667" s="27">
        <f>IFERROR(LOWER(TRIM(INDEX($A667:$R667,MATCH(Lists!$J$5,$A$1:$R$1,0))&amp;"")),"")</f>
        <v/>
      </c>
      <c r="X667" s="27">
        <f>IFERROR(TRIM(INDEX($A667:$R667,MATCH(Lists!$J$6,$A$1:$R$1,0))&amp;""),"")</f>
        <v/>
      </c>
      <c r="Y667" s="27">
        <f>IF(W667="","",IF(COUNTIF(W$2:W667,W667)=1,MAX(Y$1:Y666)+1,""))</f>
        <v/>
      </c>
      <c r="Z667" s="26" t="n"/>
    </row>
    <row r="668">
      <c r="S668" s="26" t="n"/>
      <c r="T668" s="27">
        <f>IF(COUNTA($A668:$R668)&gt;0,1,0)</f>
        <v/>
      </c>
      <c r="U668" s="27">
        <f>IFERROR(LOWER(TRIM(INDEX($A668:$R668,MATCH(Lists!$J$3,$A$1:$R$1,0))&amp;"")),"")</f>
        <v/>
      </c>
      <c r="V668" s="27">
        <f>IFERROR(LOWER(TRIM(INDEX($A668:$R668,MATCH(Lists!$J$4,$A$1:$R$1,0))&amp;"")),"")</f>
        <v/>
      </c>
      <c r="W668" s="27">
        <f>IFERROR(LOWER(TRIM(INDEX($A668:$R668,MATCH(Lists!$J$5,$A$1:$R$1,0))&amp;"")),"")</f>
        <v/>
      </c>
      <c r="X668" s="27">
        <f>IFERROR(TRIM(INDEX($A668:$R668,MATCH(Lists!$J$6,$A$1:$R$1,0))&amp;""),"")</f>
        <v/>
      </c>
      <c r="Y668" s="27">
        <f>IF(W668="","",IF(COUNTIF(W$2:W668,W668)=1,MAX(Y$1:Y667)+1,""))</f>
        <v/>
      </c>
      <c r="Z668" s="26" t="n"/>
    </row>
    <row r="669">
      <c r="S669" s="26" t="n"/>
      <c r="T669" s="27">
        <f>IF(COUNTA($A669:$R669)&gt;0,1,0)</f>
        <v/>
      </c>
      <c r="U669" s="27">
        <f>IFERROR(LOWER(TRIM(INDEX($A669:$R669,MATCH(Lists!$J$3,$A$1:$R$1,0))&amp;"")),"")</f>
        <v/>
      </c>
      <c r="V669" s="27">
        <f>IFERROR(LOWER(TRIM(INDEX($A669:$R669,MATCH(Lists!$J$4,$A$1:$R$1,0))&amp;"")),"")</f>
        <v/>
      </c>
      <c r="W669" s="27">
        <f>IFERROR(LOWER(TRIM(INDEX($A669:$R669,MATCH(Lists!$J$5,$A$1:$R$1,0))&amp;"")),"")</f>
        <v/>
      </c>
      <c r="X669" s="27">
        <f>IFERROR(TRIM(INDEX($A669:$R669,MATCH(Lists!$J$6,$A$1:$R$1,0))&amp;""),"")</f>
        <v/>
      </c>
      <c r="Y669" s="27">
        <f>IF(W669="","",IF(COUNTIF(W$2:W669,W669)=1,MAX(Y$1:Y668)+1,""))</f>
        <v/>
      </c>
      <c r="Z669" s="26" t="n"/>
    </row>
    <row r="670">
      <c r="S670" s="26" t="n"/>
      <c r="T670" s="27">
        <f>IF(COUNTA($A670:$R670)&gt;0,1,0)</f>
        <v/>
      </c>
      <c r="U670" s="27">
        <f>IFERROR(LOWER(TRIM(INDEX($A670:$R670,MATCH(Lists!$J$3,$A$1:$R$1,0))&amp;"")),"")</f>
        <v/>
      </c>
      <c r="V670" s="27">
        <f>IFERROR(LOWER(TRIM(INDEX($A670:$R670,MATCH(Lists!$J$4,$A$1:$R$1,0))&amp;"")),"")</f>
        <v/>
      </c>
      <c r="W670" s="27">
        <f>IFERROR(LOWER(TRIM(INDEX($A670:$R670,MATCH(Lists!$J$5,$A$1:$R$1,0))&amp;"")),"")</f>
        <v/>
      </c>
      <c r="X670" s="27">
        <f>IFERROR(TRIM(INDEX($A670:$R670,MATCH(Lists!$J$6,$A$1:$R$1,0))&amp;""),"")</f>
        <v/>
      </c>
      <c r="Y670" s="27">
        <f>IF(W670="","",IF(COUNTIF(W$2:W670,W670)=1,MAX(Y$1:Y669)+1,""))</f>
        <v/>
      </c>
      <c r="Z670" s="26" t="n"/>
    </row>
    <row r="671">
      <c r="S671" s="26" t="n"/>
      <c r="T671" s="27">
        <f>IF(COUNTA($A671:$R671)&gt;0,1,0)</f>
        <v/>
      </c>
      <c r="U671" s="27">
        <f>IFERROR(LOWER(TRIM(INDEX($A671:$R671,MATCH(Lists!$J$3,$A$1:$R$1,0))&amp;"")),"")</f>
        <v/>
      </c>
      <c r="V671" s="27">
        <f>IFERROR(LOWER(TRIM(INDEX($A671:$R671,MATCH(Lists!$J$4,$A$1:$R$1,0))&amp;"")),"")</f>
        <v/>
      </c>
      <c r="W671" s="27">
        <f>IFERROR(LOWER(TRIM(INDEX($A671:$R671,MATCH(Lists!$J$5,$A$1:$R$1,0))&amp;"")),"")</f>
        <v/>
      </c>
      <c r="X671" s="27">
        <f>IFERROR(TRIM(INDEX($A671:$R671,MATCH(Lists!$J$6,$A$1:$R$1,0))&amp;""),"")</f>
        <v/>
      </c>
      <c r="Y671" s="27">
        <f>IF(W671="","",IF(COUNTIF(W$2:W671,W671)=1,MAX(Y$1:Y670)+1,""))</f>
        <v/>
      </c>
      <c r="Z671" s="26" t="n"/>
    </row>
    <row r="672">
      <c r="S672" s="26" t="n"/>
      <c r="T672" s="27">
        <f>IF(COUNTA($A672:$R672)&gt;0,1,0)</f>
        <v/>
      </c>
      <c r="U672" s="27">
        <f>IFERROR(LOWER(TRIM(INDEX($A672:$R672,MATCH(Lists!$J$3,$A$1:$R$1,0))&amp;"")),"")</f>
        <v/>
      </c>
      <c r="V672" s="27">
        <f>IFERROR(LOWER(TRIM(INDEX($A672:$R672,MATCH(Lists!$J$4,$A$1:$R$1,0))&amp;"")),"")</f>
        <v/>
      </c>
      <c r="W672" s="27">
        <f>IFERROR(LOWER(TRIM(INDEX($A672:$R672,MATCH(Lists!$J$5,$A$1:$R$1,0))&amp;"")),"")</f>
        <v/>
      </c>
      <c r="X672" s="27">
        <f>IFERROR(TRIM(INDEX($A672:$R672,MATCH(Lists!$J$6,$A$1:$R$1,0))&amp;""),"")</f>
        <v/>
      </c>
      <c r="Y672" s="27">
        <f>IF(W672="","",IF(COUNTIF(W$2:W672,W672)=1,MAX(Y$1:Y671)+1,""))</f>
        <v/>
      </c>
      <c r="Z672" s="26" t="n"/>
    </row>
    <row r="673">
      <c r="S673" s="26" t="n"/>
      <c r="T673" s="27">
        <f>IF(COUNTA($A673:$R673)&gt;0,1,0)</f>
        <v/>
      </c>
      <c r="U673" s="27">
        <f>IFERROR(LOWER(TRIM(INDEX($A673:$R673,MATCH(Lists!$J$3,$A$1:$R$1,0))&amp;"")),"")</f>
        <v/>
      </c>
      <c r="V673" s="27">
        <f>IFERROR(LOWER(TRIM(INDEX($A673:$R673,MATCH(Lists!$J$4,$A$1:$R$1,0))&amp;"")),"")</f>
        <v/>
      </c>
      <c r="W673" s="27">
        <f>IFERROR(LOWER(TRIM(INDEX($A673:$R673,MATCH(Lists!$J$5,$A$1:$R$1,0))&amp;"")),"")</f>
        <v/>
      </c>
      <c r="X673" s="27">
        <f>IFERROR(TRIM(INDEX($A673:$R673,MATCH(Lists!$J$6,$A$1:$R$1,0))&amp;""),"")</f>
        <v/>
      </c>
      <c r="Y673" s="27">
        <f>IF(W673="","",IF(COUNTIF(W$2:W673,W673)=1,MAX(Y$1:Y672)+1,""))</f>
        <v/>
      </c>
      <c r="Z673" s="26" t="n"/>
    </row>
    <row r="674">
      <c r="S674" s="26" t="n"/>
      <c r="T674" s="27">
        <f>IF(COUNTA($A674:$R674)&gt;0,1,0)</f>
        <v/>
      </c>
      <c r="U674" s="27">
        <f>IFERROR(LOWER(TRIM(INDEX($A674:$R674,MATCH(Lists!$J$3,$A$1:$R$1,0))&amp;"")),"")</f>
        <v/>
      </c>
      <c r="V674" s="27">
        <f>IFERROR(LOWER(TRIM(INDEX($A674:$R674,MATCH(Lists!$J$4,$A$1:$R$1,0))&amp;"")),"")</f>
        <v/>
      </c>
      <c r="W674" s="27">
        <f>IFERROR(LOWER(TRIM(INDEX($A674:$R674,MATCH(Lists!$J$5,$A$1:$R$1,0))&amp;"")),"")</f>
        <v/>
      </c>
      <c r="X674" s="27">
        <f>IFERROR(TRIM(INDEX($A674:$R674,MATCH(Lists!$J$6,$A$1:$R$1,0))&amp;""),"")</f>
        <v/>
      </c>
      <c r="Y674" s="27">
        <f>IF(W674="","",IF(COUNTIF(W$2:W674,W674)=1,MAX(Y$1:Y673)+1,""))</f>
        <v/>
      </c>
      <c r="Z674" s="26" t="n"/>
    </row>
    <row r="675">
      <c r="S675" s="26" t="n"/>
      <c r="T675" s="27">
        <f>IF(COUNTA($A675:$R675)&gt;0,1,0)</f>
        <v/>
      </c>
      <c r="U675" s="27">
        <f>IFERROR(LOWER(TRIM(INDEX($A675:$R675,MATCH(Lists!$J$3,$A$1:$R$1,0))&amp;"")),"")</f>
        <v/>
      </c>
      <c r="V675" s="27">
        <f>IFERROR(LOWER(TRIM(INDEX($A675:$R675,MATCH(Lists!$J$4,$A$1:$R$1,0))&amp;"")),"")</f>
        <v/>
      </c>
      <c r="W675" s="27">
        <f>IFERROR(LOWER(TRIM(INDEX($A675:$R675,MATCH(Lists!$J$5,$A$1:$R$1,0))&amp;"")),"")</f>
        <v/>
      </c>
      <c r="X675" s="27">
        <f>IFERROR(TRIM(INDEX($A675:$R675,MATCH(Lists!$J$6,$A$1:$R$1,0))&amp;""),"")</f>
        <v/>
      </c>
      <c r="Y675" s="27">
        <f>IF(W675="","",IF(COUNTIF(W$2:W675,W675)=1,MAX(Y$1:Y674)+1,""))</f>
        <v/>
      </c>
      <c r="Z675" s="26" t="n"/>
    </row>
    <row r="676">
      <c r="S676" s="26" t="n"/>
      <c r="T676" s="27">
        <f>IF(COUNTA($A676:$R676)&gt;0,1,0)</f>
        <v/>
      </c>
      <c r="U676" s="27">
        <f>IFERROR(LOWER(TRIM(INDEX($A676:$R676,MATCH(Lists!$J$3,$A$1:$R$1,0))&amp;"")),"")</f>
        <v/>
      </c>
      <c r="V676" s="27">
        <f>IFERROR(LOWER(TRIM(INDEX($A676:$R676,MATCH(Lists!$J$4,$A$1:$R$1,0))&amp;"")),"")</f>
        <v/>
      </c>
      <c r="W676" s="27">
        <f>IFERROR(LOWER(TRIM(INDEX($A676:$R676,MATCH(Lists!$J$5,$A$1:$R$1,0))&amp;"")),"")</f>
        <v/>
      </c>
      <c r="X676" s="27">
        <f>IFERROR(TRIM(INDEX($A676:$R676,MATCH(Lists!$J$6,$A$1:$R$1,0))&amp;""),"")</f>
        <v/>
      </c>
      <c r="Y676" s="27">
        <f>IF(W676="","",IF(COUNTIF(W$2:W676,W676)=1,MAX(Y$1:Y675)+1,""))</f>
        <v/>
      </c>
      <c r="Z676" s="26" t="n"/>
    </row>
    <row r="677">
      <c r="S677" s="26" t="n"/>
      <c r="T677" s="27">
        <f>IF(COUNTA($A677:$R677)&gt;0,1,0)</f>
        <v/>
      </c>
      <c r="U677" s="27">
        <f>IFERROR(LOWER(TRIM(INDEX($A677:$R677,MATCH(Lists!$J$3,$A$1:$R$1,0))&amp;"")),"")</f>
        <v/>
      </c>
      <c r="V677" s="27">
        <f>IFERROR(LOWER(TRIM(INDEX($A677:$R677,MATCH(Lists!$J$4,$A$1:$R$1,0))&amp;"")),"")</f>
        <v/>
      </c>
      <c r="W677" s="27">
        <f>IFERROR(LOWER(TRIM(INDEX($A677:$R677,MATCH(Lists!$J$5,$A$1:$R$1,0))&amp;"")),"")</f>
        <v/>
      </c>
      <c r="X677" s="27">
        <f>IFERROR(TRIM(INDEX($A677:$R677,MATCH(Lists!$J$6,$A$1:$R$1,0))&amp;""),"")</f>
        <v/>
      </c>
      <c r="Y677" s="27">
        <f>IF(W677="","",IF(COUNTIF(W$2:W677,W677)=1,MAX(Y$1:Y676)+1,""))</f>
        <v/>
      </c>
      <c r="Z677" s="26" t="n"/>
    </row>
    <row r="678">
      <c r="S678" s="26" t="n"/>
      <c r="T678" s="27">
        <f>IF(COUNTA($A678:$R678)&gt;0,1,0)</f>
        <v/>
      </c>
      <c r="U678" s="27">
        <f>IFERROR(LOWER(TRIM(INDEX($A678:$R678,MATCH(Lists!$J$3,$A$1:$R$1,0))&amp;"")),"")</f>
        <v/>
      </c>
      <c r="V678" s="27">
        <f>IFERROR(LOWER(TRIM(INDEX($A678:$R678,MATCH(Lists!$J$4,$A$1:$R$1,0))&amp;"")),"")</f>
        <v/>
      </c>
      <c r="W678" s="27">
        <f>IFERROR(LOWER(TRIM(INDEX($A678:$R678,MATCH(Lists!$J$5,$A$1:$R$1,0))&amp;"")),"")</f>
        <v/>
      </c>
      <c r="X678" s="27">
        <f>IFERROR(TRIM(INDEX($A678:$R678,MATCH(Lists!$J$6,$A$1:$R$1,0))&amp;""),"")</f>
        <v/>
      </c>
      <c r="Y678" s="27">
        <f>IF(W678="","",IF(COUNTIF(W$2:W678,W678)=1,MAX(Y$1:Y677)+1,""))</f>
        <v/>
      </c>
      <c r="Z678" s="26" t="n"/>
    </row>
    <row r="679">
      <c r="S679" s="26" t="n"/>
      <c r="T679" s="27">
        <f>IF(COUNTA($A679:$R679)&gt;0,1,0)</f>
        <v/>
      </c>
      <c r="U679" s="27">
        <f>IFERROR(LOWER(TRIM(INDEX($A679:$R679,MATCH(Lists!$J$3,$A$1:$R$1,0))&amp;"")),"")</f>
        <v/>
      </c>
      <c r="V679" s="27">
        <f>IFERROR(LOWER(TRIM(INDEX($A679:$R679,MATCH(Lists!$J$4,$A$1:$R$1,0))&amp;"")),"")</f>
        <v/>
      </c>
      <c r="W679" s="27">
        <f>IFERROR(LOWER(TRIM(INDEX($A679:$R679,MATCH(Lists!$J$5,$A$1:$R$1,0))&amp;"")),"")</f>
        <v/>
      </c>
      <c r="X679" s="27">
        <f>IFERROR(TRIM(INDEX($A679:$R679,MATCH(Lists!$J$6,$A$1:$R$1,0))&amp;""),"")</f>
        <v/>
      </c>
      <c r="Y679" s="27">
        <f>IF(W679="","",IF(COUNTIF(W$2:W679,W679)=1,MAX(Y$1:Y678)+1,""))</f>
        <v/>
      </c>
      <c r="Z679" s="26" t="n"/>
    </row>
    <row r="680">
      <c r="S680" s="26" t="n"/>
      <c r="T680" s="27">
        <f>IF(COUNTA($A680:$R680)&gt;0,1,0)</f>
        <v/>
      </c>
      <c r="U680" s="27">
        <f>IFERROR(LOWER(TRIM(INDEX($A680:$R680,MATCH(Lists!$J$3,$A$1:$R$1,0))&amp;"")),"")</f>
        <v/>
      </c>
      <c r="V680" s="27">
        <f>IFERROR(LOWER(TRIM(INDEX($A680:$R680,MATCH(Lists!$J$4,$A$1:$R$1,0))&amp;"")),"")</f>
        <v/>
      </c>
      <c r="W680" s="27">
        <f>IFERROR(LOWER(TRIM(INDEX($A680:$R680,MATCH(Lists!$J$5,$A$1:$R$1,0))&amp;"")),"")</f>
        <v/>
      </c>
      <c r="X680" s="27">
        <f>IFERROR(TRIM(INDEX($A680:$R680,MATCH(Lists!$J$6,$A$1:$R$1,0))&amp;""),"")</f>
        <v/>
      </c>
      <c r="Y680" s="27">
        <f>IF(W680="","",IF(COUNTIF(W$2:W680,W680)=1,MAX(Y$1:Y679)+1,""))</f>
        <v/>
      </c>
      <c r="Z680" s="26" t="n"/>
    </row>
    <row r="681">
      <c r="S681" s="26" t="n"/>
      <c r="T681" s="27">
        <f>IF(COUNTA($A681:$R681)&gt;0,1,0)</f>
        <v/>
      </c>
      <c r="U681" s="27">
        <f>IFERROR(LOWER(TRIM(INDEX($A681:$R681,MATCH(Lists!$J$3,$A$1:$R$1,0))&amp;"")),"")</f>
        <v/>
      </c>
      <c r="V681" s="27">
        <f>IFERROR(LOWER(TRIM(INDEX($A681:$R681,MATCH(Lists!$J$4,$A$1:$R$1,0))&amp;"")),"")</f>
        <v/>
      </c>
      <c r="W681" s="27">
        <f>IFERROR(LOWER(TRIM(INDEX($A681:$R681,MATCH(Lists!$J$5,$A$1:$R$1,0))&amp;"")),"")</f>
        <v/>
      </c>
      <c r="X681" s="27">
        <f>IFERROR(TRIM(INDEX($A681:$R681,MATCH(Lists!$J$6,$A$1:$R$1,0))&amp;""),"")</f>
        <v/>
      </c>
      <c r="Y681" s="27">
        <f>IF(W681="","",IF(COUNTIF(W$2:W681,W681)=1,MAX(Y$1:Y680)+1,""))</f>
        <v/>
      </c>
      <c r="Z681" s="26" t="n"/>
    </row>
    <row r="682">
      <c r="S682" s="26" t="n"/>
      <c r="T682" s="27">
        <f>IF(COUNTA($A682:$R682)&gt;0,1,0)</f>
        <v/>
      </c>
      <c r="U682" s="27">
        <f>IFERROR(LOWER(TRIM(INDEX($A682:$R682,MATCH(Lists!$J$3,$A$1:$R$1,0))&amp;"")),"")</f>
        <v/>
      </c>
      <c r="V682" s="27">
        <f>IFERROR(LOWER(TRIM(INDEX($A682:$R682,MATCH(Lists!$J$4,$A$1:$R$1,0))&amp;"")),"")</f>
        <v/>
      </c>
      <c r="W682" s="27">
        <f>IFERROR(LOWER(TRIM(INDEX($A682:$R682,MATCH(Lists!$J$5,$A$1:$R$1,0))&amp;"")),"")</f>
        <v/>
      </c>
      <c r="X682" s="27">
        <f>IFERROR(TRIM(INDEX($A682:$R682,MATCH(Lists!$J$6,$A$1:$R$1,0))&amp;""),"")</f>
        <v/>
      </c>
      <c r="Y682" s="27">
        <f>IF(W682="","",IF(COUNTIF(W$2:W682,W682)=1,MAX(Y$1:Y681)+1,""))</f>
        <v/>
      </c>
      <c r="Z682" s="26" t="n"/>
    </row>
    <row r="683">
      <c r="S683" s="26" t="n"/>
      <c r="T683" s="27">
        <f>IF(COUNTA($A683:$R683)&gt;0,1,0)</f>
        <v/>
      </c>
      <c r="U683" s="27">
        <f>IFERROR(LOWER(TRIM(INDEX($A683:$R683,MATCH(Lists!$J$3,$A$1:$R$1,0))&amp;"")),"")</f>
        <v/>
      </c>
      <c r="V683" s="27">
        <f>IFERROR(LOWER(TRIM(INDEX($A683:$R683,MATCH(Lists!$J$4,$A$1:$R$1,0))&amp;"")),"")</f>
        <v/>
      </c>
      <c r="W683" s="27">
        <f>IFERROR(LOWER(TRIM(INDEX($A683:$R683,MATCH(Lists!$J$5,$A$1:$R$1,0))&amp;"")),"")</f>
        <v/>
      </c>
      <c r="X683" s="27">
        <f>IFERROR(TRIM(INDEX($A683:$R683,MATCH(Lists!$J$6,$A$1:$R$1,0))&amp;""),"")</f>
        <v/>
      </c>
      <c r="Y683" s="27">
        <f>IF(W683="","",IF(COUNTIF(W$2:W683,W683)=1,MAX(Y$1:Y682)+1,""))</f>
        <v/>
      </c>
      <c r="Z683" s="26" t="n"/>
    </row>
    <row r="684">
      <c r="S684" s="26" t="n"/>
      <c r="T684" s="27">
        <f>IF(COUNTA($A684:$R684)&gt;0,1,0)</f>
        <v/>
      </c>
      <c r="U684" s="27">
        <f>IFERROR(LOWER(TRIM(INDEX($A684:$R684,MATCH(Lists!$J$3,$A$1:$R$1,0))&amp;"")),"")</f>
        <v/>
      </c>
      <c r="V684" s="27">
        <f>IFERROR(LOWER(TRIM(INDEX($A684:$R684,MATCH(Lists!$J$4,$A$1:$R$1,0))&amp;"")),"")</f>
        <v/>
      </c>
      <c r="W684" s="27">
        <f>IFERROR(LOWER(TRIM(INDEX($A684:$R684,MATCH(Lists!$J$5,$A$1:$R$1,0))&amp;"")),"")</f>
        <v/>
      </c>
      <c r="X684" s="27">
        <f>IFERROR(TRIM(INDEX($A684:$R684,MATCH(Lists!$J$6,$A$1:$R$1,0))&amp;""),"")</f>
        <v/>
      </c>
      <c r="Y684" s="27">
        <f>IF(W684="","",IF(COUNTIF(W$2:W684,W684)=1,MAX(Y$1:Y683)+1,""))</f>
        <v/>
      </c>
      <c r="Z684" s="26" t="n"/>
    </row>
    <row r="685">
      <c r="S685" s="26" t="n"/>
      <c r="T685" s="27">
        <f>IF(COUNTA($A685:$R685)&gt;0,1,0)</f>
        <v/>
      </c>
      <c r="U685" s="27">
        <f>IFERROR(LOWER(TRIM(INDEX($A685:$R685,MATCH(Lists!$J$3,$A$1:$R$1,0))&amp;"")),"")</f>
        <v/>
      </c>
      <c r="V685" s="27">
        <f>IFERROR(LOWER(TRIM(INDEX($A685:$R685,MATCH(Lists!$J$4,$A$1:$R$1,0))&amp;"")),"")</f>
        <v/>
      </c>
      <c r="W685" s="27">
        <f>IFERROR(LOWER(TRIM(INDEX($A685:$R685,MATCH(Lists!$J$5,$A$1:$R$1,0))&amp;"")),"")</f>
        <v/>
      </c>
      <c r="X685" s="27">
        <f>IFERROR(TRIM(INDEX($A685:$R685,MATCH(Lists!$J$6,$A$1:$R$1,0))&amp;""),"")</f>
        <v/>
      </c>
      <c r="Y685" s="27">
        <f>IF(W685="","",IF(COUNTIF(W$2:W685,W685)=1,MAX(Y$1:Y684)+1,""))</f>
        <v/>
      </c>
      <c r="Z685" s="26" t="n"/>
    </row>
    <row r="686">
      <c r="S686" s="26" t="n"/>
      <c r="T686" s="27">
        <f>IF(COUNTA($A686:$R686)&gt;0,1,0)</f>
        <v/>
      </c>
      <c r="U686" s="27">
        <f>IFERROR(LOWER(TRIM(INDEX($A686:$R686,MATCH(Lists!$J$3,$A$1:$R$1,0))&amp;"")),"")</f>
        <v/>
      </c>
      <c r="V686" s="27">
        <f>IFERROR(LOWER(TRIM(INDEX($A686:$R686,MATCH(Lists!$J$4,$A$1:$R$1,0))&amp;"")),"")</f>
        <v/>
      </c>
      <c r="W686" s="27">
        <f>IFERROR(LOWER(TRIM(INDEX($A686:$R686,MATCH(Lists!$J$5,$A$1:$R$1,0))&amp;"")),"")</f>
        <v/>
      </c>
      <c r="X686" s="27">
        <f>IFERROR(TRIM(INDEX($A686:$R686,MATCH(Lists!$J$6,$A$1:$R$1,0))&amp;""),"")</f>
        <v/>
      </c>
      <c r="Y686" s="27">
        <f>IF(W686="","",IF(COUNTIF(W$2:W686,W686)=1,MAX(Y$1:Y685)+1,""))</f>
        <v/>
      </c>
      <c r="Z686" s="26" t="n"/>
    </row>
    <row r="687">
      <c r="S687" s="26" t="n"/>
      <c r="T687" s="27">
        <f>IF(COUNTA($A687:$R687)&gt;0,1,0)</f>
        <v/>
      </c>
      <c r="U687" s="27">
        <f>IFERROR(LOWER(TRIM(INDEX($A687:$R687,MATCH(Lists!$J$3,$A$1:$R$1,0))&amp;"")),"")</f>
        <v/>
      </c>
      <c r="V687" s="27">
        <f>IFERROR(LOWER(TRIM(INDEX($A687:$R687,MATCH(Lists!$J$4,$A$1:$R$1,0))&amp;"")),"")</f>
        <v/>
      </c>
      <c r="W687" s="27">
        <f>IFERROR(LOWER(TRIM(INDEX($A687:$R687,MATCH(Lists!$J$5,$A$1:$R$1,0))&amp;"")),"")</f>
        <v/>
      </c>
      <c r="X687" s="27">
        <f>IFERROR(TRIM(INDEX($A687:$R687,MATCH(Lists!$J$6,$A$1:$R$1,0))&amp;""),"")</f>
        <v/>
      </c>
      <c r="Y687" s="27">
        <f>IF(W687="","",IF(COUNTIF(W$2:W687,W687)=1,MAX(Y$1:Y686)+1,""))</f>
        <v/>
      </c>
      <c r="Z687" s="26" t="n"/>
    </row>
    <row r="688">
      <c r="S688" s="26" t="n"/>
      <c r="T688" s="27">
        <f>IF(COUNTA($A688:$R688)&gt;0,1,0)</f>
        <v/>
      </c>
      <c r="U688" s="27">
        <f>IFERROR(LOWER(TRIM(INDEX($A688:$R688,MATCH(Lists!$J$3,$A$1:$R$1,0))&amp;"")),"")</f>
        <v/>
      </c>
      <c r="V688" s="27">
        <f>IFERROR(LOWER(TRIM(INDEX($A688:$R688,MATCH(Lists!$J$4,$A$1:$R$1,0))&amp;"")),"")</f>
        <v/>
      </c>
      <c r="W688" s="27">
        <f>IFERROR(LOWER(TRIM(INDEX($A688:$R688,MATCH(Lists!$J$5,$A$1:$R$1,0))&amp;"")),"")</f>
        <v/>
      </c>
      <c r="X688" s="27">
        <f>IFERROR(TRIM(INDEX($A688:$R688,MATCH(Lists!$J$6,$A$1:$R$1,0))&amp;""),"")</f>
        <v/>
      </c>
      <c r="Y688" s="27">
        <f>IF(W688="","",IF(COUNTIF(W$2:W688,W688)=1,MAX(Y$1:Y687)+1,""))</f>
        <v/>
      </c>
      <c r="Z688" s="26" t="n"/>
    </row>
    <row r="689">
      <c r="S689" s="26" t="n"/>
      <c r="T689" s="27">
        <f>IF(COUNTA($A689:$R689)&gt;0,1,0)</f>
        <v/>
      </c>
      <c r="U689" s="27">
        <f>IFERROR(LOWER(TRIM(INDEX($A689:$R689,MATCH(Lists!$J$3,$A$1:$R$1,0))&amp;"")),"")</f>
        <v/>
      </c>
      <c r="V689" s="27">
        <f>IFERROR(LOWER(TRIM(INDEX($A689:$R689,MATCH(Lists!$J$4,$A$1:$R$1,0))&amp;"")),"")</f>
        <v/>
      </c>
      <c r="W689" s="27">
        <f>IFERROR(LOWER(TRIM(INDEX($A689:$R689,MATCH(Lists!$J$5,$A$1:$R$1,0))&amp;"")),"")</f>
        <v/>
      </c>
      <c r="X689" s="27">
        <f>IFERROR(TRIM(INDEX($A689:$R689,MATCH(Lists!$J$6,$A$1:$R$1,0))&amp;""),"")</f>
        <v/>
      </c>
      <c r="Y689" s="27">
        <f>IF(W689="","",IF(COUNTIF(W$2:W689,W689)=1,MAX(Y$1:Y688)+1,""))</f>
        <v/>
      </c>
      <c r="Z689" s="26" t="n"/>
    </row>
    <row r="690">
      <c r="S690" s="26" t="n"/>
      <c r="T690" s="27">
        <f>IF(COUNTA($A690:$R690)&gt;0,1,0)</f>
        <v/>
      </c>
      <c r="U690" s="27">
        <f>IFERROR(LOWER(TRIM(INDEX($A690:$R690,MATCH(Lists!$J$3,$A$1:$R$1,0))&amp;"")),"")</f>
        <v/>
      </c>
      <c r="V690" s="27">
        <f>IFERROR(LOWER(TRIM(INDEX($A690:$R690,MATCH(Lists!$J$4,$A$1:$R$1,0))&amp;"")),"")</f>
        <v/>
      </c>
      <c r="W690" s="27">
        <f>IFERROR(LOWER(TRIM(INDEX($A690:$R690,MATCH(Lists!$J$5,$A$1:$R$1,0))&amp;"")),"")</f>
        <v/>
      </c>
      <c r="X690" s="27">
        <f>IFERROR(TRIM(INDEX($A690:$R690,MATCH(Lists!$J$6,$A$1:$R$1,0))&amp;""),"")</f>
        <v/>
      </c>
      <c r="Y690" s="27">
        <f>IF(W690="","",IF(COUNTIF(W$2:W690,W690)=1,MAX(Y$1:Y689)+1,""))</f>
        <v/>
      </c>
      <c r="Z690" s="26" t="n"/>
    </row>
    <row r="691">
      <c r="S691" s="26" t="n"/>
      <c r="T691" s="27">
        <f>IF(COUNTA($A691:$R691)&gt;0,1,0)</f>
        <v/>
      </c>
      <c r="U691" s="27">
        <f>IFERROR(LOWER(TRIM(INDEX($A691:$R691,MATCH(Lists!$J$3,$A$1:$R$1,0))&amp;"")),"")</f>
        <v/>
      </c>
      <c r="V691" s="27">
        <f>IFERROR(LOWER(TRIM(INDEX($A691:$R691,MATCH(Lists!$J$4,$A$1:$R$1,0))&amp;"")),"")</f>
        <v/>
      </c>
      <c r="W691" s="27">
        <f>IFERROR(LOWER(TRIM(INDEX($A691:$R691,MATCH(Lists!$J$5,$A$1:$R$1,0))&amp;"")),"")</f>
        <v/>
      </c>
      <c r="X691" s="27">
        <f>IFERROR(TRIM(INDEX($A691:$R691,MATCH(Lists!$J$6,$A$1:$R$1,0))&amp;""),"")</f>
        <v/>
      </c>
      <c r="Y691" s="27">
        <f>IF(W691="","",IF(COUNTIF(W$2:W691,W691)=1,MAX(Y$1:Y690)+1,""))</f>
        <v/>
      </c>
      <c r="Z691" s="26" t="n"/>
    </row>
    <row r="692">
      <c r="S692" s="26" t="n"/>
      <c r="T692" s="27">
        <f>IF(COUNTA($A692:$R692)&gt;0,1,0)</f>
        <v/>
      </c>
      <c r="U692" s="27">
        <f>IFERROR(LOWER(TRIM(INDEX($A692:$R692,MATCH(Lists!$J$3,$A$1:$R$1,0))&amp;"")),"")</f>
        <v/>
      </c>
      <c r="V692" s="27">
        <f>IFERROR(LOWER(TRIM(INDEX($A692:$R692,MATCH(Lists!$J$4,$A$1:$R$1,0))&amp;"")),"")</f>
        <v/>
      </c>
      <c r="W692" s="27">
        <f>IFERROR(LOWER(TRIM(INDEX($A692:$R692,MATCH(Lists!$J$5,$A$1:$R$1,0))&amp;"")),"")</f>
        <v/>
      </c>
      <c r="X692" s="27">
        <f>IFERROR(TRIM(INDEX($A692:$R692,MATCH(Lists!$J$6,$A$1:$R$1,0))&amp;""),"")</f>
        <v/>
      </c>
      <c r="Y692" s="27">
        <f>IF(W692="","",IF(COUNTIF(W$2:W692,W692)=1,MAX(Y$1:Y691)+1,""))</f>
        <v/>
      </c>
      <c r="Z692" s="26" t="n"/>
    </row>
    <row r="693">
      <c r="S693" s="26" t="n"/>
      <c r="T693" s="27">
        <f>IF(COUNTA($A693:$R693)&gt;0,1,0)</f>
        <v/>
      </c>
      <c r="U693" s="27">
        <f>IFERROR(LOWER(TRIM(INDEX($A693:$R693,MATCH(Lists!$J$3,$A$1:$R$1,0))&amp;"")),"")</f>
        <v/>
      </c>
      <c r="V693" s="27">
        <f>IFERROR(LOWER(TRIM(INDEX($A693:$R693,MATCH(Lists!$J$4,$A$1:$R$1,0))&amp;"")),"")</f>
        <v/>
      </c>
      <c r="W693" s="27">
        <f>IFERROR(LOWER(TRIM(INDEX($A693:$R693,MATCH(Lists!$J$5,$A$1:$R$1,0))&amp;"")),"")</f>
        <v/>
      </c>
      <c r="X693" s="27">
        <f>IFERROR(TRIM(INDEX($A693:$R693,MATCH(Lists!$J$6,$A$1:$R$1,0))&amp;""),"")</f>
        <v/>
      </c>
      <c r="Y693" s="27">
        <f>IF(W693="","",IF(COUNTIF(W$2:W693,W693)=1,MAX(Y$1:Y692)+1,""))</f>
        <v/>
      </c>
      <c r="Z693" s="26" t="n"/>
    </row>
    <row r="694">
      <c r="S694" s="26" t="n"/>
      <c r="T694" s="27">
        <f>IF(COUNTA($A694:$R694)&gt;0,1,0)</f>
        <v/>
      </c>
      <c r="U694" s="27">
        <f>IFERROR(LOWER(TRIM(INDEX($A694:$R694,MATCH(Lists!$J$3,$A$1:$R$1,0))&amp;"")),"")</f>
        <v/>
      </c>
      <c r="V694" s="27">
        <f>IFERROR(LOWER(TRIM(INDEX($A694:$R694,MATCH(Lists!$J$4,$A$1:$R$1,0))&amp;"")),"")</f>
        <v/>
      </c>
      <c r="W694" s="27">
        <f>IFERROR(LOWER(TRIM(INDEX($A694:$R694,MATCH(Lists!$J$5,$A$1:$R$1,0))&amp;"")),"")</f>
        <v/>
      </c>
      <c r="X694" s="27">
        <f>IFERROR(TRIM(INDEX($A694:$R694,MATCH(Lists!$J$6,$A$1:$R$1,0))&amp;""),"")</f>
        <v/>
      </c>
      <c r="Y694" s="27">
        <f>IF(W694="","",IF(COUNTIF(W$2:W694,W694)=1,MAX(Y$1:Y693)+1,""))</f>
        <v/>
      </c>
      <c r="Z694" s="26" t="n"/>
    </row>
    <row r="695">
      <c r="S695" s="26" t="n"/>
      <c r="T695" s="27">
        <f>IF(COUNTA($A695:$R695)&gt;0,1,0)</f>
        <v/>
      </c>
      <c r="U695" s="27">
        <f>IFERROR(LOWER(TRIM(INDEX($A695:$R695,MATCH(Lists!$J$3,$A$1:$R$1,0))&amp;"")),"")</f>
        <v/>
      </c>
      <c r="V695" s="27">
        <f>IFERROR(LOWER(TRIM(INDEX($A695:$R695,MATCH(Lists!$J$4,$A$1:$R$1,0))&amp;"")),"")</f>
        <v/>
      </c>
      <c r="W695" s="27">
        <f>IFERROR(LOWER(TRIM(INDEX($A695:$R695,MATCH(Lists!$J$5,$A$1:$R$1,0))&amp;"")),"")</f>
        <v/>
      </c>
      <c r="X695" s="27">
        <f>IFERROR(TRIM(INDEX($A695:$R695,MATCH(Lists!$J$6,$A$1:$R$1,0))&amp;""),"")</f>
        <v/>
      </c>
      <c r="Y695" s="27">
        <f>IF(W695="","",IF(COUNTIF(W$2:W695,W695)=1,MAX(Y$1:Y694)+1,""))</f>
        <v/>
      </c>
      <c r="Z695" s="26" t="n"/>
    </row>
    <row r="696">
      <c r="S696" s="26" t="n"/>
      <c r="T696" s="27">
        <f>IF(COUNTA($A696:$R696)&gt;0,1,0)</f>
        <v/>
      </c>
      <c r="U696" s="27">
        <f>IFERROR(LOWER(TRIM(INDEX($A696:$R696,MATCH(Lists!$J$3,$A$1:$R$1,0))&amp;"")),"")</f>
        <v/>
      </c>
      <c r="V696" s="27">
        <f>IFERROR(LOWER(TRIM(INDEX($A696:$R696,MATCH(Lists!$J$4,$A$1:$R$1,0))&amp;"")),"")</f>
        <v/>
      </c>
      <c r="W696" s="27">
        <f>IFERROR(LOWER(TRIM(INDEX($A696:$R696,MATCH(Lists!$J$5,$A$1:$R$1,0))&amp;"")),"")</f>
        <v/>
      </c>
      <c r="X696" s="27">
        <f>IFERROR(TRIM(INDEX($A696:$R696,MATCH(Lists!$J$6,$A$1:$R$1,0))&amp;""),"")</f>
        <v/>
      </c>
      <c r="Y696" s="27">
        <f>IF(W696="","",IF(COUNTIF(W$2:W696,W696)=1,MAX(Y$1:Y695)+1,""))</f>
        <v/>
      </c>
      <c r="Z696" s="26" t="n"/>
    </row>
    <row r="697">
      <c r="S697" s="26" t="n"/>
      <c r="T697" s="27">
        <f>IF(COUNTA($A697:$R697)&gt;0,1,0)</f>
        <v/>
      </c>
      <c r="U697" s="27">
        <f>IFERROR(LOWER(TRIM(INDEX($A697:$R697,MATCH(Lists!$J$3,$A$1:$R$1,0))&amp;"")),"")</f>
        <v/>
      </c>
      <c r="V697" s="27">
        <f>IFERROR(LOWER(TRIM(INDEX($A697:$R697,MATCH(Lists!$J$4,$A$1:$R$1,0))&amp;"")),"")</f>
        <v/>
      </c>
      <c r="W697" s="27">
        <f>IFERROR(LOWER(TRIM(INDEX($A697:$R697,MATCH(Lists!$J$5,$A$1:$R$1,0))&amp;"")),"")</f>
        <v/>
      </c>
      <c r="X697" s="27">
        <f>IFERROR(TRIM(INDEX($A697:$R697,MATCH(Lists!$J$6,$A$1:$R$1,0))&amp;""),"")</f>
        <v/>
      </c>
      <c r="Y697" s="27">
        <f>IF(W697="","",IF(COUNTIF(W$2:W697,W697)=1,MAX(Y$1:Y696)+1,""))</f>
        <v/>
      </c>
      <c r="Z697" s="26" t="n"/>
    </row>
    <row r="698">
      <c r="S698" s="26" t="n"/>
      <c r="T698" s="27">
        <f>IF(COUNTA($A698:$R698)&gt;0,1,0)</f>
        <v/>
      </c>
      <c r="U698" s="27">
        <f>IFERROR(LOWER(TRIM(INDEX($A698:$R698,MATCH(Lists!$J$3,$A$1:$R$1,0))&amp;"")),"")</f>
        <v/>
      </c>
      <c r="V698" s="27">
        <f>IFERROR(LOWER(TRIM(INDEX($A698:$R698,MATCH(Lists!$J$4,$A$1:$R$1,0))&amp;"")),"")</f>
        <v/>
      </c>
      <c r="W698" s="27">
        <f>IFERROR(LOWER(TRIM(INDEX($A698:$R698,MATCH(Lists!$J$5,$A$1:$R$1,0))&amp;"")),"")</f>
        <v/>
      </c>
      <c r="X698" s="27">
        <f>IFERROR(TRIM(INDEX($A698:$R698,MATCH(Lists!$J$6,$A$1:$R$1,0))&amp;""),"")</f>
        <v/>
      </c>
      <c r="Y698" s="27">
        <f>IF(W698="","",IF(COUNTIF(W$2:W698,W698)=1,MAX(Y$1:Y697)+1,""))</f>
        <v/>
      </c>
      <c r="Z698" s="26" t="n"/>
    </row>
    <row r="699">
      <c r="S699" s="26" t="n"/>
      <c r="T699" s="27">
        <f>IF(COUNTA($A699:$R699)&gt;0,1,0)</f>
        <v/>
      </c>
      <c r="U699" s="27">
        <f>IFERROR(LOWER(TRIM(INDEX($A699:$R699,MATCH(Lists!$J$3,$A$1:$R$1,0))&amp;"")),"")</f>
        <v/>
      </c>
      <c r="V699" s="27">
        <f>IFERROR(LOWER(TRIM(INDEX($A699:$R699,MATCH(Lists!$J$4,$A$1:$R$1,0))&amp;"")),"")</f>
        <v/>
      </c>
      <c r="W699" s="27">
        <f>IFERROR(LOWER(TRIM(INDEX($A699:$R699,MATCH(Lists!$J$5,$A$1:$R$1,0))&amp;"")),"")</f>
        <v/>
      </c>
      <c r="X699" s="27">
        <f>IFERROR(TRIM(INDEX($A699:$R699,MATCH(Lists!$J$6,$A$1:$R$1,0))&amp;""),"")</f>
        <v/>
      </c>
      <c r="Y699" s="27">
        <f>IF(W699="","",IF(COUNTIF(W$2:W699,W699)=1,MAX(Y$1:Y698)+1,""))</f>
        <v/>
      </c>
      <c r="Z699" s="26" t="n"/>
    </row>
    <row r="700">
      <c r="S700" s="26" t="n"/>
      <c r="T700" s="27">
        <f>IF(COUNTA($A700:$R700)&gt;0,1,0)</f>
        <v/>
      </c>
      <c r="U700" s="27">
        <f>IFERROR(LOWER(TRIM(INDEX($A700:$R700,MATCH(Lists!$J$3,$A$1:$R$1,0))&amp;"")),"")</f>
        <v/>
      </c>
      <c r="V700" s="27">
        <f>IFERROR(LOWER(TRIM(INDEX($A700:$R700,MATCH(Lists!$J$4,$A$1:$R$1,0))&amp;"")),"")</f>
        <v/>
      </c>
      <c r="W700" s="27">
        <f>IFERROR(LOWER(TRIM(INDEX($A700:$R700,MATCH(Lists!$J$5,$A$1:$R$1,0))&amp;"")),"")</f>
        <v/>
      </c>
      <c r="X700" s="27">
        <f>IFERROR(TRIM(INDEX($A700:$R700,MATCH(Lists!$J$6,$A$1:$R$1,0))&amp;""),"")</f>
        <v/>
      </c>
      <c r="Y700" s="27">
        <f>IF(W700="","",IF(COUNTIF(W$2:W700,W700)=1,MAX(Y$1:Y699)+1,""))</f>
        <v/>
      </c>
      <c r="Z700" s="26" t="n"/>
    </row>
    <row r="701">
      <c r="S701" s="26" t="n"/>
      <c r="T701" s="27">
        <f>IF(COUNTA($A701:$R701)&gt;0,1,0)</f>
        <v/>
      </c>
      <c r="U701" s="27">
        <f>IFERROR(LOWER(TRIM(INDEX($A701:$R701,MATCH(Lists!$J$3,$A$1:$R$1,0))&amp;"")),"")</f>
        <v/>
      </c>
      <c r="V701" s="27">
        <f>IFERROR(LOWER(TRIM(INDEX($A701:$R701,MATCH(Lists!$J$4,$A$1:$R$1,0))&amp;"")),"")</f>
        <v/>
      </c>
      <c r="W701" s="27">
        <f>IFERROR(LOWER(TRIM(INDEX($A701:$R701,MATCH(Lists!$J$5,$A$1:$R$1,0))&amp;"")),"")</f>
        <v/>
      </c>
      <c r="X701" s="27">
        <f>IFERROR(TRIM(INDEX($A701:$R701,MATCH(Lists!$J$6,$A$1:$R$1,0))&amp;""),"")</f>
        <v/>
      </c>
      <c r="Y701" s="27">
        <f>IF(W701="","",IF(COUNTIF(W$2:W701,W701)=1,MAX(Y$1:Y700)+1,""))</f>
        <v/>
      </c>
      <c r="Z701" s="26" t="n"/>
    </row>
    <row r="702">
      <c r="S702" s="26" t="n"/>
      <c r="T702" s="27">
        <f>IF(COUNTA($A702:$R702)&gt;0,1,0)</f>
        <v/>
      </c>
      <c r="U702" s="27">
        <f>IFERROR(LOWER(TRIM(INDEX($A702:$R702,MATCH(Lists!$J$3,$A$1:$R$1,0))&amp;"")),"")</f>
        <v/>
      </c>
      <c r="V702" s="27">
        <f>IFERROR(LOWER(TRIM(INDEX($A702:$R702,MATCH(Lists!$J$4,$A$1:$R$1,0))&amp;"")),"")</f>
        <v/>
      </c>
      <c r="W702" s="27">
        <f>IFERROR(LOWER(TRIM(INDEX($A702:$R702,MATCH(Lists!$J$5,$A$1:$R$1,0))&amp;"")),"")</f>
        <v/>
      </c>
      <c r="X702" s="27">
        <f>IFERROR(TRIM(INDEX($A702:$R702,MATCH(Lists!$J$6,$A$1:$R$1,0))&amp;""),"")</f>
        <v/>
      </c>
      <c r="Y702" s="27">
        <f>IF(W702="","",IF(COUNTIF(W$2:W702,W702)=1,MAX(Y$1:Y701)+1,""))</f>
        <v/>
      </c>
      <c r="Z702" s="26" t="n"/>
    </row>
    <row r="703">
      <c r="S703" s="26" t="n"/>
      <c r="T703" s="27">
        <f>IF(COUNTA($A703:$R703)&gt;0,1,0)</f>
        <v/>
      </c>
      <c r="U703" s="27">
        <f>IFERROR(LOWER(TRIM(INDEX($A703:$R703,MATCH(Lists!$J$3,$A$1:$R$1,0))&amp;"")),"")</f>
        <v/>
      </c>
      <c r="V703" s="27">
        <f>IFERROR(LOWER(TRIM(INDEX($A703:$R703,MATCH(Lists!$J$4,$A$1:$R$1,0))&amp;"")),"")</f>
        <v/>
      </c>
      <c r="W703" s="27">
        <f>IFERROR(LOWER(TRIM(INDEX($A703:$R703,MATCH(Lists!$J$5,$A$1:$R$1,0))&amp;"")),"")</f>
        <v/>
      </c>
      <c r="X703" s="27">
        <f>IFERROR(TRIM(INDEX($A703:$R703,MATCH(Lists!$J$6,$A$1:$R$1,0))&amp;""),"")</f>
        <v/>
      </c>
      <c r="Y703" s="27">
        <f>IF(W703="","",IF(COUNTIF(W$2:W703,W703)=1,MAX(Y$1:Y702)+1,""))</f>
        <v/>
      </c>
      <c r="Z703" s="26" t="n"/>
    </row>
    <row r="704">
      <c r="S704" s="26" t="n"/>
      <c r="T704" s="27">
        <f>IF(COUNTA($A704:$R704)&gt;0,1,0)</f>
        <v/>
      </c>
      <c r="U704" s="27">
        <f>IFERROR(LOWER(TRIM(INDEX($A704:$R704,MATCH(Lists!$J$3,$A$1:$R$1,0))&amp;"")),"")</f>
        <v/>
      </c>
      <c r="V704" s="27">
        <f>IFERROR(LOWER(TRIM(INDEX($A704:$R704,MATCH(Lists!$J$4,$A$1:$R$1,0))&amp;"")),"")</f>
        <v/>
      </c>
      <c r="W704" s="27">
        <f>IFERROR(LOWER(TRIM(INDEX($A704:$R704,MATCH(Lists!$J$5,$A$1:$R$1,0))&amp;"")),"")</f>
        <v/>
      </c>
      <c r="X704" s="27">
        <f>IFERROR(TRIM(INDEX($A704:$R704,MATCH(Lists!$J$6,$A$1:$R$1,0))&amp;""),"")</f>
        <v/>
      </c>
      <c r="Y704" s="27">
        <f>IF(W704="","",IF(COUNTIF(W$2:W704,W704)=1,MAX(Y$1:Y703)+1,""))</f>
        <v/>
      </c>
      <c r="Z704" s="26" t="n"/>
    </row>
    <row r="705">
      <c r="S705" s="26" t="n"/>
      <c r="T705" s="27">
        <f>IF(COUNTA($A705:$R705)&gt;0,1,0)</f>
        <v/>
      </c>
      <c r="U705" s="27">
        <f>IFERROR(LOWER(TRIM(INDEX($A705:$R705,MATCH(Lists!$J$3,$A$1:$R$1,0))&amp;"")),"")</f>
        <v/>
      </c>
      <c r="V705" s="27">
        <f>IFERROR(LOWER(TRIM(INDEX($A705:$R705,MATCH(Lists!$J$4,$A$1:$R$1,0))&amp;"")),"")</f>
        <v/>
      </c>
      <c r="W705" s="27">
        <f>IFERROR(LOWER(TRIM(INDEX($A705:$R705,MATCH(Lists!$J$5,$A$1:$R$1,0))&amp;"")),"")</f>
        <v/>
      </c>
      <c r="X705" s="27">
        <f>IFERROR(TRIM(INDEX($A705:$R705,MATCH(Lists!$J$6,$A$1:$R$1,0))&amp;""),"")</f>
        <v/>
      </c>
      <c r="Y705" s="27">
        <f>IF(W705="","",IF(COUNTIF(W$2:W705,W705)=1,MAX(Y$1:Y704)+1,""))</f>
        <v/>
      </c>
      <c r="Z705" s="26" t="n"/>
    </row>
    <row r="706">
      <c r="S706" s="26" t="n"/>
      <c r="T706" s="27">
        <f>IF(COUNTA($A706:$R706)&gt;0,1,0)</f>
        <v/>
      </c>
      <c r="U706" s="27">
        <f>IFERROR(LOWER(TRIM(INDEX($A706:$R706,MATCH(Lists!$J$3,$A$1:$R$1,0))&amp;"")),"")</f>
        <v/>
      </c>
      <c r="V706" s="27">
        <f>IFERROR(LOWER(TRIM(INDEX($A706:$R706,MATCH(Lists!$J$4,$A$1:$R$1,0))&amp;"")),"")</f>
        <v/>
      </c>
      <c r="W706" s="27">
        <f>IFERROR(LOWER(TRIM(INDEX($A706:$R706,MATCH(Lists!$J$5,$A$1:$R$1,0))&amp;"")),"")</f>
        <v/>
      </c>
      <c r="X706" s="27">
        <f>IFERROR(TRIM(INDEX($A706:$R706,MATCH(Lists!$J$6,$A$1:$R$1,0))&amp;""),"")</f>
        <v/>
      </c>
      <c r="Y706" s="27">
        <f>IF(W706="","",IF(COUNTIF(W$2:W706,W706)=1,MAX(Y$1:Y705)+1,""))</f>
        <v/>
      </c>
      <c r="Z706" s="26" t="n"/>
    </row>
    <row r="707">
      <c r="S707" s="26" t="n"/>
      <c r="T707" s="27">
        <f>IF(COUNTA($A707:$R707)&gt;0,1,0)</f>
        <v/>
      </c>
      <c r="U707" s="27">
        <f>IFERROR(LOWER(TRIM(INDEX($A707:$R707,MATCH(Lists!$J$3,$A$1:$R$1,0))&amp;"")),"")</f>
        <v/>
      </c>
      <c r="V707" s="27">
        <f>IFERROR(LOWER(TRIM(INDEX($A707:$R707,MATCH(Lists!$J$4,$A$1:$R$1,0))&amp;"")),"")</f>
        <v/>
      </c>
      <c r="W707" s="27">
        <f>IFERROR(LOWER(TRIM(INDEX($A707:$R707,MATCH(Lists!$J$5,$A$1:$R$1,0))&amp;"")),"")</f>
        <v/>
      </c>
      <c r="X707" s="27">
        <f>IFERROR(TRIM(INDEX($A707:$R707,MATCH(Lists!$J$6,$A$1:$R$1,0))&amp;""),"")</f>
        <v/>
      </c>
      <c r="Y707" s="27">
        <f>IF(W707="","",IF(COUNTIF(W$2:W707,W707)=1,MAX(Y$1:Y706)+1,""))</f>
        <v/>
      </c>
      <c r="Z707" s="26" t="n"/>
    </row>
    <row r="708">
      <c r="S708" s="26" t="n"/>
      <c r="T708" s="27">
        <f>IF(COUNTA($A708:$R708)&gt;0,1,0)</f>
        <v/>
      </c>
      <c r="U708" s="27">
        <f>IFERROR(LOWER(TRIM(INDEX($A708:$R708,MATCH(Lists!$J$3,$A$1:$R$1,0))&amp;"")),"")</f>
        <v/>
      </c>
      <c r="V708" s="27">
        <f>IFERROR(LOWER(TRIM(INDEX($A708:$R708,MATCH(Lists!$J$4,$A$1:$R$1,0))&amp;"")),"")</f>
        <v/>
      </c>
      <c r="W708" s="27">
        <f>IFERROR(LOWER(TRIM(INDEX($A708:$R708,MATCH(Lists!$J$5,$A$1:$R$1,0))&amp;"")),"")</f>
        <v/>
      </c>
      <c r="X708" s="27">
        <f>IFERROR(TRIM(INDEX($A708:$R708,MATCH(Lists!$J$6,$A$1:$R$1,0))&amp;""),"")</f>
        <v/>
      </c>
      <c r="Y708" s="27">
        <f>IF(W708="","",IF(COUNTIF(W$2:W708,W708)=1,MAX(Y$1:Y707)+1,""))</f>
        <v/>
      </c>
      <c r="Z708" s="26" t="n"/>
    </row>
    <row r="709">
      <c r="S709" s="26" t="n"/>
      <c r="T709" s="27">
        <f>IF(COUNTA($A709:$R709)&gt;0,1,0)</f>
        <v/>
      </c>
      <c r="U709" s="27">
        <f>IFERROR(LOWER(TRIM(INDEX($A709:$R709,MATCH(Lists!$J$3,$A$1:$R$1,0))&amp;"")),"")</f>
        <v/>
      </c>
      <c r="V709" s="27">
        <f>IFERROR(LOWER(TRIM(INDEX($A709:$R709,MATCH(Lists!$J$4,$A$1:$R$1,0))&amp;"")),"")</f>
        <v/>
      </c>
      <c r="W709" s="27">
        <f>IFERROR(LOWER(TRIM(INDEX($A709:$R709,MATCH(Lists!$J$5,$A$1:$R$1,0))&amp;"")),"")</f>
        <v/>
      </c>
      <c r="X709" s="27">
        <f>IFERROR(TRIM(INDEX($A709:$R709,MATCH(Lists!$J$6,$A$1:$R$1,0))&amp;""),"")</f>
        <v/>
      </c>
      <c r="Y709" s="27">
        <f>IF(W709="","",IF(COUNTIF(W$2:W709,W709)=1,MAX(Y$1:Y708)+1,""))</f>
        <v/>
      </c>
      <c r="Z709" s="26" t="n"/>
    </row>
    <row r="710">
      <c r="S710" s="26" t="n"/>
      <c r="T710" s="27">
        <f>IF(COUNTA($A710:$R710)&gt;0,1,0)</f>
        <v/>
      </c>
      <c r="U710" s="27">
        <f>IFERROR(LOWER(TRIM(INDEX($A710:$R710,MATCH(Lists!$J$3,$A$1:$R$1,0))&amp;"")),"")</f>
        <v/>
      </c>
      <c r="V710" s="27">
        <f>IFERROR(LOWER(TRIM(INDEX($A710:$R710,MATCH(Lists!$J$4,$A$1:$R$1,0))&amp;"")),"")</f>
        <v/>
      </c>
      <c r="W710" s="27">
        <f>IFERROR(LOWER(TRIM(INDEX($A710:$R710,MATCH(Lists!$J$5,$A$1:$R$1,0))&amp;"")),"")</f>
        <v/>
      </c>
      <c r="X710" s="27">
        <f>IFERROR(TRIM(INDEX($A710:$R710,MATCH(Lists!$J$6,$A$1:$R$1,0))&amp;""),"")</f>
        <v/>
      </c>
      <c r="Y710" s="27">
        <f>IF(W710="","",IF(COUNTIF(W$2:W710,W710)=1,MAX(Y$1:Y709)+1,""))</f>
        <v/>
      </c>
      <c r="Z710" s="26" t="n"/>
    </row>
    <row r="711">
      <c r="S711" s="26" t="n"/>
      <c r="T711" s="27">
        <f>IF(COUNTA($A711:$R711)&gt;0,1,0)</f>
        <v/>
      </c>
      <c r="U711" s="27">
        <f>IFERROR(LOWER(TRIM(INDEX($A711:$R711,MATCH(Lists!$J$3,$A$1:$R$1,0))&amp;"")),"")</f>
        <v/>
      </c>
      <c r="V711" s="27">
        <f>IFERROR(LOWER(TRIM(INDEX($A711:$R711,MATCH(Lists!$J$4,$A$1:$R$1,0))&amp;"")),"")</f>
        <v/>
      </c>
      <c r="W711" s="27">
        <f>IFERROR(LOWER(TRIM(INDEX($A711:$R711,MATCH(Lists!$J$5,$A$1:$R$1,0))&amp;"")),"")</f>
        <v/>
      </c>
      <c r="X711" s="27">
        <f>IFERROR(TRIM(INDEX($A711:$R711,MATCH(Lists!$J$6,$A$1:$R$1,0))&amp;""),"")</f>
        <v/>
      </c>
      <c r="Y711" s="27">
        <f>IF(W711="","",IF(COUNTIF(W$2:W711,W711)=1,MAX(Y$1:Y710)+1,""))</f>
        <v/>
      </c>
      <c r="Z711" s="26" t="n"/>
    </row>
    <row r="712">
      <c r="S712" s="26" t="n"/>
      <c r="T712" s="27">
        <f>IF(COUNTA($A712:$R712)&gt;0,1,0)</f>
        <v/>
      </c>
      <c r="U712" s="27">
        <f>IFERROR(LOWER(TRIM(INDEX($A712:$R712,MATCH(Lists!$J$3,$A$1:$R$1,0))&amp;"")),"")</f>
        <v/>
      </c>
      <c r="V712" s="27">
        <f>IFERROR(LOWER(TRIM(INDEX($A712:$R712,MATCH(Lists!$J$4,$A$1:$R$1,0))&amp;"")),"")</f>
        <v/>
      </c>
      <c r="W712" s="27">
        <f>IFERROR(LOWER(TRIM(INDEX($A712:$R712,MATCH(Lists!$J$5,$A$1:$R$1,0))&amp;"")),"")</f>
        <v/>
      </c>
      <c r="X712" s="27">
        <f>IFERROR(TRIM(INDEX($A712:$R712,MATCH(Lists!$J$6,$A$1:$R$1,0))&amp;""),"")</f>
        <v/>
      </c>
      <c r="Y712" s="27">
        <f>IF(W712="","",IF(COUNTIF(W$2:W712,W712)=1,MAX(Y$1:Y711)+1,""))</f>
        <v/>
      </c>
      <c r="Z712" s="26" t="n"/>
    </row>
    <row r="713">
      <c r="S713" s="26" t="n"/>
      <c r="T713" s="27">
        <f>IF(COUNTA($A713:$R713)&gt;0,1,0)</f>
        <v/>
      </c>
      <c r="U713" s="27">
        <f>IFERROR(LOWER(TRIM(INDEX($A713:$R713,MATCH(Lists!$J$3,$A$1:$R$1,0))&amp;"")),"")</f>
        <v/>
      </c>
      <c r="V713" s="27">
        <f>IFERROR(LOWER(TRIM(INDEX($A713:$R713,MATCH(Lists!$J$4,$A$1:$R$1,0))&amp;"")),"")</f>
        <v/>
      </c>
      <c r="W713" s="27">
        <f>IFERROR(LOWER(TRIM(INDEX($A713:$R713,MATCH(Lists!$J$5,$A$1:$R$1,0))&amp;"")),"")</f>
        <v/>
      </c>
      <c r="X713" s="27">
        <f>IFERROR(TRIM(INDEX($A713:$R713,MATCH(Lists!$J$6,$A$1:$R$1,0))&amp;""),"")</f>
        <v/>
      </c>
      <c r="Y713" s="27">
        <f>IF(W713="","",IF(COUNTIF(W$2:W713,W713)=1,MAX(Y$1:Y712)+1,""))</f>
        <v/>
      </c>
      <c r="Z713" s="26" t="n"/>
    </row>
    <row r="714">
      <c r="S714" s="26" t="n"/>
      <c r="T714" s="27">
        <f>IF(COUNTA($A714:$R714)&gt;0,1,0)</f>
        <v/>
      </c>
      <c r="U714" s="27">
        <f>IFERROR(LOWER(TRIM(INDEX($A714:$R714,MATCH(Lists!$J$3,$A$1:$R$1,0))&amp;"")),"")</f>
        <v/>
      </c>
      <c r="V714" s="27">
        <f>IFERROR(LOWER(TRIM(INDEX($A714:$R714,MATCH(Lists!$J$4,$A$1:$R$1,0))&amp;"")),"")</f>
        <v/>
      </c>
      <c r="W714" s="27">
        <f>IFERROR(LOWER(TRIM(INDEX($A714:$R714,MATCH(Lists!$J$5,$A$1:$R$1,0))&amp;"")),"")</f>
        <v/>
      </c>
      <c r="X714" s="27">
        <f>IFERROR(TRIM(INDEX($A714:$R714,MATCH(Lists!$J$6,$A$1:$R$1,0))&amp;""),"")</f>
        <v/>
      </c>
      <c r="Y714" s="27">
        <f>IF(W714="","",IF(COUNTIF(W$2:W714,W714)=1,MAX(Y$1:Y713)+1,""))</f>
        <v/>
      </c>
      <c r="Z714" s="26" t="n"/>
    </row>
    <row r="715">
      <c r="S715" s="26" t="n"/>
      <c r="T715" s="27">
        <f>IF(COUNTA($A715:$R715)&gt;0,1,0)</f>
        <v/>
      </c>
      <c r="U715" s="27">
        <f>IFERROR(LOWER(TRIM(INDEX($A715:$R715,MATCH(Lists!$J$3,$A$1:$R$1,0))&amp;"")),"")</f>
        <v/>
      </c>
      <c r="V715" s="27">
        <f>IFERROR(LOWER(TRIM(INDEX($A715:$R715,MATCH(Lists!$J$4,$A$1:$R$1,0))&amp;"")),"")</f>
        <v/>
      </c>
      <c r="W715" s="27">
        <f>IFERROR(LOWER(TRIM(INDEX($A715:$R715,MATCH(Lists!$J$5,$A$1:$R$1,0))&amp;"")),"")</f>
        <v/>
      </c>
      <c r="X715" s="27">
        <f>IFERROR(TRIM(INDEX($A715:$R715,MATCH(Lists!$J$6,$A$1:$R$1,0))&amp;""),"")</f>
        <v/>
      </c>
      <c r="Y715" s="27">
        <f>IF(W715="","",IF(COUNTIF(W$2:W715,W715)=1,MAX(Y$1:Y714)+1,""))</f>
        <v/>
      </c>
      <c r="Z715" s="26" t="n"/>
    </row>
    <row r="716">
      <c r="S716" s="26" t="n"/>
      <c r="T716" s="27">
        <f>IF(COUNTA($A716:$R716)&gt;0,1,0)</f>
        <v/>
      </c>
      <c r="U716" s="27">
        <f>IFERROR(LOWER(TRIM(INDEX($A716:$R716,MATCH(Lists!$J$3,$A$1:$R$1,0))&amp;"")),"")</f>
        <v/>
      </c>
      <c r="V716" s="27">
        <f>IFERROR(LOWER(TRIM(INDEX($A716:$R716,MATCH(Lists!$J$4,$A$1:$R$1,0))&amp;"")),"")</f>
        <v/>
      </c>
      <c r="W716" s="27">
        <f>IFERROR(LOWER(TRIM(INDEX($A716:$R716,MATCH(Lists!$J$5,$A$1:$R$1,0))&amp;"")),"")</f>
        <v/>
      </c>
      <c r="X716" s="27">
        <f>IFERROR(TRIM(INDEX($A716:$R716,MATCH(Lists!$J$6,$A$1:$R$1,0))&amp;""),"")</f>
        <v/>
      </c>
      <c r="Y716" s="27">
        <f>IF(W716="","",IF(COUNTIF(W$2:W716,W716)=1,MAX(Y$1:Y715)+1,""))</f>
        <v/>
      </c>
      <c r="Z716" s="26" t="n"/>
    </row>
    <row r="717">
      <c r="S717" s="26" t="n"/>
      <c r="T717" s="27">
        <f>IF(COUNTA($A717:$R717)&gt;0,1,0)</f>
        <v/>
      </c>
      <c r="U717" s="27">
        <f>IFERROR(LOWER(TRIM(INDEX($A717:$R717,MATCH(Lists!$J$3,$A$1:$R$1,0))&amp;"")),"")</f>
        <v/>
      </c>
      <c r="V717" s="27">
        <f>IFERROR(LOWER(TRIM(INDEX($A717:$R717,MATCH(Lists!$J$4,$A$1:$R$1,0))&amp;"")),"")</f>
        <v/>
      </c>
      <c r="W717" s="27">
        <f>IFERROR(LOWER(TRIM(INDEX($A717:$R717,MATCH(Lists!$J$5,$A$1:$R$1,0))&amp;"")),"")</f>
        <v/>
      </c>
      <c r="X717" s="27">
        <f>IFERROR(TRIM(INDEX($A717:$R717,MATCH(Lists!$J$6,$A$1:$R$1,0))&amp;""),"")</f>
        <v/>
      </c>
      <c r="Y717" s="27">
        <f>IF(W717="","",IF(COUNTIF(W$2:W717,W717)=1,MAX(Y$1:Y716)+1,""))</f>
        <v/>
      </c>
      <c r="Z717" s="26" t="n"/>
    </row>
    <row r="718">
      <c r="S718" s="26" t="n"/>
      <c r="T718" s="27">
        <f>IF(COUNTA($A718:$R718)&gt;0,1,0)</f>
        <v/>
      </c>
      <c r="U718" s="27">
        <f>IFERROR(LOWER(TRIM(INDEX($A718:$R718,MATCH(Lists!$J$3,$A$1:$R$1,0))&amp;"")),"")</f>
        <v/>
      </c>
      <c r="V718" s="27">
        <f>IFERROR(LOWER(TRIM(INDEX($A718:$R718,MATCH(Lists!$J$4,$A$1:$R$1,0))&amp;"")),"")</f>
        <v/>
      </c>
      <c r="W718" s="27">
        <f>IFERROR(LOWER(TRIM(INDEX($A718:$R718,MATCH(Lists!$J$5,$A$1:$R$1,0))&amp;"")),"")</f>
        <v/>
      </c>
      <c r="X718" s="27">
        <f>IFERROR(TRIM(INDEX($A718:$R718,MATCH(Lists!$J$6,$A$1:$R$1,0))&amp;""),"")</f>
        <v/>
      </c>
      <c r="Y718" s="27">
        <f>IF(W718="","",IF(COUNTIF(W$2:W718,W718)=1,MAX(Y$1:Y717)+1,""))</f>
        <v/>
      </c>
      <c r="Z718" s="26" t="n"/>
    </row>
    <row r="719">
      <c r="S719" s="26" t="n"/>
      <c r="T719" s="27">
        <f>IF(COUNTA($A719:$R719)&gt;0,1,0)</f>
        <v/>
      </c>
      <c r="U719" s="27">
        <f>IFERROR(LOWER(TRIM(INDEX($A719:$R719,MATCH(Lists!$J$3,$A$1:$R$1,0))&amp;"")),"")</f>
        <v/>
      </c>
      <c r="V719" s="27">
        <f>IFERROR(LOWER(TRIM(INDEX($A719:$R719,MATCH(Lists!$J$4,$A$1:$R$1,0))&amp;"")),"")</f>
        <v/>
      </c>
      <c r="W719" s="27">
        <f>IFERROR(LOWER(TRIM(INDEX($A719:$R719,MATCH(Lists!$J$5,$A$1:$R$1,0))&amp;"")),"")</f>
        <v/>
      </c>
      <c r="X719" s="27">
        <f>IFERROR(TRIM(INDEX($A719:$R719,MATCH(Lists!$J$6,$A$1:$R$1,0))&amp;""),"")</f>
        <v/>
      </c>
      <c r="Y719" s="27">
        <f>IF(W719="","",IF(COUNTIF(W$2:W719,W719)=1,MAX(Y$1:Y718)+1,""))</f>
        <v/>
      </c>
      <c r="Z719" s="26" t="n"/>
    </row>
    <row r="720">
      <c r="S720" s="26" t="n"/>
      <c r="T720" s="27">
        <f>IF(COUNTA($A720:$R720)&gt;0,1,0)</f>
        <v/>
      </c>
      <c r="U720" s="27">
        <f>IFERROR(LOWER(TRIM(INDEX($A720:$R720,MATCH(Lists!$J$3,$A$1:$R$1,0))&amp;"")),"")</f>
        <v/>
      </c>
      <c r="V720" s="27">
        <f>IFERROR(LOWER(TRIM(INDEX($A720:$R720,MATCH(Lists!$J$4,$A$1:$R$1,0))&amp;"")),"")</f>
        <v/>
      </c>
      <c r="W720" s="27">
        <f>IFERROR(LOWER(TRIM(INDEX($A720:$R720,MATCH(Lists!$J$5,$A$1:$R$1,0))&amp;"")),"")</f>
        <v/>
      </c>
      <c r="X720" s="27">
        <f>IFERROR(TRIM(INDEX($A720:$R720,MATCH(Lists!$J$6,$A$1:$R$1,0))&amp;""),"")</f>
        <v/>
      </c>
      <c r="Y720" s="27">
        <f>IF(W720="","",IF(COUNTIF(W$2:W720,W720)=1,MAX(Y$1:Y719)+1,""))</f>
        <v/>
      </c>
      <c r="Z720" s="26" t="n"/>
    </row>
    <row r="721">
      <c r="S721" s="26" t="n"/>
      <c r="T721" s="27">
        <f>IF(COUNTA($A721:$R721)&gt;0,1,0)</f>
        <v/>
      </c>
      <c r="U721" s="27">
        <f>IFERROR(LOWER(TRIM(INDEX($A721:$R721,MATCH(Lists!$J$3,$A$1:$R$1,0))&amp;"")),"")</f>
        <v/>
      </c>
      <c r="V721" s="27">
        <f>IFERROR(LOWER(TRIM(INDEX($A721:$R721,MATCH(Lists!$J$4,$A$1:$R$1,0))&amp;"")),"")</f>
        <v/>
      </c>
      <c r="W721" s="27">
        <f>IFERROR(LOWER(TRIM(INDEX($A721:$R721,MATCH(Lists!$J$5,$A$1:$R$1,0))&amp;"")),"")</f>
        <v/>
      </c>
      <c r="X721" s="27">
        <f>IFERROR(TRIM(INDEX($A721:$R721,MATCH(Lists!$J$6,$A$1:$R$1,0))&amp;""),"")</f>
        <v/>
      </c>
      <c r="Y721" s="27">
        <f>IF(W721="","",IF(COUNTIF(W$2:W721,W721)=1,MAX(Y$1:Y720)+1,""))</f>
        <v/>
      </c>
      <c r="Z721" s="26" t="n"/>
    </row>
    <row r="722">
      <c r="S722" s="26" t="n"/>
      <c r="T722" s="27">
        <f>IF(COUNTA($A722:$R722)&gt;0,1,0)</f>
        <v/>
      </c>
      <c r="U722" s="27">
        <f>IFERROR(LOWER(TRIM(INDEX($A722:$R722,MATCH(Lists!$J$3,$A$1:$R$1,0))&amp;"")),"")</f>
        <v/>
      </c>
      <c r="V722" s="27">
        <f>IFERROR(LOWER(TRIM(INDEX($A722:$R722,MATCH(Lists!$J$4,$A$1:$R$1,0))&amp;"")),"")</f>
        <v/>
      </c>
      <c r="W722" s="27">
        <f>IFERROR(LOWER(TRIM(INDEX($A722:$R722,MATCH(Lists!$J$5,$A$1:$R$1,0))&amp;"")),"")</f>
        <v/>
      </c>
      <c r="X722" s="27">
        <f>IFERROR(TRIM(INDEX($A722:$R722,MATCH(Lists!$J$6,$A$1:$R$1,0))&amp;""),"")</f>
        <v/>
      </c>
      <c r="Y722" s="27">
        <f>IF(W722="","",IF(COUNTIF(W$2:W722,W722)=1,MAX(Y$1:Y721)+1,""))</f>
        <v/>
      </c>
      <c r="Z722" s="26" t="n"/>
    </row>
    <row r="723">
      <c r="S723" s="26" t="n"/>
      <c r="T723" s="27">
        <f>IF(COUNTA($A723:$R723)&gt;0,1,0)</f>
        <v/>
      </c>
      <c r="U723" s="27">
        <f>IFERROR(LOWER(TRIM(INDEX($A723:$R723,MATCH(Lists!$J$3,$A$1:$R$1,0))&amp;"")),"")</f>
        <v/>
      </c>
      <c r="V723" s="27">
        <f>IFERROR(LOWER(TRIM(INDEX($A723:$R723,MATCH(Lists!$J$4,$A$1:$R$1,0))&amp;"")),"")</f>
        <v/>
      </c>
      <c r="W723" s="27">
        <f>IFERROR(LOWER(TRIM(INDEX($A723:$R723,MATCH(Lists!$J$5,$A$1:$R$1,0))&amp;"")),"")</f>
        <v/>
      </c>
      <c r="X723" s="27">
        <f>IFERROR(TRIM(INDEX($A723:$R723,MATCH(Lists!$J$6,$A$1:$R$1,0))&amp;""),"")</f>
        <v/>
      </c>
      <c r="Y723" s="27">
        <f>IF(W723="","",IF(COUNTIF(W$2:W723,W723)=1,MAX(Y$1:Y722)+1,""))</f>
        <v/>
      </c>
      <c r="Z723" s="26" t="n"/>
    </row>
    <row r="724">
      <c r="S724" s="26" t="n"/>
      <c r="T724" s="27">
        <f>IF(COUNTA($A724:$R724)&gt;0,1,0)</f>
        <v/>
      </c>
      <c r="U724" s="27">
        <f>IFERROR(LOWER(TRIM(INDEX($A724:$R724,MATCH(Lists!$J$3,$A$1:$R$1,0))&amp;"")),"")</f>
        <v/>
      </c>
      <c r="V724" s="27">
        <f>IFERROR(LOWER(TRIM(INDEX($A724:$R724,MATCH(Lists!$J$4,$A$1:$R$1,0))&amp;"")),"")</f>
        <v/>
      </c>
      <c r="W724" s="27">
        <f>IFERROR(LOWER(TRIM(INDEX($A724:$R724,MATCH(Lists!$J$5,$A$1:$R$1,0))&amp;"")),"")</f>
        <v/>
      </c>
      <c r="X724" s="27">
        <f>IFERROR(TRIM(INDEX($A724:$R724,MATCH(Lists!$J$6,$A$1:$R$1,0))&amp;""),"")</f>
        <v/>
      </c>
      <c r="Y724" s="27">
        <f>IF(W724="","",IF(COUNTIF(W$2:W724,W724)=1,MAX(Y$1:Y723)+1,""))</f>
        <v/>
      </c>
      <c r="Z724" s="26" t="n"/>
    </row>
    <row r="725">
      <c r="S725" s="26" t="n"/>
      <c r="T725" s="27">
        <f>IF(COUNTA($A725:$R725)&gt;0,1,0)</f>
        <v/>
      </c>
      <c r="U725" s="27">
        <f>IFERROR(LOWER(TRIM(INDEX($A725:$R725,MATCH(Lists!$J$3,$A$1:$R$1,0))&amp;"")),"")</f>
        <v/>
      </c>
      <c r="V725" s="27">
        <f>IFERROR(LOWER(TRIM(INDEX($A725:$R725,MATCH(Lists!$J$4,$A$1:$R$1,0))&amp;"")),"")</f>
        <v/>
      </c>
      <c r="W725" s="27">
        <f>IFERROR(LOWER(TRIM(INDEX($A725:$R725,MATCH(Lists!$J$5,$A$1:$R$1,0))&amp;"")),"")</f>
        <v/>
      </c>
      <c r="X725" s="27">
        <f>IFERROR(TRIM(INDEX($A725:$R725,MATCH(Lists!$J$6,$A$1:$R$1,0))&amp;""),"")</f>
        <v/>
      </c>
      <c r="Y725" s="27">
        <f>IF(W725="","",IF(COUNTIF(W$2:W725,W725)=1,MAX(Y$1:Y724)+1,""))</f>
        <v/>
      </c>
      <c r="Z725" s="26" t="n"/>
    </row>
    <row r="726">
      <c r="S726" s="26" t="n"/>
      <c r="T726" s="27">
        <f>IF(COUNTA($A726:$R726)&gt;0,1,0)</f>
        <v/>
      </c>
      <c r="U726" s="27">
        <f>IFERROR(LOWER(TRIM(INDEX($A726:$R726,MATCH(Lists!$J$3,$A$1:$R$1,0))&amp;"")),"")</f>
        <v/>
      </c>
      <c r="V726" s="27">
        <f>IFERROR(LOWER(TRIM(INDEX($A726:$R726,MATCH(Lists!$J$4,$A$1:$R$1,0))&amp;"")),"")</f>
        <v/>
      </c>
      <c r="W726" s="27">
        <f>IFERROR(LOWER(TRIM(INDEX($A726:$R726,MATCH(Lists!$J$5,$A$1:$R$1,0))&amp;"")),"")</f>
        <v/>
      </c>
      <c r="X726" s="27">
        <f>IFERROR(TRIM(INDEX($A726:$R726,MATCH(Lists!$J$6,$A$1:$R$1,0))&amp;""),"")</f>
        <v/>
      </c>
      <c r="Y726" s="27">
        <f>IF(W726="","",IF(COUNTIF(W$2:W726,W726)=1,MAX(Y$1:Y725)+1,""))</f>
        <v/>
      </c>
      <c r="Z726" s="26" t="n"/>
    </row>
    <row r="727">
      <c r="S727" s="26" t="n"/>
      <c r="T727" s="27">
        <f>IF(COUNTA($A727:$R727)&gt;0,1,0)</f>
        <v/>
      </c>
      <c r="U727" s="27">
        <f>IFERROR(LOWER(TRIM(INDEX($A727:$R727,MATCH(Lists!$J$3,$A$1:$R$1,0))&amp;"")),"")</f>
        <v/>
      </c>
      <c r="V727" s="27">
        <f>IFERROR(LOWER(TRIM(INDEX($A727:$R727,MATCH(Lists!$J$4,$A$1:$R$1,0))&amp;"")),"")</f>
        <v/>
      </c>
      <c r="W727" s="27">
        <f>IFERROR(LOWER(TRIM(INDEX($A727:$R727,MATCH(Lists!$J$5,$A$1:$R$1,0))&amp;"")),"")</f>
        <v/>
      </c>
      <c r="X727" s="27">
        <f>IFERROR(TRIM(INDEX($A727:$R727,MATCH(Lists!$J$6,$A$1:$R$1,0))&amp;""),"")</f>
        <v/>
      </c>
      <c r="Y727" s="27">
        <f>IF(W727="","",IF(COUNTIF(W$2:W727,W727)=1,MAX(Y$1:Y726)+1,""))</f>
        <v/>
      </c>
      <c r="Z727" s="26" t="n"/>
    </row>
    <row r="728">
      <c r="S728" s="26" t="n"/>
      <c r="T728" s="27">
        <f>IF(COUNTA($A728:$R728)&gt;0,1,0)</f>
        <v/>
      </c>
      <c r="U728" s="27">
        <f>IFERROR(LOWER(TRIM(INDEX($A728:$R728,MATCH(Lists!$J$3,$A$1:$R$1,0))&amp;"")),"")</f>
        <v/>
      </c>
      <c r="V728" s="27">
        <f>IFERROR(LOWER(TRIM(INDEX($A728:$R728,MATCH(Lists!$J$4,$A$1:$R$1,0))&amp;"")),"")</f>
        <v/>
      </c>
      <c r="W728" s="27">
        <f>IFERROR(LOWER(TRIM(INDEX($A728:$R728,MATCH(Lists!$J$5,$A$1:$R$1,0))&amp;"")),"")</f>
        <v/>
      </c>
      <c r="X728" s="27">
        <f>IFERROR(TRIM(INDEX($A728:$R728,MATCH(Lists!$J$6,$A$1:$R$1,0))&amp;""),"")</f>
        <v/>
      </c>
      <c r="Y728" s="27">
        <f>IF(W728="","",IF(COUNTIF(W$2:W728,W728)=1,MAX(Y$1:Y727)+1,""))</f>
        <v/>
      </c>
      <c r="Z728" s="26" t="n"/>
    </row>
    <row r="729">
      <c r="S729" s="26" t="n"/>
      <c r="T729" s="27">
        <f>IF(COUNTA($A729:$R729)&gt;0,1,0)</f>
        <v/>
      </c>
      <c r="U729" s="27">
        <f>IFERROR(LOWER(TRIM(INDEX($A729:$R729,MATCH(Lists!$J$3,$A$1:$R$1,0))&amp;"")),"")</f>
        <v/>
      </c>
      <c r="V729" s="27">
        <f>IFERROR(LOWER(TRIM(INDEX($A729:$R729,MATCH(Lists!$J$4,$A$1:$R$1,0))&amp;"")),"")</f>
        <v/>
      </c>
      <c r="W729" s="27">
        <f>IFERROR(LOWER(TRIM(INDEX($A729:$R729,MATCH(Lists!$J$5,$A$1:$R$1,0))&amp;"")),"")</f>
        <v/>
      </c>
      <c r="X729" s="27">
        <f>IFERROR(TRIM(INDEX($A729:$R729,MATCH(Lists!$J$6,$A$1:$R$1,0))&amp;""),"")</f>
        <v/>
      </c>
      <c r="Y729" s="27">
        <f>IF(W729="","",IF(COUNTIF(W$2:W729,W729)=1,MAX(Y$1:Y728)+1,""))</f>
        <v/>
      </c>
      <c r="Z729" s="26" t="n"/>
    </row>
    <row r="730">
      <c r="S730" s="26" t="n"/>
      <c r="T730" s="27">
        <f>IF(COUNTA($A730:$R730)&gt;0,1,0)</f>
        <v/>
      </c>
      <c r="U730" s="27">
        <f>IFERROR(LOWER(TRIM(INDEX($A730:$R730,MATCH(Lists!$J$3,$A$1:$R$1,0))&amp;"")),"")</f>
        <v/>
      </c>
      <c r="V730" s="27">
        <f>IFERROR(LOWER(TRIM(INDEX($A730:$R730,MATCH(Lists!$J$4,$A$1:$R$1,0))&amp;"")),"")</f>
        <v/>
      </c>
      <c r="W730" s="27">
        <f>IFERROR(LOWER(TRIM(INDEX($A730:$R730,MATCH(Lists!$J$5,$A$1:$R$1,0))&amp;"")),"")</f>
        <v/>
      </c>
      <c r="X730" s="27">
        <f>IFERROR(TRIM(INDEX($A730:$R730,MATCH(Lists!$J$6,$A$1:$R$1,0))&amp;""),"")</f>
        <v/>
      </c>
      <c r="Y730" s="27">
        <f>IF(W730="","",IF(COUNTIF(W$2:W730,W730)=1,MAX(Y$1:Y729)+1,""))</f>
        <v/>
      </c>
      <c r="Z730" s="26" t="n"/>
    </row>
    <row r="731">
      <c r="S731" s="26" t="n"/>
      <c r="T731" s="27">
        <f>IF(COUNTA($A731:$R731)&gt;0,1,0)</f>
        <v/>
      </c>
      <c r="U731" s="27">
        <f>IFERROR(LOWER(TRIM(INDEX($A731:$R731,MATCH(Lists!$J$3,$A$1:$R$1,0))&amp;"")),"")</f>
        <v/>
      </c>
      <c r="V731" s="27">
        <f>IFERROR(LOWER(TRIM(INDEX($A731:$R731,MATCH(Lists!$J$4,$A$1:$R$1,0))&amp;"")),"")</f>
        <v/>
      </c>
      <c r="W731" s="27">
        <f>IFERROR(LOWER(TRIM(INDEX($A731:$R731,MATCH(Lists!$J$5,$A$1:$R$1,0))&amp;"")),"")</f>
        <v/>
      </c>
      <c r="X731" s="27">
        <f>IFERROR(TRIM(INDEX($A731:$R731,MATCH(Lists!$J$6,$A$1:$R$1,0))&amp;""),"")</f>
        <v/>
      </c>
      <c r="Y731" s="27">
        <f>IF(W731="","",IF(COUNTIF(W$2:W731,W731)=1,MAX(Y$1:Y730)+1,""))</f>
        <v/>
      </c>
      <c r="Z731" s="26" t="n"/>
    </row>
    <row r="732">
      <c r="S732" s="26" t="n"/>
      <c r="T732" s="27">
        <f>IF(COUNTA($A732:$R732)&gt;0,1,0)</f>
        <v/>
      </c>
      <c r="U732" s="27">
        <f>IFERROR(LOWER(TRIM(INDEX($A732:$R732,MATCH(Lists!$J$3,$A$1:$R$1,0))&amp;"")),"")</f>
        <v/>
      </c>
      <c r="V732" s="27">
        <f>IFERROR(LOWER(TRIM(INDEX($A732:$R732,MATCH(Lists!$J$4,$A$1:$R$1,0))&amp;"")),"")</f>
        <v/>
      </c>
      <c r="W732" s="27">
        <f>IFERROR(LOWER(TRIM(INDEX($A732:$R732,MATCH(Lists!$J$5,$A$1:$R$1,0))&amp;"")),"")</f>
        <v/>
      </c>
      <c r="X732" s="27">
        <f>IFERROR(TRIM(INDEX($A732:$R732,MATCH(Lists!$J$6,$A$1:$R$1,0))&amp;""),"")</f>
        <v/>
      </c>
      <c r="Y732" s="27">
        <f>IF(W732="","",IF(COUNTIF(W$2:W732,W732)=1,MAX(Y$1:Y731)+1,""))</f>
        <v/>
      </c>
      <c r="Z732" s="26" t="n"/>
    </row>
    <row r="733">
      <c r="S733" s="26" t="n"/>
      <c r="T733" s="27">
        <f>IF(COUNTA($A733:$R733)&gt;0,1,0)</f>
        <v/>
      </c>
      <c r="U733" s="27">
        <f>IFERROR(LOWER(TRIM(INDEX($A733:$R733,MATCH(Lists!$J$3,$A$1:$R$1,0))&amp;"")),"")</f>
        <v/>
      </c>
      <c r="V733" s="27">
        <f>IFERROR(LOWER(TRIM(INDEX($A733:$R733,MATCH(Lists!$J$4,$A$1:$R$1,0))&amp;"")),"")</f>
        <v/>
      </c>
      <c r="W733" s="27">
        <f>IFERROR(LOWER(TRIM(INDEX($A733:$R733,MATCH(Lists!$J$5,$A$1:$R$1,0))&amp;"")),"")</f>
        <v/>
      </c>
      <c r="X733" s="27">
        <f>IFERROR(TRIM(INDEX($A733:$R733,MATCH(Lists!$J$6,$A$1:$R$1,0))&amp;""),"")</f>
        <v/>
      </c>
      <c r="Y733" s="27">
        <f>IF(W733="","",IF(COUNTIF(W$2:W733,W733)=1,MAX(Y$1:Y732)+1,""))</f>
        <v/>
      </c>
      <c r="Z733" s="26" t="n"/>
    </row>
    <row r="734">
      <c r="S734" s="26" t="n"/>
      <c r="T734" s="27">
        <f>IF(COUNTA($A734:$R734)&gt;0,1,0)</f>
        <v/>
      </c>
      <c r="U734" s="27">
        <f>IFERROR(LOWER(TRIM(INDEX($A734:$R734,MATCH(Lists!$J$3,$A$1:$R$1,0))&amp;"")),"")</f>
        <v/>
      </c>
      <c r="V734" s="27">
        <f>IFERROR(LOWER(TRIM(INDEX($A734:$R734,MATCH(Lists!$J$4,$A$1:$R$1,0))&amp;"")),"")</f>
        <v/>
      </c>
      <c r="W734" s="27">
        <f>IFERROR(LOWER(TRIM(INDEX($A734:$R734,MATCH(Lists!$J$5,$A$1:$R$1,0))&amp;"")),"")</f>
        <v/>
      </c>
      <c r="X734" s="27">
        <f>IFERROR(TRIM(INDEX($A734:$R734,MATCH(Lists!$J$6,$A$1:$R$1,0))&amp;""),"")</f>
        <v/>
      </c>
      <c r="Y734" s="27">
        <f>IF(W734="","",IF(COUNTIF(W$2:W734,W734)=1,MAX(Y$1:Y733)+1,""))</f>
        <v/>
      </c>
      <c r="Z734" s="26" t="n"/>
    </row>
    <row r="735">
      <c r="S735" s="26" t="n"/>
      <c r="T735" s="27">
        <f>IF(COUNTA($A735:$R735)&gt;0,1,0)</f>
        <v/>
      </c>
      <c r="U735" s="27">
        <f>IFERROR(LOWER(TRIM(INDEX($A735:$R735,MATCH(Lists!$J$3,$A$1:$R$1,0))&amp;"")),"")</f>
        <v/>
      </c>
      <c r="V735" s="27">
        <f>IFERROR(LOWER(TRIM(INDEX($A735:$R735,MATCH(Lists!$J$4,$A$1:$R$1,0))&amp;"")),"")</f>
        <v/>
      </c>
      <c r="W735" s="27">
        <f>IFERROR(LOWER(TRIM(INDEX($A735:$R735,MATCH(Lists!$J$5,$A$1:$R$1,0))&amp;"")),"")</f>
        <v/>
      </c>
      <c r="X735" s="27">
        <f>IFERROR(TRIM(INDEX($A735:$R735,MATCH(Lists!$J$6,$A$1:$R$1,0))&amp;""),"")</f>
        <v/>
      </c>
      <c r="Y735" s="27">
        <f>IF(W735="","",IF(COUNTIF(W$2:W735,W735)=1,MAX(Y$1:Y734)+1,""))</f>
        <v/>
      </c>
      <c r="Z735" s="26" t="n"/>
    </row>
    <row r="736">
      <c r="S736" s="26" t="n"/>
      <c r="T736" s="27">
        <f>IF(COUNTA($A736:$R736)&gt;0,1,0)</f>
        <v/>
      </c>
      <c r="U736" s="27">
        <f>IFERROR(LOWER(TRIM(INDEX($A736:$R736,MATCH(Lists!$J$3,$A$1:$R$1,0))&amp;"")),"")</f>
        <v/>
      </c>
      <c r="V736" s="27">
        <f>IFERROR(LOWER(TRIM(INDEX($A736:$R736,MATCH(Lists!$J$4,$A$1:$R$1,0))&amp;"")),"")</f>
        <v/>
      </c>
      <c r="W736" s="27">
        <f>IFERROR(LOWER(TRIM(INDEX($A736:$R736,MATCH(Lists!$J$5,$A$1:$R$1,0))&amp;"")),"")</f>
        <v/>
      </c>
      <c r="X736" s="27">
        <f>IFERROR(TRIM(INDEX($A736:$R736,MATCH(Lists!$J$6,$A$1:$R$1,0))&amp;""),"")</f>
        <v/>
      </c>
      <c r="Y736" s="27">
        <f>IF(W736="","",IF(COUNTIF(W$2:W736,W736)=1,MAX(Y$1:Y735)+1,""))</f>
        <v/>
      </c>
      <c r="Z736" s="26" t="n"/>
    </row>
    <row r="737">
      <c r="S737" s="26" t="n"/>
      <c r="T737" s="27">
        <f>IF(COUNTA($A737:$R737)&gt;0,1,0)</f>
        <v/>
      </c>
      <c r="U737" s="27">
        <f>IFERROR(LOWER(TRIM(INDEX($A737:$R737,MATCH(Lists!$J$3,$A$1:$R$1,0))&amp;"")),"")</f>
        <v/>
      </c>
      <c r="V737" s="27">
        <f>IFERROR(LOWER(TRIM(INDEX($A737:$R737,MATCH(Lists!$J$4,$A$1:$R$1,0))&amp;"")),"")</f>
        <v/>
      </c>
      <c r="W737" s="27">
        <f>IFERROR(LOWER(TRIM(INDEX($A737:$R737,MATCH(Lists!$J$5,$A$1:$R$1,0))&amp;"")),"")</f>
        <v/>
      </c>
      <c r="X737" s="27">
        <f>IFERROR(TRIM(INDEX($A737:$R737,MATCH(Lists!$J$6,$A$1:$R$1,0))&amp;""),"")</f>
        <v/>
      </c>
      <c r="Y737" s="27">
        <f>IF(W737="","",IF(COUNTIF(W$2:W737,W737)=1,MAX(Y$1:Y736)+1,""))</f>
        <v/>
      </c>
      <c r="Z737" s="26" t="n"/>
    </row>
    <row r="738">
      <c r="S738" s="26" t="n"/>
      <c r="T738" s="27">
        <f>IF(COUNTA($A738:$R738)&gt;0,1,0)</f>
        <v/>
      </c>
      <c r="U738" s="27">
        <f>IFERROR(LOWER(TRIM(INDEX($A738:$R738,MATCH(Lists!$J$3,$A$1:$R$1,0))&amp;"")),"")</f>
        <v/>
      </c>
      <c r="V738" s="27">
        <f>IFERROR(LOWER(TRIM(INDEX($A738:$R738,MATCH(Lists!$J$4,$A$1:$R$1,0))&amp;"")),"")</f>
        <v/>
      </c>
      <c r="W738" s="27">
        <f>IFERROR(LOWER(TRIM(INDEX($A738:$R738,MATCH(Lists!$J$5,$A$1:$R$1,0))&amp;"")),"")</f>
        <v/>
      </c>
      <c r="X738" s="27">
        <f>IFERROR(TRIM(INDEX($A738:$R738,MATCH(Lists!$J$6,$A$1:$R$1,0))&amp;""),"")</f>
        <v/>
      </c>
      <c r="Y738" s="27">
        <f>IF(W738="","",IF(COUNTIF(W$2:W738,W738)=1,MAX(Y$1:Y737)+1,""))</f>
        <v/>
      </c>
      <c r="Z738" s="26" t="n"/>
    </row>
    <row r="739">
      <c r="S739" s="26" t="n"/>
      <c r="T739" s="27">
        <f>IF(COUNTA($A739:$R739)&gt;0,1,0)</f>
        <v/>
      </c>
      <c r="U739" s="27">
        <f>IFERROR(LOWER(TRIM(INDEX($A739:$R739,MATCH(Lists!$J$3,$A$1:$R$1,0))&amp;"")),"")</f>
        <v/>
      </c>
      <c r="V739" s="27">
        <f>IFERROR(LOWER(TRIM(INDEX($A739:$R739,MATCH(Lists!$J$4,$A$1:$R$1,0))&amp;"")),"")</f>
        <v/>
      </c>
      <c r="W739" s="27">
        <f>IFERROR(LOWER(TRIM(INDEX($A739:$R739,MATCH(Lists!$J$5,$A$1:$R$1,0))&amp;"")),"")</f>
        <v/>
      </c>
      <c r="X739" s="27">
        <f>IFERROR(TRIM(INDEX($A739:$R739,MATCH(Lists!$J$6,$A$1:$R$1,0))&amp;""),"")</f>
        <v/>
      </c>
      <c r="Y739" s="27">
        <f>IF(W739="","",IF(COUNTIF(W$2:W739,W739)=1,MAX(Y$1:Y738)+1,""))</f>
        <v/>
      </c>
      <c r="Z739" s="26" t="n"/>
    </row>
    <row r="740">
      <c r="S740" s="26" t="n"/>
      <c r="T740" s="27">
        <f>IF(COUNTA($A740:$R740)&gt;0,1,0)</f>
        <v/>
      </c>
      <c r="U740" s="27">
        <f>IFERROR(LOWER(TRIM(INDEX($A740:$R740,MATCH(Lists!$J$3,$A$1:$R$1,0))&amp;"")),"")</f>
        <v/>
      </c>
      <c r="V740" s="27">
        <f>IFERROR(LOWER(TRIM(INDEX($A740:$R740,MATCH(Lists!$J$4,$A$1:$R$1,0))&amp;"")),"")</f>
        <v/>
      </c>
      <c r="W740" s="27">
        <f>IFERROR(LOWER(TRIM(INDEX($A740:$R740,MATCH(Lists!$J$5,$A$1:$R$1,0))&amp;"")),"")</f>
        <v/>
      </c>
      <c r="X740" s="27">
        <f>IFERROR(TRIM(INDEX($A740:$R740,MATCH(Lists!$J$6,$A$1:$R$1,0))&amp;""),"")</f>
        <v/>
      </c>
      <c r="Y740" s="27">
        <f>IF(W740="","",IF(COUNTIF(W$2:W740,W740)=1,MAX(Y$1:Y739)+1,""))</f>
        <v/>
      </c>
      <c r="Z740" s="26" t="n"/>
    </row>
    <row r="741">
      <c r="S741" s="26" t="n"/>
      <c r="T741" s="27">
        <f>IF(COUNTA($A741:$R741)&gt;0,1,0)</f>
        <v/>
      </c>
      <c r="U741" s="27">
        <f>IFERROR(LOWER(TRIM(INDEX($A741:$R741,MATCH(Lists!$J$3,$A$1:$R$1,0))&amp;"")),"")</f>
        <v/>
      </c>
      <c r="V741" s="27">
        <f>IFERROR(LOWER(TRIM(INDEX($A741:$R741,MATCH(Lists!$J$4,$A$1:$R$1,0))&amp;"")),"")</f>
        <v/>
      </c>
      <c r="W741" s="27">
        <f>IFERROR(LOWER(TRIM(INDEX($A741:$R741,MATCH(Lists!$J$5,$A$1:$R$1,0))&amp;"")),"")</f>
        <v/>
      </c>
      <c r="X741" s="27">
        <f>IFERROR(TRIM(INDEX($A741:$R741,MATCH(Lists!$J$6,$A$1:$R$1,0))&amp;""),"")</f>
        <v/>
      </c>
      <c r="Y741" s="27">
        <f>IF(W741="","",IF(COUNTIF(W$2:W741,W741)=1,MAX(Y$1:Y740)+1,""))</f>
        <v/>
      </c>
      <c r="Z741" s="26" t="n"/>
    </row>
    <row r="742">
      <c r="S742" s="26" t="n"/>
      <c r="T742" s="27">
        <f>IF(COUNTA($A742:$R742)&gt;0,1,0)</f>
        <v/>
      </c>
      <c r="U742" s="27">
        <f>IFERROR(LOWER(TRIM(INDEX($A742:$R742,MATCH(Lists!$J$3,$A$1:$R$1,0))&amp;"")),"")</f>
        <v/>
      </c>
      <c r="V742" s="27">
        <f>IFERROR(LOWER(TRIM(INDEX($A742:$R742,MATCH(Lists!$J$4,$A$1:$R$1,0))&amp;"")),"")</f>
        <v/>
      </c>
      <c r="W742" s="27">
        <f>IFERROR(LOWER(TRIM(INDEX($A742:$R742,MATCH(Lists!$J$5,$A$1:$R$1,0))&amp;"")),"")</f>
        <v/>
      </c>
      <c r="X742" s="27">
        <f>IFERROR(TRIM(INDEX($A742:$R742,MATCH(Lists!$J$6,$A$1:$R$1,0))&amp;""),"")</f>
        <v/>
      </c>
      <c r="Y742" s="27">
        <f>IF(W742="","",IF(COUNTIF(W$2:W742,W742)=1,MAX(Y$1:Y741)+1,""))</f>
        <v/>
      </c>
      <c r="Z742" s="26" t="n"/>
    </row>
    <row r="743">
      <c r="S743" s="26" t="n"/>
      <c r="T743" s="27">
        <f>IF(COUNTA($A743:$R743)&gt;0,1,0)</f>
        <v/>
      </c>
      <c r="U743" s="27">
        <f>IFERROR(LOWER(TRIM(INDEX($A743:$R743,MATCH(Lists!$J$3,$A$1:$R$1,0))&amp;"")),"")</f>
        <v/>
      </c>
      <c r="V743" s="27">
        <f>IFERROR(LOWER(TRIM(INDEX($A743:$R743,MATCH(Lists!$J$4,$A$1:$R$1,0))&amp;"")),"")</f>
        <v/>
      </c>
      <c r="W743" s="27">
        <f>IFERROR(LOWER(TRIM(INDEX($A743:$R743,MATCH(Lists!$J$5,$A$1:$R$1,0))&amp;"")),"")</f>
        <v/>
      </c>
      <c r="X743" s="27">
        <f>IFERROR(TRIM(INDEX($A743:$R743,MATCH(Lists!$J$6,$A$1:$R$1,0))&amp;""),"")</f>
        <v/>
      </c>
      <c r="Y743" s="27">
        <f>IF(W743="","",IF(COUNTIF(W$2:W743,W743)=1,MAX(Y$1:Y742)+1,""))</f>
        <v/>
      </c>
      <c r="Z743" s="26" t="n"/>
    </row>
    <row r="744">
      <c r="S744" s="26" t="n"/>
      <c r="T744" s="27">
        <f>IF(COUNTA($A744:$R744)&gt;0,1,0)</f>
        <v/>
      </c>
      <c r="U744" s="27">
        <f>IFERROR(LOWER(TRIM(INDEX($A744:$R744,MATCH(Lists!$J$3,$A$1:$R$1,0))&amp;"")),"")</f>
        <v/>
      </c>
      <c r="V744" s="27">
        <f>IFERROR(LOWER(TRIM(INDEX($A744:$R744,MATCH(Lists!$J$4,$A$1:$R$1,0))&amp;"")),"")</f>
        <v/>
      </c>
      <c r="W744" s="27">
        <f>IFERROR(LOWER(TRIM(INDEX($A744:$R744,MATCH(Lists!$J$5,$A$1:$R$1,0))&amp;"")),"")</f>
        <v/>
      </c>
      <c r="X744" s="27">
        <f>IFERROR(TRIM(INDEX($A744:$R744,MATCH(Lists!$J$6,$A$1:$R$1,0))&amp;""),"")</f>
        <v/>
      </c>
      <c r="Y744" s="27">
        <f>IF(W744="","",IF(COUNTIF(W$2:W744,W744)=1,MAX(Y$1:Y743)+1,""))</f>
        <v/>
      </c>
      <c r="Z744" s="26" t="n"/>
    </row>
    <row r="745">
      <c r="S745" s="26" t="n"/>
      <c r="T745" s="27">
        <f>IF(COUNTA($A745:$R745)&gt;0,1,0)</f>
        <v/>
      </c>
      <c r="U745" s="27">
        <f>IFERROR(LOWER(TRIM(INDEX($A745:$R745,MATCH(Lists!$J$3,$A$1:$R$1,0))&amp;"")),"")</f>
        <v/>
      </c>
      <c r="V745" s="27">
        <f>IFERROR(LOWER(TRIM(INDEX($A745:$R745,MATCH(Lists!$J$4,$A$1:$R$1,0))&amp;"")),"")</f>
        <v/>
      </c>
      <c r="W745" s="27">
        <f>IFERROR(LOWER(TRIM(INDEX($A745:$R745,MATCH(Lists!$J$5,$A$1:$R$1,0))&amp;"")),"")</f>
        <v/>
      </c>
      <c r="X745" s="27">
        <f>IFERROR(TRIM(INDEX($A745:$R745,MATCH(Lists!$J$6,$A$1:$R$1,0))&amp;""),"")</f>
        <v/>
      </c>
      <c r="Y745" s="27">
        <f>IF(W745="","",IF(COUNTIF(W$2:W745,W745)=1,MAX(Y$1:Y744)+1,""))</f>
        <v/>
      </c>
      <c r="Z745" s="26" t="n"/>
    </row>
    <row r="746">
      <c r="S746" s="26" t="n"/>
      <c r="T746" s="27">
        <f>IF(COUNTA($A746:$R746)&gt;0,1,0)</f>
        <v/>
      </c>
      <c r="U746" s="27">
        <f>IFERROR(LOWER(TRIM(INDEX($A746:$R746,MATCH(Lists!$J$3,$A$1:$R$1,0))&amp;"")),"")</f>
        <v/>
      </c>
      <c r="V746" s="27">
        <f>IFERROR(LOWER(TRIM(INDEX($A746:$R746,MATCH(Lists!$J$4,$A$1:$R$1,0))&amp;"")),"")</f>
        <v/>
      </c>
      <c r="W746" s="27">
        <f>IFERROR(LOWER(TRIM(INDEX($A746:$R746,MATCH(Lists!$J$5,$A$1:$R$1,0))&amp;"")),"")</f>
        <v/>
      </c>
      <c r="X746" s="27">
        <f>IFERROR(TRIM(INDEX($A746:$R746,MATCH(Lists!$J$6,$A$1:$R$1,0))&amp;""),"")</f>
        <v/>
      </c>
      <c r="Y746" s="27">
        <f>IF(W746="","",IF(COUNTIF(W$2:W746,W746)=1,MAX(Y$1:Y745)+1,""))</f>
        <v/>
      </c>
      <c r="Z746" s="26" t="n"/>
    </row>
    <row r="747">
      <c r="S747" s="26" t="n"/>
      <c r="T747" s="27">
        <f>IF(COUNTA($A747:$R747)&gt;0,1,0)</f>
        <v/>
      </c>
      <c r="U747" s="27">
        <f>IFERROR(LOWER(TRIM(INDEX($A747:$R747,MATCH(Lists!$J$3,$A$1:$R$1,0))&amp;"")),"")</f>
        <v/>
      </c>
      <c r="V747" s="27">
        <f>IFERROR(LOWER(TRIM(INDEX($A747:$R747,MATCH(Lists!$J$4,$A$1:$R$1,0))&amp;"")),"")</f>
        <v/>
      </c>
      <c r="W747" s="27">
        <f>IFERROR(LOWER(TRIM(INDEX($A747:$R747,MATCH(Lists!$J$5,$A$1:$R$1,0))&amp;"")),"")</f>
        <v/>
      </c>
      <c r="X747" s="27">
        <f>IFERROR(TRIM(INDEX($A747:$R747,MATCH(Lists!$J$6,$A$1:$R$1,0))&amp;""),"")</f>
        <v/>
      </c>
      <c r="Y747" s="27">
        <f>IF(W747="","",IF(COUNTIF(W$2:W747,W747)=1,MAX(Y$1:Y746)+1,""))</f>
        <v/>
      </c>
      <c r="Z747" s="26" t="n"/>
    </row>
    <row r="748">
      <c r="S748" s="26" t="n"/>
      <c r="T748" s="27">
        <f>IF(COUNTA($A748:$R748)&gt;0,1,0)</f>
        <v/>
      </c>
      <c r="U748" s="27">
        <f>IFERROR(LOWER(TRIM(INDEX($A748:$R748,MATCH(Lists!$J$3,$A$1:$R$1,0))&amp;"")),"")</f>
        <v/>
      </c>
      <c r="V748" s="27">
        <f>IFERROR(LOWER(TRIM(INDEX($A748:$R748,MATCH(Lists!$J$4,$A$1:$R$1,0))&amp;"")),"")</f>
        <v/>
      </c>
      <c r="W748" s="27">
        <f>IFERROR(LOWER(TRIM(INDEX($A748:$R748,MATCH(Lists!$J$5,$A$1:$R$1,0))&amp;"")),"")</f>
        <v/>
      </c>
      <c r="X748" s="27">
        <f>IFERROR(TRIM(INDEX($A748:$R748,MATCH(Lists!$J$6,$A$1:$R$1,0))&amp;""),"")</f>
        <v/>
      </c>
      <c r="Y748" s="27">
        <f>IF(W748="","",IF(COUNTIF(W$2:W748,W748)=1,MAX(Y$1:Y747)+1,""))</f>
        <v/>
      </c>
      <c r="Z748" s="26" t="n"/>
    </row>
    <row r="749">
      <c r="S749" s="26" t="n"/>
      <c r="T749" s="27">
        <f>IF(COUNTA($A749:$R749)&gt;0,1,0)</f>
        <v/>
      </c>
      <c r="U749" s="27">
        <f>IFERROR(LOWER(TRIM(INDEX($A749:$R749,MATCH(Lists!$J$3,$A$1:$R$1,0))&amp;"")),"")</f>
        <v/>
      </c>
      <c r="V749" s="27">
        <f>IFERROR(LOWER(TRIM(INDEX($A749:$R749,MATCH(Lists!$J$4,$A$1:$R$1,0))&amp;"")),"")</f>
        <v/>
      </c>
      <c r="W749" s="27">
        <f>IFERROR(LOWER(TRIM(INDEX($A749:$R749,MATCH(Lists!$J$5,$A$1:$R$1,0))&amp;"")),"")</f>
        <v/>
      </c>
      <c r="X749" s="27">
        <f>IFERROR(TRIM(INDEX($A749:$R749,MATCH(Lists!$J$6,$A$1:$R$1,0))&amp;""),"")</f>
        <v/>
      </c>
      <c r="Y749" s="27">
        <f>IF(W749="","",IF(COUNTIF(W$2:W749,W749)=1,MAX(Y$1:Y748)+1,""))</f>
        <v/>
      </c>
      <c r="Z749" s="26" t="n"/>
    </row>
    <row r="750">
      <c r="S750" s="26" t="n"/>
      <c r="T750" s="27">
        <f>IF(COUNTA($A750:$R750)&gt;0,1,0)</f>
        <v/>
      </c>
      <c r="U750" s="27">
        <f>IFERROR(LOWER(TRIM(INDEX($A750:$R750,MATCH(Lists!$J$3,$A$1:$R$1,0))&amp;"")),"")</f>
        <v/>
      </c>
      <c r="V750" s="27">
        <f>IFERROR(LOWER(TRIM(INDEX($A750:$R750,MATCH(Lists!$J$4,$A$1:$R$1,0))&amp;"")),"")</f>
        <v/>
      </c>
      <c r="W750" s="27">
        <f>IFERROR(LOWER(TRIM(INDEX($A750:$R750,MATCH(Lists!$J$5,$A$1:$R$1,0))&amp;"")),"")</f>
        <v/>
      </c>
      <c r="X750" s="27">
        <f>IFERROR(TRIM(INDEX($A750:$R750,MATCH(Lists!$J$6,$A$1:$R$1,0))&amp;""),"")</f>
        <v/>
      </c>
      <c r="Y750" s="27">
        <f>IF(W750="","",IF(COUNTIF(W$2:W750,W750)=1,MAX(Y$1:Y749)+1,""))</f>
        <v/>
      </c>
      <c r="Z750" s="26" t="n"/>
    </row>
    <row r="751">
      <c r="S751" s="26" t="n"/>
      <c r="T751" s="27">
        <f>IF(COUNTA($A751:$R751)&gt;0,1,0)</f>
        <v/>
      </c>
      <c r="U751" s="27">
        <f>IFERROR(LOWER(TRIM(INDEX($A751:$R751,MATCH(Lists!$J$3,$A$1:$R$1,0))&amp;"")),"")</f>
        <v/>
      </c>
      <c r="V751" s="27">
        <f>IFERROR(LOWER(TRIM(INDEX($A751:$R751,MATCH(Lists!$J$4,$A$1:$R$1,0))&amp;"")),"")</f>
        <v/>
      </c>
      <c r="W751" s="27">
        <f>IFERROR(LOWER(TRIM(INDEX($A751:$R751,MATCH(Lists!$J$5,$A$1:$R$1,0))&amp;"")),"")</f>
        <v/>
      </c>
      <c r="X751" s="27">
        <f>IFERROR(TRIM(INDEX($A751:$R751,MATCH(Lists!$J$6,$A$1:$R$1,0))&amp;""),"")</f>
        <v/>
      </c>
      <c r="Y751" s="27">
        <f>IF(W751="","",IF(COUNTIF(W$2:W751,W751)=1,MAX(Y$1:Y750)+1,""))</f>
        <v/>
      </c>
      <c r="Z751" s="26" t="n"/>
    </row>
    <row r="752">
      <c r="S752" s="26" t="n"/>
      <c r="T752" s="27">
        <f>IF(COUNTA($A752:$R752)&gt;0,1,0)</f>
        <v/>
      </c>
      <c r="U752" s="27">
        <f>IFERROR(LOWER(TRIM(INDEX($A752:$R752,MATCH(Lists!$J$3,$A$1:$R$1,0))&amp;"")),"")</f>
        <v/>
      </c>
      <c r="V752" s="27">
        <f>IFERROR(LOWER(TRIM(INDEX($A752:$R752,MATCH(Lists!$J$4,$A$1:$R$1,0))&amp;"")),"")</f>
        <v/>
      </c>
      <c r="W752" s="27">
        <f>IFERROR(LOWER(TRIM(INDEX($A752:$R752,MATCH(Lists!$J$5,$A$1:$R$1,0))&amp;"")),"")</f>
        <v/>
      </c>
      <c r="X752" s="27">
        <f>IFERROR(TRIM(INDEX($A752:$R752,MATCH(Lists!$J$6,$A$1:$R$1,0))&amp;""),"")</f>
        <v/>
      </c>
      <c r="Y752" s="27">
        <f>IF(W752="","",IF(COUNTIF(W$2:W752,W752)=1,MAX(Y$1:Y751)+1,""))</f>
        <v/>
      </c>
      <c r="Z752" s="26" t="n"/>
    </row>
    <row r="753">
      <c r="S753" s="26" t="n"/>
      <c r="T753" s="27">
        <f>IF(COUNTA($A753:$R753)&gt;0,1,0)</f>
        <v/>
      </c>
      <c r="U753" s="27">
        <f>IFERROR(LOWER(TRIM(INDEX($A753:$R753,MATCH(Lists!$J$3,$A$1:$R$1,0))&amp;"")),"")</f>
        <v/>
      </c>
      <c r="V753" s="27">
        <f>IFERROR(LOWER(TRIM(INDEX($A753:$R753,MATCH(Lists!$J$4,$A$1:$R$1,0))&amp;"")),"")</f>
        <v/>
      </c>
      <c r="W753" s="27">
        <f>IFERROR(LOWER(TRIM(INDEX($A753:$R753,MATCH(Lists!$J$5,$A$1:$R$1,0))&amp;"")),"")</f>
        <v/>
      </c>
      <c r="X753" s="27">
        <f>IFERROR(TRIM(INDEX($A753:$R753,MATCH(Lists!$J$6,$A$1:$R$1,0))&amp;""),"")</f>
        <v/>
      </c>
      <c r="Y753" s="27">
        <f>IF(W753="","",IF(COUNTIF(W$2:W753,W753)=1,MAX(Y$1:Y752)+1,""))</f>
        <v/>
      </c>
      <c r="Z753" s="26" t="n"/>
    </row>
    <row r="754">
      <c r="S754" s="26" t="n"/>
      <c r="T754" s="27">
        <f>IF(COUNTA($A754:$R754)&gt;0,1,0)</f>
        <v/>
      </c>
      <c r="U754" s="27">
        <f>IFERROR(LOWER(TRIM(INDEX($A754:$R754,MATCH(Lists!$J$3,$A$1:$R$1,0))&amp;"")),"")</f>
        <v/>
      </c>
      <c r="V754" s="27">
        <f>IFERROR(LOWER(TRIM(INDEX($A754:$R754,MATCH(Lists!$J$4,$A$1:$R$1,0))&amp;"")),"")</f>
        <v/>
      </c>
      <c r="W754" s="27">
        <f>IFERROR(LOWER(TRIM(INDEX($A754:$R754,MATCH(Lists!$J$5,$A$1:$R$1,0))&amp;"")),"")</f>
        <v/>
      </c>
      <c r="X754" s="27">
        <f>IFERROR(TRIM(INDEX($A754:$R754,MATCH(Lists!$J$6,$A$1:$R$1,0))&amp;""),"")</f>
        <v/>
      </c>
      <c r="Y754" s="27">
        <f>IF(W754="","",IF(COUNTIF(W$2:W754,W754)=1,MAX(Y$1:Y753)+1,""))</f>
        <v/>
      </c>
      <c r="Z754" s="26" t="n"/>
    </row>
    <row r="755">
      <c r="S755" s="26" t="n"/>
      <c r="T755" s="27">
        <f>IF(COUNTA($A755:$R755)&gt;0,1,0)</f>
        <v/>
      </c>
      <c r="U755" s="27">
        <f>IFERROR(LOWER(TRIM(INDEX($A755:$R755,MATCH(Lists!$J$3,$A$1:$R$1,0))&amp;"")),"")</f>
        <v/>
      </c>
      <c r="V755" s="27">
        <f>IFERROR(LOWER(TRIM(INDEX($A755:$R755,MATCH(Lists!$J$4,$A$1:$R$1,0))&amp;"")),"")</f>
        <v/>
      </c>
      <c r="W755" s="27">
        <f>IFERROR(LOWER(TRIM(INDEX($A755:$R755,MATCH(Lists!$J$5,$A$1:$R$1,0))&amp;"")),"")</f>
        <v/>
      </c>
      <c r="X755" s="27">
        <f>IFERROR(TRIM(INDEX($A755:$R755,MATCH(Lists!$J$6,$A$1:$R$1,0))&amp;""),"")</f>
        <v/>
      </c>
      <c r="Y755" s="27">
        <f>IF(W755="","",IF(COUNTIF(W$2:W755,W755)=1,MAX(Y$1:Y754)+1,""))</f>
        <v/>
      </c>
      <c r="Z755" s="26" t="n"/>
    </row>
    <row r="756">
      <c r="S756" s="26" t="n"/>
      <c r="T756" s="27">
        <f>IF(COUNTA($A756:$R756)&gt;0,1,0)</f>
        <v/>
      </c>
      <c r="U756" s="27">
        <f>IFERROR(LOWER(TRIM(INDEX($A756:$R756,MATCH(Lists!$J$3,$A$1:$R$1,0))&amp;"")),"")</f>
        <v/>
      </c>
      <c r="V756" s="27">
        <f>IFERROR(LOWER(TRIM(INDEX($A756:$R756,MATCH(Lists!$J$4,$A$1:$R$1,0))&amp;"")),"")</f>
        <v/>
      </c>
      <c r="W756" s="27">
        <f>IFERROR(LOWER(TRIM(INDEX($A756:$R756,MATCH(Lists!$J$5,$A$1:$R$1,0))&amp;"")),"")</f>
        <v/>
      </c>
      <c r="X756" s="27">
        <f>IFERROR(TRIM(INDEX($A756:$R756,MATCH(Lists!$J$6,$A$1:$R$1,0))&amp;""),"")</f>
        <v/>
      </c>
      <c r="Y756" s="27">
        <f>IF(W756="","",IF(COUNTIF(W$2:W756,W756)=1,MAX(Y$1:Y755)+1,""))</f>
        <v/>
      </c>
      <c r="Z756" s="26" t="n"/>
    </row>
    <row r="757">
      <c r="S757" s="26" t="n"/>
      <c r="T757" s="27">
        <f>IF(COUNTA($A757:$R757)&gt;0,1,0)</f>
        <v/>
      </c>
      <c r="U757" s="27">
        <f>IFERROR(LOWER(TRIM(INDEX($A757:$R757,MATCH(Lists!$J$3,$A$1:$R$1,0))&amp;"")),"")</f>
        <v/>
      </c>
      <c r="V757" s="27">
        <f>IFERROR(LOWER(TRIM(INDEX($A757:$R757,MATCH(Lists!$J$4,$A$1:$R$1,0))&amp;"")),"")</f>
        <v/>
      </c>
      <c r="W757" s="27">
        <f>IFERROR(LOWER(TRIM(INDEX($A757:$R757,MATCH(Lists!$J$5,$A$1:$R$1,0))&amp;"")),"")</f>
        <v/>
      </c>
      <c r="X757" s="27">
        <f>IFERROR(TRIM(INDEX($A757:$R757,MATCH(Lists!$J$6,$A$1:$R$1,0))&amp;""),"")</f>
        <v/>
      </c>
      <c r="Y757" s="27">
        <f>IF(W757="","",IF(COUNTIF(W$2:W757,W757)=1,MAX(Y$1:Y756)+1,""))</f>
        <v/>
      </c>
      <c r="Z757" s="26" t="n"/>
    </row>
    <row r="758">
      <c r="S758" s="26" t="n"/>
      <c r="T758" s="27">
        <f>IF(COUNTA($A758:$R758)&gt;0,1,0)</f>
        <v/>
      </c>
      <c r="U758" s="27">
        <f>IFERROR(LOWER(TRIM(INDEX($A758:$R758,MATCH(Lists!$J$3,$A$1:$R$1,0))&amp;"")),"")</f>
        <v/>
      </c>
      <c r="V758" s="27">
        <f>IFERROR(LOWER(TRIM(INDEX($A758:$R758,MATCH(Lists!$J$4,$A$1:$R$1,0))&amp;"")),"")</f>
        <v/>
      </c>
      <c r="W758" s="27">
        <f>IFERROR(LOWER(TRIM(INDEX($A758:$R758,MATCH(Lists!$J$5,$A$1:$R$1,0))&amp;"")),"")</f>
        <v/>
      </c>
      <c r="X758" s="27">
        <f>IFERROR(TRIM(INDEX($A758:$R758,MATCH(Lists!$J$6,$A$1:$R$1,0))&amp;""),"")</f>
        <v/>
      </c>
      <c r="Y758" s="27">
        <f>IF(W758="","",IF(COUNTIF(W$2:W758,W758)=1,MAX(Y$1:Y757)+1,""))</f>
        <v/>
      </c>
      <c r="Z758" s="26" t="n"/>
    </row>
    <row r="759">
      <c r="S759" s="26" t="n"/>
      <c r="T759" s="27">
        <f>IF(COUNTA($A759:$R759)&gt;0,1,0)</f>
        <v/>
      </c>
      <c r="U759" s="27">
        <f>IFERROR(LOWER(TRIM(INDEX($A759:$R759,MATCH(Lists!$J$3,$A$1:$R$1,0))&amp;"")),"")</f>
        <v/>
      </c>
      <c r="V759" s="27">
        <f>IFERROR(LOWER(TRIM(INDEX($A759:$R759,MATCH(Lists!$J$4,$A$1:$R$1,0))&amp;"")),"")</f>
        <v/>
      </c>
      <c r="W759" s="27">
        <f>IFERROR(LOWER(TRIM(INDEX($A759:$R759,MATCH(Lists!$J$5,$A$1:$R$1,0))&amp;"")),"")</f>
        <v/>
      </c>
      <c r="X759" s="27">
        <f>IFERROR(TRIM(INDEX($A759:$R759,MATCH(Lists!$J$6,$A$1:$R$1,0))&amp;""),"")</f>
        <v/>
      </c>
      <c r="Y759" s="27">
        <f>IF(W759="","",IF(COUNTIF(W$2:W759,W759)=1,MAX(Y$1:Y758)+1,""))</f>
        <v/>
      </c>
      <c r="Z759" s="26" t="n"/>
    </row>
    <row r="760">
      <c r="S760" s="26" t="n"/>
      <c r="T760" s="27">
        <f>IF(COUNTA($A760:$R760)&gt;0,1,0)</f>
        <v/>
      </c>
      <c r="U760" s="27">
        <f>IFERROR(LOWER(TRIM(INDEX($A760:$R760,MATCH(Lists!$J$3,$A$1:$R$1,0))&amp;"")),"")</f>
        <v/>
      </c>
      <c r="V760" s="27">
        <f>IFERROR(LOWER(TRIM(INDEX($A760:$R760,MATCH(Lists!$J$4,$A$1:$R$1,0))&amp;"")),"")</f>
        <v/>
      </c>
      <c r="W760" s="27">
        <f>IFERROR(LOWER(TRIM(INDEX($A760:$R760,MATCH(Lists!$J$5,$A$1:$R$1,0))&amp;"")),"")</f>
        <v/>
      </c>
      <c r="X760" s="27">
        <f>IFERROR(TRIM(INDEX($A760:$R760,MATCH(Lists!$J$6,$A$1:$R$1,0))&amp;""),"")</f>
        <v/>
      </c>
      <c r="Y760" s="27">
        <f>IF(W760="","",IF(COUNTIF(W$2:W760,W760)=1,MAX(Y$1:Y759)+1,""))</f>
        <v/>
      </c>
      <c r="Z760" s="26" t="n"/>
    </row>
    <row r="761">
      <c r="S761" s="26" t="n"/>
      <c r="T761" s="27">
        <f>IF(COUNTA($A761:$R761)&gt;0,1,0)</f>
        <v/>
      </c>
      <c r="U761" s="27">
        <f>IFERROR(LOWER(TRIM(INDEX($A761:$R761,MATCH(Lists!$J$3,$A$1:$R$1,0))&amp;"")),"")</f>
        <v/>
      </c>
      <c r="V761" s="27">
        <f>IFERROR(LOWER(TRIM(INDEX($A761:$R761,MATCH(Lists!$J$4,$A$1:$R$1,0))&amp;"")),"")</f>
        <v/>
      </c>
      <c r="W761" s="27">
        <f>IFERROR(LOWER(TRIM(INDEX($A761:$R761,MATCH(Lists!$J$5,$A$1:$R$1,0))&amp;"")),"")</f>
        <v/>
      </c>
      <c r="X761" s="27">
        <f>IFERROR(TRIM(INDEX($A761:$R761,MATCH(Lists!$J$6,$A$1:$R$1,0))&amp;""),"")</f>
        <v/>
      </c>
      <c r="Y761" s="27">
        <f>IF(W761="","",IF(COUNTIF(W$2:W761,W761)=1,MAX(Y$1:Y760)+1,""))</f>
        <v/>
      </c>
      <c r="Z761" s="26" t="n"/>
    </row>
    <row r="762">
      <c r="S762" s="26" t="n"/>
      <c r="T762" s="27">
        <f>IF(COUNTA($A762:$R762)&gt;0,1,0)</f>
        <v/>
      </c>
      <c r="U762" s="27">
        <f>IFERROR(LOWER(TRIM(INDEX($A762:$R762,MATCH(Lists!$J$3,$A$1:$R$1,0))&amp;"")),"")</f>
        <v/>
      </c>
      <c r="V762" s="27">
        <f>IFERROR(LOWER(TRIM(INDEX($A762:$R762,MATCH(Lists!$J$4,$A$1:$R$1,0))&amp;"")),"")</f>
        <v/>
      </c>
      <c r="W762" s="27">
        <f>IFERROR(LOWER(TRIM(INDEX($A762:$R762,MATCH(Lists!$J$5,$A$1:$R$1,0))&amp;"")),"")</f>
        <v/>
      </c>
      <c r="X762" s="27">
        <f>IFERROR(TRIM(INDEX($A762:$R762,MATCH(Lists!$J$6,$A$1:$R$1,0))&amp;""),"")</f>
        <v/>
      </c>
      <c r="Y762" s="27">
        <f>IF(W762="","",IF(COUNTIF(W$2:W762,W762)=1,MAX(Y$1:Y761)+1,""))</f>
        <v/>
      </c>
      <c r="Z762" s="26" t="n"/>
    </row>
    <row r="763">
      <c r="S763" s="26" t="n"/>
      <c r="T763" s="27">
        <f>IF(COUNTA($A763:$R763)&gt;0,1,0)</f>
        <v/>
      </c>
      <c r="U763" s="27">
        <f>IFERROR(LOWER(TRIM(INDEX($A763:$R763,MATCH(Lists!$J$3,$A$1:$R$1,0))&amp;"")),"")</f>
        <v/>
      </c>
      <c r="V763" s="27">
        <f>IFERROR(LOWER(TRIM(INDEX($A763:$R763,MATCH(Lists!$J$4,$A$1:$R$1,0))&amp;"")),"")</f>
        <v/>
      </c>
      <c r="W763" s="27">
        <f>IFERROR(LOWER(TRIM(INDEX($A763:$R763,MATCH(Lists!$J$5,$A$1:$R$1,0))&amp;"")),"")</f>
        <v/>
      </c>
      <c r="X763" s="27">
        <f>IFERROR(TRIM(INDEX($A763:$R763,MATCH(Lists!$J$6,$A$1:$R$1,0))&amp;""),"")</f>
        <v/>
      </c>
      <c r="Y763" s="27">
        <f>IF(W763="","",IF(COUNTIF(W$2:W763,W763)=1,MAX(Y$1:Y762)+1,""))</f>
        <v/>
      </c>
      <c r="Z763" s="26" t="n"/>
    </row>
    <row r="764">
      <c r="S764" s="26" t="n"/>
      <c r="T764" s="27">
        <f>IF(COUNTA($A764:$R764)&gt;0,1,0)</f>
        <v/>
      </c>
      <c r="U764" s="27">
        <f>IFERROR(LOWER(TRIM(INDEX($A764:$R764,MATCH(Lists!$J$3,$A$1:$R$1,0))&amp;"")),"")</f>
        <v/>
      </c>
      <c r="V764" s="27">
        <f>IFERROR(LOWER(TRIM(INDEX($A764:$R764,MATCH(Lists!$J$4,$A$1:$R$1,0))&amp;"")),"")</f>
        <v/>
      </c>
      <c r="W764" s="27">
        <f>IFERROR(LOWER(TRIM(INDEX($A764:$R764,MATCH(Lists!$J$5,$A$1:$R$1,0))&amp;"")),"")</f>
        <v/>
      </c>
      <c r="X764" s="27">
        <f>IFERROR(TRIM(INDEX($A764:$R764,MATCH(Lists!$J$6,$A$1:$R$1,0))&amp;""),"")</f>
        <v/>
      </c>
      <c r="Y764" s="27">
        <f>IF(W764="","",IF(COUNTIF(W$2:W764,W764)=1,MAX(Y$1:Y763)+1,""))</f>
        <v/>
      </c>
      <c r="Z764" s="26" t="n"/>
    </row>
    <row r="765">
      <c r="S765" s="26" t="n"/>
      <c r="T765" s="27">
        <f>IF(COUNTA($A765:$R765)&gt;0,1,0)</f>
        <v/>
      </c>
      <c r="U765" s="27">
        <f>IFERROR(LOWER(TRIM(INDEX($A765:$R765,MATCH(Lists!$J$3,$A$1:$R$1,0))&amp;"")),"")</f>
        <v/>
      </c>
      <c r="V765" s="27">
        <f>IFERROR(LOWER(TRIM(INDEX($A765:$R765,MATCH(Lists!$J$4,$A$1:$R$1,0))&amp;"")),"")</f>
        <v/>
      </c>
      <c r="W765" s="27">
        <f>IFERROR(LOWER(TRIM(INDEX($A765:$R765,MATCH(Lists!$J$5,$A$1:$R$1,0))&amp;"")),"")</f>
        <v/>
      </c>
      <c r="X765" s="27">
        <f>IFERROR(TRIM(INDEX($A765:$R765,MATCH(Lists!$J$6,$A$1:$R$1,0))&amp;""),"")</f>
        <v/>
      </c>
      <c r="Y765" s="27">
        <f>IF(W765="","",IF(COUNTIF(W$2:W765,W765)=1,MAX(Y$1:Y764)+1,""))</f>
        <v/>
      </c>
      <c r="Z765" s="26" t="n"/>
    </row>
    <row r="766">
      <c r="S766" s="26" t="n"/>
      <c r="T766" s="27">
        <f>IF(COUNTA($A766:$R766)&gt;0,1,0)</f>
        <v/>
      </c>
      <c r="U766" s="27">
        <f>IFERROR(LOWER(TRIM(INDEX($A766:$R766,MATCH(Lists!$J$3,$A$1:$R$1,0))&amp;"")),"")</f>
        <v/>
      </c>
      <c r="V766" s="27">
        <f>IFERROR(LOWER(TRIM(INDEX($A766:$R766,MATCH(Lists!$J$4,$A$1:$R$1,0))&amp;"")),"")</f>
        <v/>
      </c>
      <c r="W766" s="27">
        <f>IFERROR(LOWER(TRIM(INDEX($A766:$R766,MATCH(Lists!$J$5,$A$1:$R$1,0))&amp;"")),"")</f>
        <v/>
      </c>
      <c r="X766" s="27">
        <f>IFERROR(TRIM(INDEX($A766:$R766,MATCH(Lists!$J$6,$A$1:$R$1,0))&amp;""),"")</f>
        <v/>
      </c>
      <c r="Y766" s="27">
        <f>IF(W766="","",IF(COUNTIF(W$2:W766,W766)=1,MAX(Y$1:Y765)+1,""))</f>
        <v/>
      </c>
      <c r="Z766" s="26" t="n"/>
    </row>
    <row r="767">
      <c r="S767" s="26" t="n"/>
      <c r="T767" s="27">
        <f>IF(COUNTA($A767:$R767)&gt;0,1,0)</f>
        <v/>
      </c>
      <c r="U767" s="27">
        <f>IFERROR(LOWER(TRIM(INDEX($A767:$R767,MATCH(Lists!$J$3,$A$1:$R$1,0))&amp;"")),"")</f>
        <v/>
      </c>
      <c r="V767" s="27">
        <f>IFERROR(LOWER(TRIM(INDEX($A767:$R767,MATCH(Lists!$J$4,$A$1:$R$1,0))&amp;"")),"")</f>
        <v/>
      </c>
      <c r="W767" s="27">
        <f>IFERROR(LOWER(TRIM(INDEX($A767:$R767,MATCH(Lists!$J$5,$A$1:$R$1,0))&amp;"")),"")</f>
        <v/>
      </c>
      <c r="X767" s="27">
        <f>IFERROR(TRIM(INDEX($A767:$R767,MATCH(Lists!$J$6,$A$1:$R$1,0))&amp;""),"")</f>
        <v/>
      </c>
      <c r="Y767" s="27">
        <f>IF(W767="","",IF(COUNTIF(W$2:W767,W767)=1,MAX(Y$1:Y766)+1,""))</f>
        <v/>
      </c>
      <c r="Z767" s="26" t="n"/>
    </row>
    <row r="768">
      <c r="S768" s="26" t="n"/>
      <c r="T768" s="27">
        <f>IF(COUNTA($A768:$R768)&gt;0,1,0)</f>
        <v/>
      </c>
      <c r="U768" s="27">
        <f>IFERROR(LOWER(TRIM(INDEX($A768:$R768,MATCH(Lists!$J$3,$A$1:$R$1,0))&amp;"")),"")</f>
        <v/>
      </c>
      <c r="V768" s="27">
        <f>IFERROR(LOWER(TRIM(INDEX($A768:$R768,MATCH(Lists!$J$4,$A$1:$R$1,0))&amp;"")),"")</f>
        <v/>
      </c>
      <c r="W768" s="27">
        <f>IFERROR(LOWER(TRIM(INDEX($A768:$R768,MATCH(Lists!$J$5,$A$1:$R$1,0))&amp;"")),"")</f>
        <v/>
      </c>
      <c r="X768" s="27">
        <f>IFERROR(TRIM(INDEX($A768:$R768,MATCH(Lists!$J$6,$A$1:$R$1,0))&amp;""),"")</f>
        <v/>
      </c>
      <c r="Y768" s="27">
        <f>IF(W768="","",IF(COUNTIF(W$2:W768,W768)=1,MAX(Y$1:Y767)+1,""))</f>
        <v/>
      </c>
      <c r="Z768" s="26" t="n"/>
    </row>
    <row r="769">
      <c r="S769" s="26" t="n"/>
      <c r="T769" s="27">
        <f>IF(COUNTA($A769:$R769)&gt;0,1,0)</f>
        <v/>
      </c>
      <c r="U769" s="27">
        <f>IFERROR(LOWER(TRIM(INDEX($A769:$R769,MATCH(Lists!$J$3,$A$1:$R$1,0))&amp;"")),"")</f>
        <v/>
      </c>
      <c r="V769" s="27">
        <f>IFERROR(LOWER(TRIM(INDEX($A769:$R769,MATCH(Lists!$J$4,$A$1:$R$1,0))&amp;"")),"")</f>
        <v/>
      </c>
      <c r="W769" s="27">
        <f>IFERROR(LOWER(TRIM(INDEX($A769:$R769,MATCH(Lists!$J$5,$A$1:$R$1,0))&amp;"")),"")</f>
        <v/>
      </c>
      <c r="X769" s="27">
        <f>IFERROR(TRIM(INDEX($A769:$R769,MATCH(Lists!$J$6,$A$1:$R$1,0))&amp;""),"")</f>
        <v/>
      </c>
      <c r="Y769" s="27">
        <f>IF(W769="","",IF(COUNTIF(W$2:W769,W769)=1,MAX(Y$1:Y768)+1,""))</f>
        <v/>
      </c>
      <c r="Z769" s="26" t="n"/>
    </row>
    <row r="770">
      <c r="S770" s="26" t="n"/>
      <c r="T770" s="27">
        <f>IF(COUNTA($A770:$R770)&gt;0,1,0)</f>
        <v/>
      </c>
      <c r="U770" s="27">
        <f>IFERROR(LOWER(TRIM(INDEX($A770:$R770,MATCH(Lists!$J$3,$A$1:$R$1,0))&amp;"")),"")</f>
        <v/>
      </c>
      <c r="V770" s="27">
        <f>IFERROR(LOWER(TRIM(INDEX($A770:$R770,MATCH(Lists!$J$4,$A$1:$R$1,0))&amp;"")),"")</f>
        <v/>
      </c>
      <c r="W770" s="27">
        <f>IFERROR(LOWER(TRIM(INDEX($A770:$R770,MATCH(Lists!$J$5,$A$1:$R$1,0))&amp;"")),"")</f>
        <v/>
      </c>
      <c r="X770" s="27">
        <f>IFERROR(TRIM(INDEX($A770:$R770,MATCH(Lists!$J$6,$A$1:$R$1,0))&amp;""),"")</f>
        <v/>
      </c>
      <c r="Y770" s="27">
        <f>IF(W770="","",IF(COUNTIF(W$2:W770,W770)=1,MAX(Y$1:Y769)+1,""))</f>
        <v/>
      </c>
      <c r="Z770" s="26" t="n"/>
    </row>
    <row r="771">
      <c r="S771" s="26" t="n"/>
      <c r="T771" s="27">
        <f>IF(COUNTA($A771:$R771)&gt;0,1,0)</f>
        <v/>
      </c>
      <c r="U771" s="27">
        <f>IFERROR(LOWER(TRIM(INDEX($A771:$R771,MATCH(Lists!$J$3,$A$1:$R$1,0))&amp;"")),"")</f>
        <v/>
      </c>
      <c r="V771" s="27">
        <f>IFERROR(LOWER(TRIM(INDEX($A771:$R771,MATCH(Lists!$J$4,$A$1:$R$1,0))&amp;"")),"")</f>
        <v/>
      </c>
      <c r="W771" s="27">
        <f>IFERROR(LOWER(TRIM(INDEX($A771:$R771,MATCH(Lists!$J$5,$A$1:$R$1,0))&amp;"")),"")</f>
        <v/>
      </c>
      <c r="X771" s="27">
        <f>IFERROR(TRIM(INDEX($A771:$R771,MATCH(Lists!$J$6,$A$1:$R$1,0))&amp;""),"")</f>
        <v/>
      </c>
      <c r="Y771" s="27">
        <f>IF(W771="","",IF(COUNTIF(W$2:W771,W771)=1,MAX(Y$1:Y770)+1,""))</f>
        <v/>
      </c>
      <c r="Z771" s="26" t="n"/>
    </row>
    <row r="772">
      <c r="S772" s="26" t="n"/>
      <c r="T772" s="27">
        <f>IF(COUNTA($A772:$R772)&gt;0,1,0)</f>
        <v/>
      </c>
      <c r="U772" s="27">
        <f>IFERROR(LOWER(TRIM(INDEX($A772:$R772,MATCH(Lists!$J$3,$A$1:$R$1,0))&amp;"")),"")</f>
        <v/>
      </c>
      <c r="V772" s="27">
        <f>IFERROR(LOWER(TRIM(INDEX($A772:$R772,MATCH(Lists!$J$4,$A$1:$R$1,0))&amp;"")),"")</f>
        <v/>
      </c>
      <c r="W772" s="27">
        <f>IFERROR(LOWER(TRIM(INDEX($A772:$R772,MATCH(Lists!$J$5,$A$1:$R$1,0))&amp;"")),"")</f>
        <v/>
      </c>
      <c r="X772" s="27">
        <f>IFERROR(TRIM(INDEX($A772:$R772,MATCH(Lists!$J$6,$A$1:$R$1,0))&amp;""),"")</f>
        <v/>
      </c>
      <c r="Y772" s="27">
        <f>IF(W772="","",IF(COUNTIF(W$2:W772,W772)=1,MAX(Y$1:Y771)+1,""))</f>
        <v/>
      </c>
      <c r="Z772" s="26" t="n"/>
    </row>
    <row r="773">
      <c r="S773" s="26" t="n"/>
      <c r="T773" s="27">
        <f>IF(COUNTA($A773:$R773)&gt;0,1,0)</f>
        <v/>
      </c>
      <c r="U773" s="27">
        <f>IFERROR(LOWER(TRIM(INDEX($A773:$R773,MATCH(Lists!$J$3,$A$1:$R$1,0))&amp;"")),"")</f>
        <v/>
      </c>
      <c r="V773" s="27">
        <f>IFERROR(LOWER(TRIM(INDEX($A773:$R773,MATCH(Lists!$J$4,$A$1:$R$1,0))&amp;"")),"")</f>
        <v/>
      </c>
      <c r="W773" s="27">
        <f>IFERROR(LOWER(TRIM(INDEX($A773:$R773,MATCH(Lists!$J$5,$A$1:$R$1,0))&amp;"")),"")</f>
        <v/>
      </c>
      <c r="X773" s="27">
        <f>IFERROR(TRIM(INDEX($A773:$R773,MATCH(Lists!$J$6,$A$1:$R$1,0))&amp;""),"")</f>
        <v/>
      </c>
      <c r="Y773" s="27">
        <f>IF(W773="","",IF(COUNTIF(W$2:W773,W773)=1,MAX(Y$1:Y772)+1,""))</f>
        <v/>
      </c>
      <c r="Z773" s="26" t="n"/>
    </row>
    <row r="774">
      <c r="S774" s="26" t="n"/>
      <c r="T774" s="27">
        <f>IF(COUNTA($A774:$R774)&gt;0,1,0)</f>
        <v/>
      </c>
      <c r="U774" s="27">
        <f>IFERROR(LOWER(TRIM(INDEX($A774:$R774,MATCH(Lists!$J$3,$A$1:$R$1,0))&amp;"")),"")</f>
        <v/>
      </c>
      <c r="V774" s="27">
        <f>IFERROR(LOWER(TRIM(INDEX($A774:$R774,MATCH(Lists!$J$4,$A$1:$R$1,0))&amp;"")),"")</f>
        <v/>
      </c>
      <c r="W774" s="27">
        <f>IFERROR(LOWER(TRIM(INDEX($A774:$R774,MATCH(Lists!$J$5,$A$1:$R$1,0))&amp;"")),"")</f>
        <v/>
      </c>
      <c r="X774" s="27">
        <f>IFERROR(TRIM(INDEX($A774:$R774,MATCH(Lists!$J$6,$A$1:$R$1,0))&amp;""),"")</f>
        <v/>
      </c>
      <c r="Y774" s="27">
        <f>IF(W774="","",IF(COUNTIF(W$2:W774,W774)=1,MAX(Y$1:Y773)+1,""))</f>
        <v/>
      </c>
      <c r="Z774" s="26" t="n"/>
    </row>
    <row r="775">
      <c r="S775" s="26" t="n"/>
      <c r="T775" s="27">
        <f>IF(COUNTA($A775:$R775)&gt;0,1,0)</f>
        <v/>
      </c>
      <c r="U775" s="27">
        <f>IFERROR(LOWER(TRIM(INDEX($A775:$R775,MATCH(Lists!$J$3,$A$1:$R$1,0))&amp;"")),"")</f>
        <v/>
      </c>
      <c r="V775" s="27">
        <f>IFERROR(LOWER(TRIM(INDEX($A775:$R775,MATCH(Lists!$J$4,$A$1:$R$1,0))&amp;"")),"")</f>
        <v/>
      </c>
      <c r="W775" s="27">
        <f>IFERROR(LOWER(TRIM(INDEX($A775:$R775,MATCH(Lists!$J$5,$A$1:$R$1,0))&amp;"")),"")</f>
        <v/>
      </c>
      <c r="X775" s="27">
        <f>IFERROR(TRIM(INDEX($A775:$R775,MATCH(Lists!$J$6,$A$1:$R$1,0))&amp;""),"")</f>
        <v/>
      </c>
      <c r="Y775" s="27">
        <f>IF(W775="","",IF(COUNTIF(W$2:W775,W775)=1,MAX(Y$1:Y774)+1,""))</f>
        <v/>
      </c>
      <c r="Z775" s="26" t="n"/>
    </row>
    <row r="776">
      <c r="S776" s="26" t="n"/>
      <c r="T776" s="27">
        <f>IF(COUNTA($A776:$R776)&gt;0,1,0)</f>
        <v/>
      </c>
      <c r="U776" s="27">
        <f>IFERROR(LOWER(TRIM(INDEX($A776:$R776,MATCH(Lists!$J$3,$A$1:$R$1,0))&amp;"")),"")</f>
        <v/>
      </c>
      <c r="V776" s="27">
        <f>IFERROR(LOWER(TRIM(INDEX($A776:$R776,MATCH(Lists!$J$4,$A$1:$R$1,0))&amp;"")),"")</f>
        <v/>
      </c>
      <c r="W776" s="27">
        <f>IFERROR(LOWER(TRIM(INDEX($A776:$R776,MATCH(Lists!$J$5,$A$1:$R$1,0))&amp;"")),"")</f>
        <v/>
      </c>
      <c r="X776" s="27">
        <f>IFERROR(TRIM(INDEX($A776:$R776,MATCH(Lists!$J$6,$A$1:$R$1,0))&amp;""),"")</f>
        <v/>
      </c>
      <c r="Y776" s="27">
        <f>IF(W776="","",IF(COUNTIF(W$2:W776,W776)=1,MAX(Y$1:Y775)+1,""))</f>
        <v/>
      </c>
      <c r="Z776" s="26" t="n"/>
    </row>
    <row r="777">
      <c r="S777" s="26" t="n"/>
      <c r="T777" s="27">
        <f>IF(COUNTA($A777:$R777)&gt;0,1,0)</f>
        <v/>
      </c>
      <c r="U777" s="27">
        <f>IFERROR(LOWER(TRIM(INDEX($A777:$R777,MATCH(Lists!$J$3,$A$1:$R$1,0))&amp;"")),"")</f>
        <v/>
      </c>
      <c r="V777" s="27">
        <f>IFERROR(LOWER(TRIM(INDEX($A777:$R777,MATCH(Lists!$J$4,$A$1:$R$1,0))&amp;"")),"")</f>
        <v/>
      </c>
      <c r="W777" s="27">
        <f>IFERROR(LOWER(TRIM(INDEX($A777:$R777,MATCH(Lists!$J$5,$A$1:$R$1,0))&amp;"")),"")</f>
        <v/>
      </c>
      <c r="X777" s="27">
        <f>IFERROR(TRIM(INDEX($A777:$R777,MATCH(Lists!$J$6,$A$1:$R$1,0))&amp;""),"")</f>
        <v/>
      </c>
      <c r="Y777" s="27">
        <f>IF(W777="","",IF(COUNTIF(W$2:W777,W777)=1,MAX(Y$1:Y776)+1,""))</f>
        <v/>
      </c>
      <c r="Z777" s="26" t="n"/>
    </row>
    <row r="778">
      <c r="S778" s="26" t="n"/>
      <c r="T778" s="27">
        <f>IF(COUNTA($A778:$R778)&gt;0,1,0)</f>
        <v/>
      </c>
      <c r="U778" s="27">
        <f>IFERROR(LOWER(TRIM(INDEX($A778:$R778,MATCH(Lists!$J$3,$A$1:$R$1,0))&amp;"")),"")</f>
        <v/>
      </c>
      <c r="V778" s="27">
        <f>IFERROR(LOWER(TRIM(INDEX($A778:$R778,MATCH(Lists!$J$4,$A$1:$R$1,0))&amp;"")),"")</f>
        <v/>
      </c>
      <c r="W778" s="27">
        <f>IFERROR(LOWER(TRIM(INDEX($A778:$R778,MATCH(Lists!$J$5,$A$1:$R$1,0))&amp;"")),"")</f>
        <v/>
      </c>
      <c r="X778" s="27">
        <f>IFERROR(TRIM(INDEX($A778:$R778,MATCH(Lists!$J$6,$A$1:$R$1,0))&amp;""),"")</f>
        <v/>
      </c>
      <c r="Y778" s="27">
        <f>IF(W778="","",IF(COUNTIF(W$2:W778,W778)=1,MAX(Y$1:Y777)+1,""))</f>
        <v/>
      </c>
      <c r="Z778" s="26" t="n"/>
    </row>
    <row r="779">
      <c r="S779" s="26" t="n"/>
      <c r="T779" s="27">
        <f>IF(COUNTA($A779:$R779)&gt;0,1,0)</f>
        <v/>
      </c>
      <c r="U779" s="27">
        <f>IFERROR(LOWER(TRIM(INDEX($A779:$R779,MATCH(Lists!$J$3,$A$1:$R$1,0))&amp;"")),"")</f>
        <v/>
      </c>
      <c r="V779" s="27">
        <f>IFERROR(LOWER(TRIM(INDEX($A779:$R779,MATCH(Lists!$J$4,$A$1:$R$1,0))&amp;"")),"")</f>
        <v/>
      </c>
      <c r="W779" s="27">
        <f>IFERROR(LOWER(TRIM(INDEX($A779:$R779,MATCH(Lists!$J$5,$A$1:$R$1,0))&amp;"")),"")</f>
        <v/>
      </c>
      <c r="X779" s="27">
        <f>IFERROR(TRIM(INDEX($A779:$R779,MATCH(Lists!$J$6,$A$1:$R$1,0))&amp;""),"")</f>
        <v/>
      </c>
      <c r="Y779" s="27">
        <f>IF(W779="","",IF(COUNTIF(W$2:W779,W779)=1,MAX(Y$1:Y778)+1,""))</f>
        <v/>
      </c>
      <c r="Z779" s="26" t="n"/>
    </row>
    <row r="780">
      <c r="S780" s="26" t="n"/>
      <c r="T780" s="27">
        <f>IF(COUNTA($A780:$R780)&gt;0,1,0)</f>
        <v/>
      </c>
      <c r="U780" s="27">
        <f>IFERROR(LOWER(TRIM(INDEX($A780:$R780,MATCH(Lists!$J$3,$A$1:$R$1,0))&amp;"")),"")</f>
        <v/>
      </c>
      <c r="V780" s="27">
        <f>IFERROR(LOWER(TRIM(INDEX($A780:$R780,MATCH(Lists!$J$4,$A$1:$R$1,0))&amp;"")),"")</f>
        <v/>
      </c>
      <c r="W780" s="27">
        <f>IFERROR(LOWER(TRIM(INDEX($A780:$R780,MATCH(Lists!$J$5,$A$1:$R$1,0))&amp;"")),"")</f>
        <v/>
      </c>
      <c r="X780" s="27">
        <f>IFERROR(TRIM(INDEX($A780:$R780,MATCH(Lists!$J$6,$A$1:$R$1,0))&amp;""),"")</f>
        <v/>
      </c>
      <c r="Y780" s="27">
        <f>IF(W780="","",IF(COUNTIF(W$2:W780,W780)=1,MAX(Y$1:Y779)+1,""))</f>
        <v/>
      </c>
      <c r="Z780" s="26" t="n"/>
    </row>
    <row r="781">
      <c r="S781" s="26" t="n"/>
      <c r="T781" s="27">
        <f>IF(COUNTA($A781:$R781)&gt;0,1,0)</f>
        <v/>
      </c>
      <c r="U781" s="27">
        <f>IFERROR(LOWER(TRIM(INDEX($A781:$R781,MATCH(Lists!$J$3,$A$1:$R$1,0))&amp;"")),"")</f>
        <v/>
      </c>
      <c r="V781" s="27">
        <f>IFERROR(LOWER(TRIM(INDEX($A781:$R781,MATCH(Lists!$J$4,$A$1:$R$1,0))&amp;"")),"")</f>
        <v/>
      </c>
      <c r="W781" s="27">
        <f>IFERROR(LOWER(TRIM(INDEX($A781:$R781,MATCH(Lists!$J$5,$A$1:$R$1,0))&amp;"")),"")</f>
        <v/>
      </c>
      <c r="X781" s="27">
        <f>IFERROR(TRIM(INDEX($A781:$R781,MATCH(Lists!$J$6,$A$1:$R$1,0))&amp;""),"")</f>
        <v/>
      </c>
      <c r="Y781" s="27">
        <f>IF(W781="","",IF(COUNTIF(W$2:W781,W781)=1,MAX(Y$1:Y780)+1,""))</f>
        <v/>
      </c>
      <c r="Z781" s="26" t="n"/>
    </row>
    <row r="782">
      <c r="S782" s="26" t="n"/>
      <c r="T782" s="27">
        <f>IF(COUNTA($A782:$R782)&gt;0,1,0)</f>
        <v/>
      </c>
      <c r="U782" s="27">
        <f>IFERROR(LOWER(TRIM(INDEX($A782:$R782,MATCH(Lists!$J$3,$A$1:$R$1,0))&amp;"")),"")</f>
        <v/>
      </c>
      <c r="V782" s="27">
        <f>IFERROR(LOWER(TRIM(INDEX($A782:$R782,MATCH(Lists!$J$4,$A$1:$R$1,0))&amp;"")),"")</f>
        <v/>
      </c>
      <c r="W782" s="27">
        <f>IFERROR(LOWER(TRIM(INDEX($A782:$R782,MATCH(Lists!$J$5,$A$1:$R$1,0))&amp;"")),"")</f>
        <v/>
      </c>
      <c r="X782" s="27">
        <f>IFERROR(TRIM(INDEX($A782:$R782,MATCH(Lists!$J$6,$A$1:$R$1,0))&amp;""),"")</f>
        <v/>
      </c>
      <c r="Y782" s="27">
        <f>IF(W782="","",IF(COUNTIF(W$2:W782,W782)=1,MAX(Y$1:Y781)+1,""))</f>
        <v/>
      </c>
      <c r="Z782" s="26" t="n"/>
    </row>
    <row r="783">
      <c r="S783" s="26" t="n"/>
      <c r="T783" s="27">
        <f>IF(COUNTA($A783:$R783)&gt;0,1,0)</f>
        <v/>
      </c>
      <c r="U783" s="27">
        <f>IFERROR(LOWER(TRIM(INDEX($A783:$R783,MATCH(Lists!$J$3,$A$1:$R$1,0))&amp;"")),"")</f>
        <v/>
      </c>
      <c r="V783" s="27">
        <f>IFERROR(LOWER(TRIM(INDEX($A783:$R783,MATCH(Lists!$J$4,$A$1:$R$1,0))&amp;"")),"")</f>
        <v/>
      </c>
      <c r="W783" s="27">
        <f>IFERROR(LOWER(TRIM(INDEX($A783:$R783,MATCH(Lists!$J$5,$A$1:$R$1,0))&amp;"")),"")</f>
        <v/>
      </c>
      <c r="X783" s="27">
        <f>IFERROR(TRIM(INDEX($A783:$R783,MATCH(Lists!$J$6,$A$1:$R$1,0))&amp;""),"")</f>
        <v/>
      </c>
      <c r="Y783" s="27">
        <f>IF(W783="","",IF(COUNTIF(W$2:W783,W783)=1,MAX(Y$1:Y782)+1,""))</f>
        <v/>
      </c>
      <c r="Z783" s="26" t="n"/>
    </row>
    <row r="784">
      <c r="S784" s="26" t="n"/>
      <c r="T784" s="27">
        <f>IF(COUNTA($A784:$R784)&gt;0,1,0)</f>
        <v/>
      </c>
      <c r="U784" s="27">
        <f>IFERROR(LOWER(TRIM(INDEX($A784:$R784,MATCH(Lists!$J$3,$A$1:$R$1,0))&amp;"")),"")</f>
        <v/>
      </c>
      <c r="V784" s="27">
        <f>IFERROR(LOWER(TRIM(INDEX($A784:$R784,MATCH(Lists!$J$4,$A$1:$R$1,0))&amp;"")),"")</f>
        <v/>
      </c>
      <c r="W784" s="27">
        <f>IFERROR(LOWER(TRIM(INDEX($A784:$R784,MATCH(Lists!$J$5,$A$1:$R$1,0))&amp;"")),"")</f>
        <v/>
      </c>
      <c r="X784" s="27">
        <f>IFERROR(TRIM(INDEX($A784:$R784,MATCH(Lists!$J$6,$A$1:$R$1,0))&amp;""),"")</f>
        <v/>
      </c>
      <c r="Y784" s="27">
        <f>IF(W784="","",IF(COUNTIF(W$2:W784,W784)=1,MAX(Y$1:Y783)+1,""))</f>
        <v/>
      </c>
      <c r="Z784" s="26" t="n"/>
    </row>
    <row r="785">
      <c r="S785" s="26" t="n"/>
      <c r="T785" s="27">
        <f>IF(COUNTA($A785:$R785)&gt;0,1,0)</f>
        <v/>
      </c>
      <c r="U785" s="27">
        <f>IFERROR(LOWER(TRIM(INDEX($A785:$R785,MATCH(Lists!$J$3,$A$1:$R$1,0))&amp;"")),"")</f>
        <v/>
      </c>
      <c r="V785" s="27">
        <f>IFERROR(LOWER(TRIM(INDEX($A785:$R785,MATCH(Lists!$J$4,$A$1:$R$1,0))&amp;"")),"")</f>
        <v/>
      </c>
      <c r="W785" s="27">
        <f>IFERROR(LOWER(TRIM(INDEX($A785:$R785,MATCH(Lists!$J$5,$A$1:$R$1,0))&amp;"")),"")</f>
        <v/>
      </c>
      <c r="X785" s="27">
        <f>IFERROR(TRIM(INDEX($A785:$R785,MATCH(Lists!$J$6,$A$1:$R$1,0))&amp;""),"")</f>
        <v/>
      </c>
      <c r="Y785" s="27">
        <f>IF(W785="","",IF(COUNTIF(W$2:W785,W785)=1,MAX(Y$1:Y784)+1,""))</f>
        <v/>
      </c>
      <c r="Z785" s="26" t="n"/>
    </row>
    <row r="786">
      <c r="S786" s="26" t="n"/>
      <c r="T786" s="27">
        <f>IF(COUNTA($A786:$R786)&gt;0,1,0)</f>
        <v/>
      </c>
      <c r="U786" s="27">
        <f>IFERROR(LOWER(TRIM(INDEX($A786:$R786,MATCH(Lists!$J$3,$A$1:$R$1,0))&amp;"")),"")</f>
        <v/>
      </c>
      <c r="V786" s="27">
        <f>IFERROR(LOWER(TRIM(INDEX($A786:$R786,MATCH(Lists!$J$4,$A$1:$R$1,0))&amp;"")),"")</f>
        <v/>
      </c>
      <c r="W786" s="27">
        <f>IFERROR(LOWER(TRIM(INDEX($A786:$R786,MATCH(Lists!$J$5,$A$1:$R$1,0))&amp;"")),"")</f>
        <v/>
      </c>
      <c r="X786" s="27">
        <f>IFERROR(TRIM(INDEX($A786:$R786,MATCH(Lists!$J$6,$A$1:$R$1,0))&amp;""),"")</f>
        <v/>
      </c>
      <c r="Y786" s="27">
        <f>IF(W786="","",IF(COUNTIF(W$2:W786,W786)=1,MAX(Y$1:Y785)+1,""))</f>
        <v/>
      </c>
      <c r="Z786" s="26" t="n"/>
    </row>
    <row r="787">
      <c r="S787" s="26" t="n"/>
      <c r="T787" s="27">
        <f>IF(COUNTA($A787:$R787)&gt;0,1,0)</f>
        <v/>
      </c>
      <c r="U787" s="27">
        <f>IFERROR(LOWER(TRIM(INDEX($A787:$R787,MATCH(Lists!$J$3,$A$1:$R$1,0))&amp;"")),"")</f>
        <v/>
      </c>
      <c r="V787" s="27">
        <f>IFERROR(LOWER(TRIM(INDEX($A787:$R787,MATCH(Lists!$J$4,$A$1:$R$1,0))&amp;"")),"")</f>
        <v/>
      </c>
      <c r="W787" s="27">
        <f>IFERROR(LOWER(TRIM(INDEX($A787:$R787,MATCH(Lists!$J$5,$A$1:$R$1,0))&amp;"")),"")</f>
        <v/>
      </c>
      <c r="X787" s="27">
        <f>IFERROR(TRIM(INDEX($A787:$R787,MATCH(Lists!$J$6,$A$1:$R$1,0))&amp;""),"")</f>
        <v/>
      </c>
      <c r="Y787" s="27">
        <f>IF(W787="","",IF(COUNTIF(W$2:W787,W787)=1,MAX(Y$1:Y786)+1,""))</f>
        <v/>
      </c>
      <c r="Z787" s="26" t="n"/>
    </row>
    <row r="788">
      <c r="S788" s="26" t="n"/>
      <c r="T788" s="27">
        <f>IF(COUNTA($A788:$R788)&gt;0,1,0)</f>
        <v/>
      </c>
      <c r="U788" s="27">
        <f>IFERROR(LOWER(TRIM(INDEX($A788:$R788,MATCH(Lists!$J$3,$A$1:$R$1,0))&amp;"")),"")</f>
        <v/>
      </c>
      <c r="V788" s="27">
        <f>IFERROR(LOWER(TRIM(INDEX($A788:$R788,MATCH(Lists!$J$4,$A$1:$R$1,0))&amp;"")),"")</f>
        <v/>
      </c>
      <c r="W788" s="27">
        <f>IFERROR(LOWER(TRIM(INDEX($A788:$R788,MATCH(Lists!$J$5,$A$1:$R$1,0))&amp;"")),"")</f>
        <v/>
      </c>
      <c r="X788" s="27">
        <f>IFERROR(TRIM(INDEX($A788:$R788,MATCH(Lists!$J$6,$A$1:$R$1,0))&amp;""),"")</f>
        <v/>
      </c>
      <c r="Y788" s="27">
        <f>IF(W788="","",IF(COUNTIF(W$2:W788,W788)=1,MAX(Y$1:Y787)+1,""))</f>
        <v/>
      </c>
      <c r="Z788" s="26" t="n"/>
    </row>
    <row r="789">
      <c r="S789" s="26" t="n"/>
      <c r="T789" s="27">
        <f>IF(COUNTA($A789:$R789)&gt;0,1,0)</f>
        <v/>
      </c>
      <c r="U789" s="27">
        <f>IFERROR(LOWER(TRIM(INDEX($A789:$R789,MATCH(Lists!$J$3,$A$1:$R$1,0))&amp;"")),"")</f>
        <v/>
      </c>
      <c r="V789" s="27">
        <f>IFERROR(LOWER(TRIM(INDEX($A789:$R789,MATCH(Lists!$J$4,$A$1:$R$1,0))&amp;"")),"")</f>
        <v/>
      </c>
      <c r="W789" s="27">
        <f>IFERROR(LOWER(TRIM(INDEX($A789:$R789,MATCH(Lists!$J$5,$A$1:$R$1,0))&amp;"")),"")</f>
        <v/>
      </c>
      <c r="X789" s="27">
        <f>IFERROR(TRIM(INDEX($A789:$R789,MATCH(Lists!$J$6,$A$1:$R$1,0))&amp;""),"")</f>
        <v/>
      </c>
      <c r="Y789" s="27">
        <f>IF(W789="","",IF(COUNTIF(W$2:W789,W789)=1,MAX(Y$1:Y788)+1,""))</f>
        <v/>
      </c>
      <c r="Z789" s="26" t="n"/>
    </row>
    <row r="790">
      <c r="S790" s="26" t="n"/>
      <c r="T790" s="27">
        <f>IF(COUNTA($A790:$R790)&gt;0,1,0)</f>
        <v/>
      </c>
      <c r="U790" s="27">
        <f>IFERROR(LOWER(TRIM(INDEX($A790:$R790,MATCH(Lists!$J$3,$A$1:$R$1,0))&amp;"")),"")</f>
        <v/>
      </c>
      <c r="V790" s="27">
        <f>IFERROR(LOWER(TRIM(INDEX($A790:$R790,MATCH(Lists!$J$4,$A$1:$R$1,0))&amp;"")),"")</f>
        <v/>
      </c>
      <c r="W790" s="27">
        <f>IFERROR(LOWER(TRIM(INDEX($A790:$R790,MATCH(Lists!$J$5,$A$1:$R$1,0))&amp;"")),"")</f>
        <v/>
      </c>
      <c r="X790" s="27">
        <f>IFERROR(TRIM(INDEX($A790:$R790,MATCH(Lists!$J$6,$A$1:$R$1,0))&amp;""),"")</f>
        <v/>
      </c>
      <c r="Y790" s="27">
        <f>IF(W790="","",IF(COUNTIF(W$2:W790,W790)=1,MAX(Y$1:Y789)+1,""))</f>
        <v/>
      </c>
      <c r="Z790" s="26" t="n"/>
    </row>
    <row r="791">
      <c r="S791" s="26" t="n"/>
      <c r="T791" s="27">
        <f>IF(COUNTA($A791:$R791)&gt;0,1,0)</f>
        <v/>
      </c>
      <c r="U791" s="27">
        <f>IFERROR(LOWER(TRIM(INDEX($A791:$R791,MATCH(Lists!$J$3,$A$1:$R$1,0))&amp;"")),"")</f>
        <v/>
      </c>
      <c r="V791" s="27">
        <f>IFERROR(LOWER(TRIM(INDEX($A791:$R791,MATCH(Lists!$J$4,$A$1:$R$1,0))&amp;"")),"")</f>
        <v/>
      </c>
      <c r="W791" s="27">
        <f>IFERROR(LOWER(TRIM(INDEX($A791:$R791,MATCH(Lists!$J$5,$A$1:$R$1,0))&amp;"")),"")</f>
        <v/>
      </c>
      <c r="X791" s="27">
        <f>IFERROR(TRIM(INDEX($A791:$R791,MATCH(Lists!$J$6,$A$1:$R$1,0))&amp;""),"")</f>
        <v/>
      </c>
      <c r="Y791" s="27">
        <f>IF(W791="","",IF(COUNTIF(W$2:W791,W791)=1,MAX(Y$1:Y790)+1,""))</f>
        <v/>
      </c>
      <c r="Z791" s="26" t="n"/>
    </row>
    <row r="792">
      <c r="S792" s="26" t="n"/>
      <c r="T792" s="27">
        <f>IF(COUNTA($A792:$R792)&gt;0,1,0)</f>
        <v/>
      </c>
      <c r="U792" s="27">
        <f>IFERROR(LOWER(TRIM(INDEX($A792:$R792,MATCH(Lists!$J$3,$A$1:$R$1,0))&amp;"")),"")</f>
        <v/>
      </c>
      <c r="V792" s="27">
        <f>IFERROR(LOWER(TRIM(INDEX($A792:$R792,MATCH(Lists!$J$4,$A$1:$R$1,0))&amp;"")),"")</f>
        <v/>
      </c>
      <c r="W792" s="27">
        <f>IFERROR(LOWER(TRIM(INDEX($A792:$R792,MATCH(Lists!$J$5,$A$1:$R$1,0))&amp;"")),"")</f>
        <v/>
      </c>
      <c r="X792" s="27">
        <f>IFERROR(TRIM(INDEX($A792:$R792,MATCH(Lists!$J$6,$A$1:$R$1,0))&amp;""),"")</f>
        <v/>
      </c>
      <c r="Y792" s="27">
        <f>IF(W792="","",IF(COUNTIF(W$2:W792,W792)=1,MAX(Y$1:Y791)+1,""))</f>
        <v/>
      </c>
      <c r="Z792" s="26" t="n"/>
    </row>
    <row r="793">
      <c r="S793" s="26" t="n"/>
      <c r="T793" s="27">
        <f>IF(COUNTA($A793:$R793)&gt;0,1,0)</f>
        <v/>
      </c>
      <c r="U793" s="27">
        <f>IFERROR(LOWER(TRIM(INDEX($A793:$R793,MATCH(Lists!$J$3,$A$1:$R$1,0))&amp;"")),"")</f>
        <v/>
      </c>
      <c r="V793" s="27">
        <f>IFERROR(LOWER(TRIM(INDEX($A793:$R793,MATCH(Lists!$J$4,$A$1:$R$1,0))&amp;"")),"")</f>
        <v/>
      </c>
      <c r="W793" s="27">
        <f>IFERROR(LOWER(TRIM(INDEX($A793:$R793,MATCH(Lists!$J$5,$A$1:$R$1,0))&amp;"")),"")</f>
        <v/>
      </c>
      <c r="X793" s="27">
        <f>IFERROR(TRIM(INDEX($A793:$R793,MATCH(Lists!$J$6,$A$1:$R$1,0))&amp;""),"")</f>
        <v/>
      </c>
      <c r="Y793" s="27">
        <f>IF(W793="","",IF(COUNTIF(W$2:W793,W793)=1,MAX(Y$1:Y792)+1,""))</f>
        <v/>
      </c>
      <c r="Z793" s="26" t="n"/>
    </row>
    <row r="794">
      <c r="S794" s="26" t="n"/>
      <c r="T794" s="27">
        <f>IF(COUNTA($A794:$R794)&gt;0,1,0)</f>
        <v/>
      </c>
      <c r="U794" s="27">
        <f>IFERROR(LOWER(TRIM(INDEX($A794:$R794,MATCH(Lists!$J$3,$A$1:$R$1,0))&amp;"")),"")</f>
        <v/>
      </c>
      <c r="V794" s="27">
        <f>IFERROR(LOWER(TRIM(INDEX($A794:$R794,MATCH(Lists!$J$4,$A$1:$R$1,0))&amp;"")),"")</f>
        <v/>
      </c>
      <c r="W794" s="27">
        <f>IFERROR(LOWER(TRIM(INDEX($A794:$R794,MATCH(Lists!$J$5,$A$1:$R$1,0))&amp;"")),"")</f>
        <v/>
      </c>
      <c r="X794" s="27">
        <f>IFERROR(TRIM(INDEX($A794:$R794,MATCH(Lists!$J$6,$A$1:$R$1,0))&amp;""),"")</f>
        <v/>
      </c>
      <c r="Y794" s="27">
        <f>IF(W794="","",IF(COUNTIF(W$2:W794,W794)=1,MAX(Y$1:Y793)+1,""))</f>
        <v/>
      </c>
      <c r="Z794" s="26" t="n"/>
    </row>
    <row r="795">
      <c r="S795" s="26" t="n"/>
      <c r="T795" s="27">
        <f>IF(COUNTA($A795:$R795)&gt;0,1,0)</f>
        <v/>
      </c>
      <c r="U795" s="27">
        <f>IFERROR(LOWER(TRIM(INDEX($A795:$R795,MATCH(Lists!$J$3,$A$1:$R$1,0))&amp;"")),"")</f>
        <v/>
      </c>
      <c r="V795" s="27">
        <f>IFERROR(LOWER(TRIM(INDEX($A795:$R795,MATCH(Lists!$J$4,$A$1:$R$1,0))&amp;"")),"")</f>
        <v/>
      </c>
      <c r="W795" s="27">
        <f>IFERROR(LOWER(TRIM(INDEX($A795:$R795,MATCH(Lists!$J$5,$A$1:$R$1,0))&amp;"")),"")</f>
        <v/>
      </c>
      <c r="X795" s="27">
        <f>IFERROR(TRIM(INDEX($A795:$R795,MATCH(Lists!$J$6,$A$1:$R$1,0))&amp;""),"")</f>
        <v/>
      </c>
      <c r="Y795" s="27">
        <f>IF(W795="","",IF(COUNTIF(W$2:W795,W795)=1,MAX(Y$1:Y794)+1,""))</f>
        <v/>
      </c>
      <c r="Z795" s="26" t="n"/>
    </row>
    <row r="796">
      <c r="S796" s="26" t="n"/>
      <c r="T796" s="27">
        <f>IF(COUNTA($A796:$R796)&gt;0,1,0)</f>
        <v/>
      </c>
      <c r="U796" s="27">
        <f>IFERROR(LOWER(TRIM(INDEX($A796:$R796,MATCH(Lists!$J$3,$A$1:$R$1,0))&amp;"")),"")</f>
        <v/>
      </c>
      <c r="V796" s="27">
        <f>IFERROR(LOWER(TRIM(INDEX($A796:$R796,MATCH(Lists!$J$4,$A$1:$R$1,0))&amp;"")),"")</f>
        <v/>
      </c>
      <c r="W796" s="27">
        <f>IFERROR(LOWER(TRIM(INDEX($A796:$R796,MATCH(Lists!$J$5,$A$1:$R$1,0))&amp;"")),"")</f>
        <v/>
      </c>
      <c r="X796" s="27">
        <f>IFERROR(TRIM(INDEX($A796:$R796,MATCH(Lists!$J$6,$A$1:$R$1,0))&amp;""),"")</f>
        <v/>
      </c>
      <c r="Y796" s="27">
        <f>IF(W796="","",IF(COUNTIF(W$2:W796,W796)=1,MAX(Y$1:Y795)+1,""))</f>
        <v/>
      </c>
      <c r="Z796" s="26" t="n"/>
    </row>
    <row r="797">
      <c r="S797" s="26" t="n"/>
      <c r="T797" s="27">
        <f>IF(COUNTA($A797:$R797)&gt;0,1,0)</f>
        <v/>
      </c>
      <c r="U797" s="27">
        <f>IFERROR(LOWER(TRIM(INDEX($A797:$R797,MATCH(Lists!$J$3,$A$1:$R$1,0))&amp;"")),"")</f>
        <v/>
      </c>
      <c r="V797" s="27">
        <f>IFERROR(LOWER(TRIM(INDEX($A797:$R797,MATCH(Lists!$J$4,$A$1:$R$1,0))&amp;"")),"")</f>
        <v/>
      </c>
      <c r="W797" s="27">
        <f>IFERROR(LOWER(TRIM(INDEX($A797:$R797,MATCH(Lists!$J$5,$A$1:$R$1,0))&amp;"")),"")</f>
        <v/>
      </c>
      <c r="X797" s="27">
        <f>IFERROR(TRIM(INDEX($A797:$R797,MATCH(Lists!$J$6,$A$1:$R$1,0))&amp;""),"")</f>
        <v/>
      </c>
      <c r="Y797" s="27">
        <f>IF(W797="","",IF(COUNTIF(W$2:W797,W797)=1,MAX(Y$1:Y796)+1,""))</f>
        <v/>
      </c>
      <c r="Z797" s="26" t="n"/>
    </row>
    <row r="798">
      <c r="S798" s="26" t="n"/>
      <c r="T798" s="27">
        <f>IF(COUNTA($A798:$R798)&gt;0,1,0)</f>
        <v/>
      </c>
      <c r="U798" s="27">
        <f>IFERROR(LOWER(TRIM(INDEX($A798:$R798,MATCH(Lists!$J$3,$A$1:$R$1,0))&amp;"")),"")</f>
        <v/>
      </c>
      <c r="V798" s="27">
        <f>IFERROR(LOWER(TRIM(INDEX($A798:$R798,MATCH(Lists!$J$4,$A$1:$R$1,0))&amp;"")),"")</f>
        <v/>
      </c>
      <c r="W798" s="27">
        <f>IFERROR(LOWER(TRIM(INDEX($A798:$R798,MATCH(Lists!$J$5,$A$1:$R$1,0))&amp;"")),"")</f>
        <v/>
      </c>
      <c r="X798" s="27">
        <f>IFERROR(TRIM(INDEX($A798:$R798,MATCH(Lists!$J$6,$A$1:$R$1,0))&amp;""),"")</f>
        <v/>
      </c>
      <c r="Y798" s="27">
        <f>IF(W798="","",IF(COUNTIF(W$2:W798,W798)=1,MAX(Y$1:Y797)+1,""))</f>
        <v/>
      </c>
      <c r="Z798" s="26" t="n"/>
    </row>
    <row r="799">
      <c r="S799" s="26" t="n"/>
      <c r="T799" s="27">
        <f>IF(COUNTA($A799:$R799)&gt;0,1,0)</f>
        <v/>
      </c>
      <c r="U799" s="27">
        <f>IFERROR(LOWER(TRIM(INDEX($A799:$R799,MATCH(Lists!$J$3,$A$1:$R$1,0))&amp;"")),"")</f>
        <v/>
      </c>
      <c r="V799" s="27">
        <f>IFERROR(LOWER(TRIM(INDEX($A799:$R799,MATCH(Lists!$J$4,$A$1:$R$1,0))&amp;"")),"")</f>
        <v/>
      </c>
      <c r="W799" s="27">
        <f>IFERROR(LOWER(TRIM(INDEX($A799:$R799,MATCH(Lists!$J$5,$A$1:$R$1,0))&amp;"")),"")</f>
        <v/>
      </c>
      <c r="X799" s="27">
        <f>IFERROR(TRIM(INDEX($A799:$R799,MATCH(Lists!$J$6,$A$1:$R$1,0))&amp;""),"")</f>
        <v/>
      </c>
      <c r="Y799" s="27">
        <f>IF(W799="","",IF(COUNTIF(W$2:W799,W799)=1,MAX(Y$1:Y798)+1,""))</f>
        <v/>
      </c>
      <c r="Z799" s="26" t="n"/>
    </row>
    <row r="800">
      <c r="S800" s="26" t="n"/>
      <c r="T800" s="27">
        <f>IF(COUNTA($A800:$R800)&gt;0,1,0)</f>
        <v/>
      </c>
      <c r="U800" s="27">
        <f>IFERROR(LOWER(TRIM(INDEX($A800:$R800,MATCH(Lists!$J$3,$A$1:$R$1,0))&amp;"")),"")</f>
        <v/>
      </c>
      <c r="V800" s="27">
        <f>IFERROR(LOWER(TRIM(INDEX($A800:$R800,MATCH(Lists!$J$4,$A$1:$R$1,0))&amp;"")),"")</f>
        <v/>
      </c>
      <c r="W800" s="27">
        <f>IFERROR(LOWER(TRIM(INDEX($A800:$R800,MATCH(Lists!$J$5,$A$1:$R$1,0))&amp;"")),"")</f>
        <v/>
      </c>
      <c r="X800" s="27">
        <f>IFERROR(TRIM(INDEX($A800:$R800,MATCH(Lists!$J$6,$A$1:$R$1,0))&amp;""),"")</f>
        <v/>
      </c>
      <c r="Y800" s="27">
        <f>IF(W800="","",IF(COUNTIF(W$2:W800,W800)=1,MAX(Y$1:Y799)+1,""))</f>
        <v/>
      </c>
      <c r="Z800" s="26" t="n"/>
    </row>
    <row r="801">
      <c r="S801" s="26" t="n"/>
      <c r="T801" s="27">
        <f>IF(COUNTA($A801:$R801)&gt;0,1,0)</f>
        <v/>
      </c>
      <c r="U801" s="27">
        <f>IFERROR(LOWER(TRIM(INDEX($A801:$R801,MATCH(Lists!$J$3,$A$1:$R$1,0))&amp;"")),"")</f>
        <v/>
      </c>
      <c r="V801" s="27">
        <f>IFERROR(LOWER(TRIM(INDEX($A801:$R801,MATCH(Lists!$J$4,$A$1:$R$1,0))&amp;"")),"")</f>
        <v/>
      </c>
      <c r="W801" s="27">
        <f>IFERROR(LOWER(TRIM(INDEX($A801:$R801,MATCH(Lists!$J$5,$A$1:$R$1,0))&amp;"")),"")</f>
        <v/>
      </c>
      <c r="X801" s="27">
        <f>IFERROR(TRIM(INDEX($A801:$R801,MATCH(Lists!$J$6,$A$1:$R$1,0))&amp;""),"")</f>
        <v/>
      </c>
      <c r="Y801" s="27">
        <f>IF(W801="","",IF(COUNTIF(W$2:W801,W801)=1,MAX(Y$1:Y800)+1,""))</f>
        <v/>
      </c>
      <c r="Z801" s="26" t="n"/>
    </row>
    <row r="802">
      <c r="S802" s="26" t="n"/>
      <c r="T802" s="27">
        <f>IF(COUNTA($A802:$R802)&gt;0,1,0)</f>
        <v/>
      </c>
      <c r="U802" s="27">
        <f>IFERROR(LOWER(TRIM(INDEX($A802:$R802,MATCH(Lists!$J$3,$A$1:$R$1,0))&amp;"")),"")</f>
        <v/>
      </c>
      <c r="V802" s="27">
        <f>IFERROR(LOWER(TRIM(INDEX($A802:$R802,MATCH(Lists!$J$4,$A$1:$R$1,0))&amp;"")),"")</f>
        <v/>
      </c>
      <c r="W802" s="27">
        <f>IFERROR(LOWER(TRIM(INDEX($A802:$R802,MATCH(Lists!$J$5,$A$1:$R$1,0))&amp;"")),"")</f>
        <v/>
      </c>
      <c r="X802" s="27">
        <f>IFERROR(TRIM(INDEX($A802:$R802,MATCH(Lists!$J$6,$A$1:$R$1,0))&amp;""),"")</f>
        <v/>
      </c>
      <c r="Y802" s="27">
        <f>IF(W802="","",IF(COUNTIF(W$2:W802,W802)=1,MAX(Y$1:Y801)+1,""))</f>
        <v/>
      </c>
      <c r="Z802" s="26" t="n"/>
    </row>
    <row r="803">
      <c r="S803" s="26" t="n"/>
      <c r="T803" s="27">
        <f>IF(COUNTA($A803:$R803)&gt;0,1,0)</f>
        <v/>
      </c>
      <c r="U803" s="27">
        <f>IFERROR(LOWER(TRIM(INDEX($A803:$R803,MATCH(Lists!$J$3,$A$1:$R$1,0))&amp;"")),"")</f>
        <v/>
      </c>
      <c r="V803" s="27">
        <f>IFERROR(LOWER(TRIM(INDEX($A803:$R803,MATCH(Lists!$J$4,$A$1:$R$1,0))&amp;"")),"")</f>
        <v/>
      </c>
      <c r="W803" s="27">
        <f>IFERROR(LOWER(TRIM(INDEX($A803:$R803,MATCH(Lists!$J$5,$A$1:$R$1,0))&amp;"")),"")</f>
        <v/>
      </c>
      <c r="X803" s="27">
        <f>IFERROR(TRIM(INDEX($A803:$R803,MATCH(Lists!$J$6,$A$1:$R$1,0))&amp;""),"")</f>
        <v/>
      </c>
      <c r="Y803" s="27">
        <f>IF(W803="","",IF(COUNTIF(W$2:W803,W803)=1,MAX(Y$1:Y802)+1,""))</f>
        <v/>
      </c>
      <c r="Z803" s="26" t="n"/>
    </row>
    <row r="804">
      <c r="S804" s="26" t="n"/>
      <c r="T804" s="27">
        <f>IF(COUNTA($A804:$R804)&gt;0,1,0)</f>
        <v/>
      </c>
      <c r="U804" s="27">
        <f>IFERROR(LOWER(TRIM(INDEX($A804:$R804,MATCH(Lists!$J$3,$A$1:$R$1,0))&amp;"")),"")</f>
        <v/>
      </c>
      <c r="V804" s="27">
        <f>IFERROR(LOWER(TRIM(INDEX($A804:$R804,MATCH(Lists!$J$4,$A$1:$R$1,0))&amp;"")),"")</f>
        <v/>
      </c>
      <c r="W804" s="27">
        <f>IFERROR(LOWER(TRIM(INDEX($A804:$R804,MATCH(Lists!$J$5,$A$1:$R$1,0))&amp;"")),"")</f>
        <v/>
      </c>
      <c r="X804" s="27">
        <f>IFERROR(TRIM(INDEX($A804:$R804,MATCH(Lists!$J$6,$A$1:$R$1,0))&amp;""),"")</f>
        <v/>
      </c>
      <c r="Y804" s="27">
        <f>IF(W804="","",IF(COUNTIF(W$2:W804,W804)=1,MAX(Y$1:Y803)+1,""))</f>
        <v/>
      </c>
      <c r="Z804" s="26" t="n"/>
    </row>
    <row r="805">
      <c r="S805" s="26" t="n"/>
      <c r="T805" s="27">
        <f>IF(COUNTA($A805:$R805)&gt;0,1,0)</f>
        <v/>
      </c>
      <c r="U805" s="27">
        <f>IFERROR(LOWER(TRIM(INDEX($A805:$R805,MATCH(Lists!$J$3,$A$1:$R$1,0))&amp;"")),"")</f>
        <v/>
      </c>
      <c r="V805" s="27">
        <f>IFERROR(LOWER(TRIM(INDEX($A805:$R805,MATCH(Lists!$J$4,$A$1:$R$1,0))&amp;"")),"")</f>
        <v/>
      </c>
      <c r="W805" s="27">
        <f>IFERROR(LOWER(TRIM(INDEX($A805:$R805,MATCH(Lists!$J$5,$A$1:$R$1,0))&amp;"")),"")</f>
        <v/>
      </c>
      <c r="X805" s="27">
        <f>IFERROR(TRIM(INDEX($A805:$R805,MATCH(Lists!$J$6,$A$1:$R$1,0))&amp;""),"")</f>
        <v/>
      </c>
      <c r="Y805" s="27">
        <f>IF(W805="","",IF(COUNTIF(W$2:W805,W805)=1,MAX(Y$1:Y804)+1,""))</f>
        <v/>
      </c>
      <c r="Z805" s="26" t="n"/>
    </row>
    <row r="806">
      <c r="S806" s="26" t="n"/>
      <c r="T806" s="27">
        <f>IF(COUNTA($A806:$R806)&gt;0,1,0)</f>
        <v/>
      </c>
      <c r="U806" s="27">
        <f>IFERROR(LOWER(TRIM(INDEX($A806:$R806,MATCH(Lists!$J$3,$A$1:$R$1,0))&amp;"")),"")</f>
        <v/>
      </c>
      <c r="V806" s="27">
        <f>IFERROR(LOWER(TRIM(INDEX($A806:$R806,MATCH(Lists!$J$4,$A$1:$R$1,0))&amp;"")),"")</f>
        <v/>
      </c>
      <c r="W806" s="27">
        <f>IFERROR(LOWER(TRIM(INDEX($A806:$R806,MATCH(Lists!$J$5,$A$1:$R$1,0))&amp;"")),"")</f>
        <v/>
      </c>
      <c r="X806" s="27">
        <f>IFERROR(TRIM(INDEX($A806:$R806,MATCH(Lists!$J$6,$A$1:$R$1,0))&amp;""),"")</f>
        <v/>
      </c>
      <c r="Y806" s="27">
        <f>IF(W806="","",IF(COUNTIF(W$2:W806,W806)=1,MAX(Y$1:Y805)+1,""))</f>
        <v/>
      </c>
      <c r="Z806" s="26" t="n"/>
    </row>
    <row r="807">
      <c r="S807" s="26" t="n"/>
      <c r="T807" s="27">
        <f>IF(COUNTA($A807:$R807)&gt;0,1,0)</f>
        <v/>
      </c>
      <c r="U807" s="27">
        <f>IFERROR(LOWER(TRIM(INDEX($A807:$R807,MATCH(Lists!$J$3,$A$1:$R$1,0))&amp;"")),"")</f>
        <v/>
      </c>
      <c r="V807" s="27">
        <f>IFERROR(LOWER(TRIM(INDEX($A807:$R807,MATCH(Lists!$J$4,$A$1:$R$1,0))&amp;"")),"")</f>
        <v/>
      </c>
      <c r="W807" s="27">
        <f>IFERROR(LOWER(TRIM(INDEX($A807:$R807,MATCH(Lists!$J$5,$A$1:$R$1,0))&amp;"")),"")</f>
        <v/>
      </c>
      <c r="X807" s="27">
        <f>IFERROR(TRIM(INDEX($A807:$R807,MATCH(Lists!$J$6,$A$1:$R$1,0))&amp;""),"")</f>
        <v/>
      </c>
      <c r="Y807" s="27">
        <f>IF(W807="","",IF(COUNTIF(W$2:W807,W807)=1,MAX(Y$1:Y806)+1,""))</f>
        <v/>
      </c>
      <c r="Z807" s="26" t="n"/>
    </row>
    <row r="808">
      <c r="S808" s="26" t="n"/>
      <c r="T808" s="27">
        <f>IF(COUNTA($A808:$R808)&gt;0,1,0)</f>
        <v/>
      </c>
      <c r="U808" s="27">
        <f>IFERROR(LOWER(TRIM(INDEX($A808:$R808,MATCH(Lists!$J$3,$A$1:$R$1,0))&amp;"")),"")</f>
        <v/>
      </c>
      <c r="V808" s="27">
        <f>IFERROR(LOWER(TRIM(INDEX($A808:$R808,MATCH(Lists!$J$4,$A$1:$R$1,0))&amp;"")),"")</f>
        <v/>
      </c>
      <c r="W808" s="27">
        <f>IFERROR(LOWER(TRIM(INDEX($A808:$R808,MATCH(Lists!$J$5,$A$1:$R$1,0))&amp;"")),"")</f>
        <v/>
      </c>
      <c r="X808" s="27">
        <f>IFERROR(TRIM(INDEX($A808:$R808,MATCH(Lists!$J$6,$A$1:$R$1,0))&amp;""),"")</f>
        <v/>
      </c>
      <c r="Y808" s="27">
        <f>IF(W808="","",IF(COUNTIF(W$2:W808,W808)=1,MAX(Y$1:Y807)+1,""))</f>
        <v/>
      </c>
      <c r="Z808" s="26" t="n"/>
    </row>
    <row r="809">
      <c r="S809" s="26" t="n"/>
      <c r="T809" s="27">
        <f>IF(COUNTA($A809:$R809)&gt;0,1,0)</f>
        <v/>
      </c>
      <c r="U809" s="27">
        <f>IFERROR(LOWER(TRIM(INDEX($A809:$R809,MATCH(Lists!$J$3,$A$1:$R$1,0))&amp;"")),"")</f>
        <v/>
      </c>
      <c r="V809" s="27">
        <f>IFERROR(LOWER(TRIM(INDEX($A809:$R809,MATCH(Lists!$J$4,$A$1:$R$1,0))&amp;"")),"")</f>
        <v/>
      </c>
      <c r="W809" s="27">
        <f>IFERROR(LOWER(TRIM(INDEX($A809:$R809,MATCH(Lists!$J$5,$A$1:$R$1,0))&amp;"")),"")</f>
        <v/>
      </c>
      <c r="X809" s="27">
        <f>IFERROR(TRIM(INDEX($A809:$R809,MATCH(Lists!$J$6,$A$1:$R$1,0))&amp;""),"")</f>
        <v/>
      </c>
      <c r="Y809" s="27">
        <f>IF(W809="","",IF(COUNTIF(W$2:W809,W809)=1,MAX(Y$1:Y808)+1,""))</f>
        <v/>
      </c>
      <c r="Z809" s="26" t="n"/>
    </row>
    <row r="810">
      <c r="S810" s="26" t="n"/>
      <c r="T810" s="27">
        <f>IF(COUNTA($A810:$R810)&gt;0,1,0)</f>
        <v/>
      </c>
      <c r="U810" s="27">
        <f>IFERROR(LOWER(TRIM(INDEX($A810:$R810,MATCH(Lists!$J$3,$A$1:$R$1,0))&amp;"")),"")</f>
        <v/>
      </c>
      <c r="V810" s="27">
        <f>IFERROR(LOWER(TRIM(INDEX($A810:$R810,MATCH(Lists!$J$4,$A$1:$R$1,0))&amp;"")),"")</f>
        <v/>
      </c>
      <c r="W810" s="27">
        <f>IFERROR(LOWER(TRIM(INDEX($A810:$R810,MATCH(Lists!$J$5,$A$1:$R$1,0))&amp;"")),"")</f>
        <v/>
      </c>
      <c r="X810" s="27">
        <f>IFERROR(TRIM(INDEX($A810:$R810,MATCH(Lists!$J$6,$A$1:$R$1,0))&amp;""),"")</f>
        <v/>
      </c>
      <c r="Y810" s="27">
        <f>IF(W810="","",IF(COUNTIF(W$2:W810,W810)=1,MAX(Y$1:Y809)+1,""))</f>
        <v/>
      </c>
      <c r="Z810" s="26" t="n"/>
    </row>
    <row r="811">
      <c r="S811" s="26" t="n"/>
      <c r="T811" s="27">
        <f>IF(COUNTA($A811:$R811)&gt;0,1,0)</f>
        <v/>
      </c>
      <c r="U811" s="27">
        <f>IFERROR(LOWER(TRIM(INDEX($A811:$R811,MATCH(Lists!$J$3,$A$1:$R$1,0))&amp;"")),"")</f>
        <v/>
      </c>
      <c r="V811" s="27">
        <f>IFERROR(LOWER(TRIM(INDEX($A811:$R811,MATCH(Lists!$J$4,$A$1:$R$1,0))&amp;"")),"")</f>
        <v/>
      </c>
      <c r="W811" s="27">
        <f>IFERROR(LOWER(TRIM(INDEX($A811:$R811,MATCH(Lists!$J$5,$A$1:$R$1,0))&amp;"")),"")</f>
        <v/>
      </c>
      <c r="X811" s="27">
        <f>IFERROR(TRIM(INDEX($A811:$R811,MATCH(Lists!$J$6,$A$1:$R$1,0))&amp;""),"")</f>
        <v/>
      </c>
      <c r="Y811" s="27">
        <f>IF(W811="","",IF(COUNTIF(W$2:W811,W811)=1,MAX(Y$1:Y810)+1,""))</f>
        <v/>
      </c>
      <c r="Z811" s="26" t="n"/>
    </row>
    <row r="812">
      <c r="S812" s="26" t="n"/>
      <c r="T812" s="27">
        <f>IF(COUNTA($A812:$R812)&gt;0,1,0)</f>
        <v/>
      </c>
      <c r="U812" s="27">
        <f>IFERROR(LOWER(TRIM(INDEX($A812:$R812,MATCH(Lists!$J$3,$A$1:$R$1,0))&amp;"")),"")</f>
        <v/>
      </c>
      <c r="V812" s="27">
        <f>IFERROR(LOWER(TRIM(INDEX($A812:$R812,MATCH(Lists!$J$4,$A$1:$R$1,0))&amp;"")),"")</f>
        <v/>
      </c>
      <c r="W812" s="27">
        <f>IFERROR(LOWER(TRIM(INDEX($A812:$R812,MATCH(Lists!$J$5,$A$1:$R$1,0))&amp;"")),"")</f>
        <v/>
      </c>
      <c r="X812" s="27">
        <f>IFERROR(TRIM(INDEX($A812:$R812,MATCH(Lists!$J$6,$A$1:$R$1,0))&amp;""),"")</f>
        <v/>
      </c>
      <c r="Y812" s="27">
        <f>IF(W812="","",IF(COUNTIF(W$2:W812,W812)=1,MAX(Y$1:Y811)+1,""))</f>
        <v/>
      </c>
      <c r="Z812" s="26" t="n"/>
    </row>
    <row r="813">
      <c r="S813" s="26" t="n"/>
      <c r="T813" s="27">
        <f>IF(COUNTA($A813:$R813)&gt;0,1,0)</f>
        <v/>
      </c>
      <c r="U813" s="27">
        <f>IFERROR(LOWER(TRIM(INDEX($A813:$R813,MATCH(Lists!$J$3,$A$1:$R$1,0))&amp;"")),"")</f>
        <v/>
      </c>
      <c r="V813" s="27">
        <f>IFERROR(LOWER(TRIM(INDEX($A813:$R813,MATCH(Lists!$J$4,$A$1:$R$1,0))&amp;"")),"")</f>
        <v/>
      </c>
      <c r="W813" s="27">
        <f>IFERROR(LOWER(TRIM(INDEX($A813:$R813,MATCH(Lists!$J$5,$A$1:$R$1,0))&amp;"")),"")</f>
        <v/>
      </c>
      <c r="X813" s="27">
        <f>IFERROR(TRIM(INDEX($A813:$R813,MATCH(Lists!$J$6,$A$1:$R$1,0))&amp;""),"")</f>
        <v/>
      </c>
      <c r="Y813" s="27">
        <f>IF(W813="","",IF(COUNTIF(W$2:W813,W813)=1,MAX(Y$1:Y812)+1,""))</f>
        <v/>
      </c>
      <c r="Z813" s="26" t="n"/>
    </row>
    <row r="814">
      <c r="S814" s="26" t="n"/>
      <c r="T814" s="27">
        <f>IF(COUNTA($A814:$R814)&gt;0,1,0)</f>
        <v/>
      </c>
      <c r="U814" s="27">
        <f>IFERROR(LOWER(TRIM(INDEX($A814:$R814,MATCH(Lists!$J$3,$A$1:$R$1,0))&amp;"")),"")</f>
        <v/>
      </c>
      <c r="V814" s="27">
        <f>IFERROR(LOWER(TRIM(INDEX($A814:$R814,MATCH(Lists!$J$4,$A$1:$R$1,0))&amp;"")),"")</f>
        <v/>
      </c>
      <c r="W814" s="27">
        <f>IFERROR(LOWER(TRIM(INDEX($A814:$R814,MATCH(Lists!$J$5,$A$1:$R$1,0))&amp;"")),"")</f>
        <v/>
      </c>
      <c r="X814" s="27">
        <f>IFERROR(TRIM(INDEX($A814:$R814,MATCH(Lists!$J$6,$A$1:$R$1,0))&amp;""),"")</f>
        <v/>
      </c>
      <c r="Y814" s="27">
        <f>IF(W814="","",IF(COUNTIF(W$2:W814,W814)=1,MAX(Y$1:Y813)+1,""))</f>
        <v/>
      </c>
      <c r="Z814" s="26" t="n"/>
    </row>
    <row r="815">
      <c r="S815" s="26" t="n"/>
      <c r="T815" s="27">
        <f>IF(COUNTA($A815:$R815)&gt;0,1,0)</f>
        <v/>
      </c>
      <c r="U815" s="27">
        <f>IFERROR(LOWER(TRIM(INDEX($A815:$R815,MATCH(Lists!$J$3,$A$1:$R$1,0))&amp;"")),"")</f>
        <v/>
      </c>
      <c r="V815" s="27">
        <f>IFERROR(LOWER(TRIM(INDEX($A815:$R815,MATCH(Lists!$J$4,$A$1:$R$1,0))&amp;"")),"")</f>
        <v/>
      </c>
      <c r="W815" s="27">
        <f>IFERROR(LOWER(TRIM(INDEX($A815:$R815,MATCH(Lists!$J$5,$A$1:$R$1,0))&amp;"")),"")</f>
        <v/>
      </c>
      <c r="X815" s="27">
        <f>IFERROR(TRIM(INDEX($A815:$R815,MATCH(Lists!$J$6,$A$1:$R$1,0))&amp;""),"")</f>
        <v/>
      </c>
      <c r="Y815" s="27">
        <f>IF(W815="","",IF(COUNTIF(W$2:W815,W815)=1,MAX(Y$1:Y814)+1,""))</f>
        <v/>
      </c>
      <c r="Z815" s="26" t="n"/>
    </row>
    <row r="816">
      <c r="S816" s="26" t="n"/>
      <c r="T816" s="27">
        <f>IF(COUNTA($A816:$R816)&gt;0,1,0)</f>
        <v/>
      </c>
      <c r="U816" s="27">
        <f>IFERROR(LOWER(TRIM(INDEX($A816:$R816,MATCH(Lists!$J$3,$A$1:$R$1,0))&amp;"")),"")</f>
        <v/>
      </c>
      <c r="V816" s="27">
        <f>IFERROR(LOWER(TRIM(INDEX($A816:$R816,MATCH(Lists!$J$4,$A$1:$R$1,0))&amp;"")),"")</f>
        <v/>
      </c>
      <c r="W816" s="27">
        <f>IFERROR(LOWER(TRIM(INDEX($A816:$R816,MATCH(Lists!$J$5,$A$1:$R$1,0))&amp;"")),"")</f>
        <v/>
      </c>
      <c r="X816" s="27">
        <f>IFERROR(TRIM(INDEX($A816:$R816,MATCH(Lists!$J$6,$A$1:$R$1,0))&amp;""),"")</f>
        <v/>
      </c>
      <c r="Y816" s="27">
        <f>IF(W816="","",IF(COUNTIF(W$2:W816,W816)=1,MAX(Y$1:Y815)+1,""))</f>
        <v/>
      </c>
      <c r="Z816" s="26" t="n"/>
    </row>
    <row r="817">
      <c r="S817" s="26" t="n"/>
      <c r="T817" s="27">
        <f>IF(COUNTA($A817:$R817)&gt;0,1,0)</f>
        <v/>
      </c>
      <c r="U817" s="27">
        <f>IFERROR(LOWER(TRIM(INDEX($A817:$R817,MATCH(Lists!$J$3,$A$1:$R$1,0))&amp;"")),"")</f>
        <v/>
      </c>
      <c r="V817" s="27">
        <f>IFERROR(LOWER(TRIM(INDEX($A817:$R817,MATCH(Lists!$J$4,$A$1:$R$1,0))&amp;"")),"")</f>
        <v/>
      </c>
      <c r="W817" s="27">
        <f>IFERROR(LOWER(TRIM(INDEX($A817:$R817,MATCH(Lists!$J$5,$A$1:$R$1,0))&amp;"")),"")</f>
        <v/>
      </c>
      <c r="X817" s="27">
        <f>IFERROR(TRIM(INDEX($A817:$R817,MATCH(Lists!$J$6,$A$1:$R$1,0))&amp;""),"")</f>
        <v/>
      </c>
      <c r="Y817" s="27">
        <f>IF(W817="","",IF(COUNTIF(W$2:W817,W817)=1,MAX(Y$1:Y816)+1,""))</f>
        <v/>
      </c>
      <c r="Z817" s="26" t="n"/>
    </row>
    <row r="818">
      <c r="S818" s="26" t="n"/>
      <c r="T818" s="27">
        <f>IF(COUNTA($A818:$R818)&gt;0,1,0)</f>
        <v/>
      </c>
      <c r="U818" s="27">
        <f>IFERROR(LOWER(TRIM(INDEX($A818:$R818,MATCH(Lists!$J$3,$A$1:$R$1,0))&amp;"")),"")</f>
        <v/>
      </c>
      <c r="V818" s="27">
        <f>IFERROR(LOWER(TRIM(INDEX($A818:$R818,MATCH(Lists!$J$4,$A$1:$R$1,0))&amp;"")),"")</f>
        <v/>
      </c>
      <c r="W818" s="27">
        <f>IFERROR(LOWER(TRIM(INDEX($A818:$R818,MATCH(Lists!$J$5,$A$1:$R$1,0))&amp;"")),"")</f>
        <v/>
      </c>
      <c r="X818" s="27">
        <f>IFERROR(TRIM(INDEX($A818:$R818,MATCH(Lists!$J$6,$A$1:$R$1,0))&amp;""),"")</f>
        <v/>
      </c>
      <c r="Y818" s="27">
        <f>IF(W818="","",IF(COUNTIF(W$2:W818,W818)=1,MAX(Y$1:Y817)+1,""))</f>
        <v/>
      </c>
      <c r="Z818" s="26" t="n"/>
    </row>
    <row r="819">
      <c r="S819" s="26" t="n"/>
      <c r="T819" s="27">
        <f>IF(COUNTA($A819:$R819)&gt;0,1,0)</f>
        <v/>
      </c>
      <c r="U819" s="27">
        <f>IFERROR(LOWER(TRIM(INDEX($A819:$R819,MATCH(Lists!$J$3,$A$1:$R$1,0))&amp;"")),"")</f>
        <v/>
      </c>
      <c r="V819" s="27">
        <f>IFERROR(LOWER(TRIM(INDEX($A819:$R819,MATCH(Lists!$J$4,$A$1:$R$1,0))&amp;"")),"")</f>
        <v/>
      </c>
      <c r="W819" s="27">
        <f>IFERROR(LOWER(TRIM(INDEX($A819:$R819,MATCH(Lists!$J$5,$A$1:$R$1,0))&amp;"")),"")</f>
        <v/>
      </c>
      <c r="X819" s="27">
        <f>IFERROR(TRIM(INDEX($A819:$R819,MATCH(Lists!$J$6,$A$1:$R$1,0))&amp;""),"")</f>
        <v/>
      </c>
      <c r="Y819" s="27">
        <f>IF(W819="","",IF(COUNTIF(W$2:W819,W819)=1,MAX(Y$1:Y818)+1,""))</f>
        <v/>
      </c>
      <c r="Z819" s="26" t="n"/>
    </row>
    <row r="820">
      <c r="S820" s="26" t="n"/>
      <c r="T820" s="27">
        <f>IF(COUNTA($A820:$R820)&gt;0,1,0)</f>
        <v/>
      </c>
      <c r="U820" s="27">
        <f>IFERROR(LOWER(TRIM(INDEX($A820:$R820,MATCH(Lists!$J$3,$A$1:$R$1,0))&amp;"")),"")</f>
        <v/>
      </c>
      <c r="V820" s="27">
        <f>IFERROR(LOWER(TRIM(INDEX($A820:$R820,MATCH(Lists!$J$4,$A$1:$R$1,0))&amp;"")),"")</f>
        <v/>
      </c>
      <c r="W820" s="27">
        <f>IFERROR(LOWER(TRIM(INDEX($A820:$R820,MATCH(Lists!$J$5,$A$1:$R$1,0))&amp;"")),"")</f>
        <v/>
      </c>
      <c r="X820" s="27">
        <f>IFERROR(TRIM(INDEX($A820:$R820,MATCH(Lists!$J$6,$A$1:$R$1,0))&amp;""),"")</f>
        <v/>
      </c>
      <c r="Y820" s="27">
        <f>IF(W820="","",IF(COUNTIF(W$2:W820,W820)=1,MAX(Y$1:Y819)+1,""))</f>
        <v/>
      </c>
      <c r="Z820" s="26" t="n"/>
    </row>
    <row r="821">
      <c r="S821" s="26" t="n"/>
      <c r="T821" s="27">
        <f>IF(COUNTA($A821:$R821)&gt;0,1,0)</f>
        <v/>
      </c>
      <c r="U821" s="27">
        <f>IFERROR(LOWER(TRIM(INDEX($A821:$R821,MATCH(Lists!$J$3,$A$1:$R$1,0))&amp;"")),"")</f>
        <v/>
      </c>
      <c r="V821" s="27">
        <f>IFERROR(LOWER(TRIM(INDEX($A821:$R821,MATCH(Lists!$J$4,$A$1:$R$1,0))&amp;"")),"")</f>
        <v/>
      </c>
      <c r="W821" s="27">
        <f>IFERROR(LOWER(TRIM(INDEX($A821:$R821,MATCH(Lists!$J$5,$A$1:$R$1,0))&amp;"")),"")</f>
        <v/>
      </c>
      <c r="X821" s="27">
        <f>IFERROR(TRIM(INDEX($A821:$R821,MATCH(Lists!$J$6,$A$1:$R$1,0))&amp;""),"")</f>
        <v/>
      </c>
      <c r="Y821" s="27">
        <f>IF(W821="","",IF(COUNTIF(W$2:W821,W821)=1,MAX(Y$1:Y820)+1,""))</f>
        <v/>
      </c>
      <c r="Z821" s="26" t="n"/>
    </row>
    <row r="822">
      <c r="S822" s="26" t="n"/>
      <c r="T822" s="27">
        <f>IF(COUNTA($A822:$R822)&gt;0,1,0)</f>
        <v/>
      </c>
      <c r="U822" s="27">
        <f>IFERROR(LOWER(TRIM(INDEX($A822:$R822,MATCH(Lists!$J$3,$A$1:$R$1,0))&amp;"")),"")</f>
        <v/>
      </c>
      <c r="V822" s="27">
        <f>IFERROR(LOWER(TRIM(INDEX($A822:$R822,MATCH(Lists!$J$4,$A$1:$R$1,0))&amp;"")),"")</f>
        <v/>
      </c>
      <c r="W822" s="27">
        <f>IFERROR(LOWER(TRIM(INDEX($A822:$R822,MATCH(Lists!$J$5,$A$1:$R$1,0))&amp;"")),"")</f>
        <v/>
      </c>
      <c r="X822" s="27">
        <f>IFERROR(TRIM(INDEX($A822:$R822,MATCH(Lists!$J$6,$A$1:$R$1,0))&amp;""),"")</f>
        <v/>
      </c>
      <c r="Y822" s="27">
        <f>IF(W822="","",IF(COUNTIF(W$2:W822,W822)=1,MAX(Y$1:Y821)+1,""))</f>
        <v/>
      </c>
      <c r="Z822" s="26" t="n"/>
    </row>
    <row r="823">
      <c r="S823" s="26" t="n"/>
      <c r="T823" s="27">
        <f>IF(COUNTA($A823:$R823)&gt;0,1,0)</f>
        <v/>
      </c>
      <c r="U823" s="27">
        <f>IFERROR(LOWER(TRIM(INDEX($A823:$R823,MATCH(Lists!$J$3,$A$1:$R$1,0))&amp;"")),"")</f>
        <v/>
      </c>
      <c r="V823" s="27">
        <f>IFERROR(LOWER(TRIM(INDEX($A823:$R823,MATCH(Lists!$J$4,$A$1:$R$1,0))&amp;"")),"")</f>
        <v/>
      </c>
      <c r="W823" s="27">
        <f>IFERROR(LOWER(TRIM(INDEX($A823:$R823,MATCH(Lists!$J$5,$A$1:$R$1,0))&amp;"")),"")</f>
        <v/>
      </c>
      <c r="X823" s="27">
        <f>IFERROR(TRIM(INDEX($A823:$R823,MATCH(Lists!$J$6,$A$1:$R$1,0))&amp;""),"")</f>
        <v/>
      </c>
      <c r="Y823" s="27">
        <f>IF(W823="","",IF(COUNTIF(W$2:W823,W823)=1,MAX(Y$1:Y822)+1,""))</f>
        <v/>
      </c>
      <c r="Z823" s="26" t="n"/>
    </row>
    <row r="824">
      <c r="S824" s="26" t="n"/>
      <c r="T824" s="27">
        <f>IF(COUNTA($A824:$R824)&gt;0,1,0)</f>
        <v/>
      </c>
      <c r="U824" s="27">
        <f>IFERROR(LOWER(TRIM(INDEX($A824:$R824,MATCH(Lists!$J$3,$A$1:$R$1,0))&amp;"")),"")</f>
        <v/>
      </c>
      <c r="V824" s="27">
        <f>IFERROR(LOWER(TRIM(INDEX($A824:$R824,MATCH(Lists!$J$4,$A$1:$R$1,0))&amp;"")),"")</f>
        <v/>
      </c>
      <c r="W824" s="27">
        <f>IFERROR(LOWER(TRIM(INDEX($A824:$R824,MATCH(Lists!$J$5,$A$1:$R$1,0))&amp;"")),"")</f>
        <v/>
      </c>
      <c r="X824" s="27">
        <f>IFERROR(TRIM(INDEX($A824:$R824,MATCH(Lists!$J$6,$A$1:$R$1,0))&amp;""),"")</f>
        <v/>
      </c>
      <c r="Y824" s="27">
        <f>IF(W824="","",IF(COUNTIF(W$2:W824,W824)=1,MAX(Y$1:Y823)+1,""))</f>
        <v/>
      </c>
      <c r="Z824" s="26" t="n"/>
    </row>
    <row r="825">
      <c r="S825" s="26" t="n"/>
      <c r="T825" s="27">
        <f>IF(COUNTA($A825:$R825)&gt;0,1,0)</f>
        <v/>
      </c>
      <c r="U825" s="27">
        <f>IFERROR(LOWER(TRIM(INDEX($A825:$R825,MATCH(Lists!$J$3,$A$1:$R$1,0))&amp;"")),"")</f>
        <v/>
      </c>
      <c r="V825" s="27">
        <f>IFERROR(LOWER(TRIM(INDEX($A825:$R825,MATCH(Lists!$J$4,$A$1:$R$1,0))&amp;"")),"")</f>
        <v/>
      </c>
      <c r="W825" s="27">
        <f>IFERROR(LOWER(TRIM(INDEX($A825:$R825,MATCH(Lists!$J$5,$A$1:$R$1,0))&amp;"")),"")</f>
        <v/>
      </c>
      <c r="X825" s="27">
        <f>IFERROR(TRIM(INDEX($A825:$R825,MATCH(Lists!$J$6,$A$1:$R$1,0))&amp;""),"")</f>
        <v/>
      </c>
      <c r="Y825" s="27">
        <f>IF(W825="","",IF(COUNTIF(W$2:W825,W825)=1,MAX(Y$1:Y824)+1,""))</f>
        <v/>
      </c>
      <c r="Z825" s="26" t="n"/>
    </row>
    <row r="826">
      <c r="S826" s="26" t="n"/>
      <c r="T826" s="27">
        <f>IF(COUNTA($A826:$R826)&gt;0,1,0)</f>
        <v/>
      </c>
      <c r="U826" s="27">
        <f>IFERROR(LOWER(TRIM(INDEX($A826:$R826,MATCH(Lists!$J$3,$A$1:$R$1,0))&amp;"")),"")</f>
        <v/>
      </c>
      <c r="V826" s="27">
        <f>IFERROR(LOWER(TRIM(INDEX($A826:$R826,MATCH(Lists!$J$4,$A$1:$R$1,0))&amp;"")),"")</f>
        <v/>
      </c>
      <c r="W826" s="27">
        <f>IFERROR(LOWER(TRIM(INDEX($A826:$R826,MATCH(Lists!$J$5,$A$1:$R$1,0))&amp;"")),"")</f>
        <v/>
      </c>
      <c r="X826" s="27">
        <f>IFERROR(TRIM(INDEX($A826:$R826,MATCH(Lists!$J$6,$A$1:$R$1,0))&amp;""),"")</f>
        <v/>
      </c>
      <c r="Y826" s="27">
        <f>IF(W826="","",IF(COUNTIF(W$2:W826,W826)=1,MAX(Y$1:Y825)+1,""))</f>
        <v/>
      </c>
      <c r="Z826" s="26" t="n"/>
    </row>
    <row r="827">
      <c r="S827" s="26" t="n"/>
      <c r="T827" s="27">
        <f>IF(COUNTA($A827:$R827)&gt;0,1,0)</f>
        <v/>
      </c>
      <c r="U827" s="27">
        <f>IFERROR(LOWER(TRIM(INDEX($A827:$R827,MATCH(Lists!$J$3,$A$1:$R$1,0))&amp;"")),"")</f>
        <v/>
      </c>
      <c r="V827" s="27">
        <f>IFERROR(LOWER(TRIM(INDEX($A827:$R827,MATCH(Lists!$J$4,$A$1:$R$1,0))&amp;"")),"")</f>
        <v/>
      </c>
      <c r="W827" s="27">
        <f>IFERROR(LOWER(TRIM(INDEX($A827:$R827,MATCH(Lists!$J$5,$A$1:$R$1,0))&amp;"")),"")</f>
        <v/>
      </c>
      <c r="X827" s="27">
        <f>IFERROR(TRIM(INDEX($A827:$R827,MATCH(Lists!$J$6,$A$1:$R$1,0))&amp;""),"")</f>
        <v/>
      </c>
      <c r="Y827" s="27">
        <f>IF(W827="","",IF(COUNTIF(W$2:W827,W827)=1,MAX(Y$1:Y826)+1,""))</f>
        <v/>
      </c>
      <c r="Z827" s="26" t="n"/>
    </row>
    <row r="828">
      <c r="S828" s="26" t="n"/>
      <c r="T828" s="27">
        <f>IF(COUNTA($A828:$R828)&gt;0,1,0)</f>
        <v/>
      </c>
      <c r="U828" s="27">
        <f>IFERROR(LOWER(TRIM(INDEX($A828:$R828,MATCH(Lists!$J$3,$A$1:$R$1,0))&amp;"")),"")</f>
        <v/>
      </c>
      <c r="V828" s="27">
        <f>IFERROR(LOWER(TRIM(INDEX($A828:$R828,MATCH(Lists!$J$4,$A$1:$R$1,0))&amp;"")),"")</f>
        <v/>
      </c>
      <c r="W828" s="27">
        <f>IFERROR(LOWER(TRIM(INDEX($A828:$R828,MATCH(Lists!$J$5,$A$1:$R$1,0))&amp;"")),"")</f>
        <v/>
      </c>
      <c r="X828" s="27">
        <f>IFERROR(TRIM(INDEX($A828:$R828,MATCH(Lists!$J$6,$A$1:$R$1,0))&amp;""),"")</f>
        <v/>
      </c>
      <c r="Y828" s="27">
        <f>IF(W828="","",IF(COUNTIF(W$2:W828,W828)=1,MAX(Y$1:Y827)+1,""))</f>
        <v/>
      </c>
      <c r="Z828" s="26" t="n"/>
    </row>
    <row r="829">
      <c r="S829" s="26" t="n"/>
      <c r="T829" s="27">
        <f>IF(COUNTA($A829:$R829)&gt;0,1,0)</f>
        <v/>
      </c>
      <c r="U829" s="27">
        <f>IFERROR(LOWER(TRIM(INDEX($A829:$R829,MATCH(Lists!$J$3,$A$1:$R$1,0))&amp;"")),"")</f>
        <v/>
      </c>
      <c r="V829" s="27">
        <f>IFERROR(LOWER(TRIM(INDEX($A829:$R829,MATCH(Lists!$J$4,$A$1:$R$1,0))&amp;"")),"")</f>
        <v/>
      </c>
      <c r="W829" s="27">
        <f>IFERROR(LOWER(TRIM(INDEX($A829:$R829,MATCH(Lists!$J$5,$A$1:$R$1,0))&amp;"")),"")</f>
        <v/>
      </c>
      <c r="X829" s="27">
        <f>IFERROR(TRIM(INDEX($A829:$R829,MATCH(Lists!$J$6,$A$1:$R$1,0))&amp;""),"")</f>
        <v/>
      </c>
      <c r="Y829" s="27">
        <f>IF(W829="","",IF(COUNTIF(W$2:W829,W829)=1,MAX(Y$1:Y828)+1,""))</f>
        <v/>
      </c>
      <c r="Z829" s="26" t="n"/>
    </row>
    <row r="830">
      <c r="S830" s="26" t="n"/>
      <c r="T830" s="27">
        <f>IF(COUNTA($A830:$R830)&gt;0,1,0)</f>
        <v/>
      </c>
      <c r="U830" s="27">
        <f>IFERROR(LOWER(TRIM(INDEX($A830:$R830,MATCH(Lists!$J$3,$A$1:$R$1,0))&amp;"")),"")</f>
        <v/>
      </c>
      <c r="V830" s="27">
        <f>IFERROR(LOWER(TRIM(INDEX($A830:$R830,MATCH(Lists!$J$4,$A$1:$R$1,0))&amp;"")),"")</f>
        <v/>
      </c>
      <c r="W830" s="27">
        <f>IFERROR(LOWER(TRIM(INDEX($A830:$R830,MATCH(Lists!$J$5,$A$1:$R$1,0))&amp;"")),"")</f>
        <v/>
      </c>
      <c r="X830" s="27">
        <f>IFERROR(TRIM(INDEX($A830:$R830,MATCH(Lists!$J$6,$A$1:$R$1,0))&amp;""),"")</f>
        <v/>
      </c>
      <c r="Y830" s="27">
        <f>IF(W830="","",IF(COUNTIF(W$2:W830,W830)=1,MAX(Y$1:Y829)+1,""))</f>
        <v/>
      </c>
      <c r="Z830" s="26" t="n"/>
    </row>
    <row r="831">
      <c r="S831" s="26" t="n"/>
      <c r="T831" s="27">
        <f>IF(COUNTA($A831:$R831)&gt;0,1,0)</f>
        <v/>
      </c>
      <c r="U831" s="27">
        <f>IFERROR(LOWER(TRIM(INDEX($A831:$R831,MATCH(Lists!$J$3,$A$1:$R$1,0))&amp;"")),"")</f>
        <v/>
      </c>
      <c r="V831" s="27">
        <f>IFERROR(LOWER(TRIM(INDEX($A831:$R831,MATCH(Lists!$J$4,$A$1:$R$1,0))&amp;"")),"")</f>
        <v/>
      </c>
      <c r="W831" s="27">
        <f>IFERROR(LOWER(TRIM(INDEX($A831:$R831,MATCH(Lists!$J$5,$A$1:$R$1,0))&amp;"")),"")</f>
        <v/>
      </c>
      <c r="X831" s="27">
        <f>IFERROR(TRIM(INDEX($A831:$R831,MATCH(Lists!$J$6,$A$1:$R$1,0))&amp;""),"")</f>
        <v/>
      </c>
      <c r="Y831" s="27">
        <f>IF(W831="","",IF(COUNTIF(W$2:W831,W831)=1,MAX(Y$1:Y830)+1,""))</f>
        <v/>
      </c>
      <c r="Z831" s="26" t="n"/>
    </row>
    <row r="832">
      <c r="S832" s="26" t="n"/>
      <c r="T832" s="27">
        <f>IF(COUNTA($A832:$R832)&gt;0,1,0)</f>
        <v/>
      </c>
      <c r="U832" s="27">
        <f>IFERROR(LOWER(TRIM(INDEX($A832:$R832,MATCH(Lists!$J$3,$A$1:$R$1,0))&amp;"")),"")</f>
        <v/>
      </c>
      <c r="V832" s="27">
        <f>IFERROR(LOWER(TRIM(INDEX($A832:$R832,MATCH(Lists!$J$4,$A$1:$R$1,0))&amp;"")),"")</f>
        <v/>
      </c>
      <c r="W832" s="27">
        <f>IFERROR(LOWER(TRIM(INDEX($A832:$R832,MATCH(Lists!$J$5,$A$1:$R$1,0))&amp;"")),"")</f>
        <v/>
      </c>
      <c r="X832" s="27">
        <f>IFERROR(TRIM(INDEX($A832:$R832,MATCH(Lists!$J$6,$A$1:$R$1,0))&amp;""),"")</f>
        <v/>
      </c>
      <c r="Y832" s="27">
        <f>IF(W832="","",IF(COUNTIF(W$2:W832,W832)=1,MAX(Y$1:Y831)+1,""))</f>
        <v/>
      </c>
      <c r="Z832" s="26" t="n"/>
    </row>
    <row r="833">
      <c r="S833" s="26" t="n"/>
      <c r="T833" s="27">
        <f>IF(COUNTA($A833:$R833)&gt;0,1,0)</f>
        <v/>
      </c>
      <c r="U833" s="27">
        <f>IFERROR(LOWER(TRIM(INDEX($A833:$R833,MATCH(Lists!$J$3,$A$1:$R$1,0))&amp;"")),"")</f>
        <v/>
      </c>
      <c r="V833" s="27">
        <f>IFERROR(LOWER(TRIM(INDEX($A833:$R833,MATCH(Lists!$J$4,$A$1:$R$1,0))&amp;"")),"")</f>
        <v/>
      </c>
      <c r="W833" s="27">
        <f>IFERROR(LOWER(TRIM(INDEX($A833:$R833,MATCH(Lists!$J$5,$A$1:$R$1,0))&amp;"")),"")</f>
        <v/>
      </c>
      <c r="X833" s="27">
        <f>IFERROR(TRIM(INDEX($A833:$R833,MATCH(Lists!$J$6,$A$1:$R$1,0))&amp;""),"")</f>
        <v/>
      </c>
      <c r="Y833" s="27">
        <f>IF(W833="","",IF(COUNTIF(W$2:W833,W833)=1,MAX(Y$1:Y832)+1,""))</f>
        <v/>
      </c>
      <c r="Z833" s="26" t="n"/>
    </row>
    <row r="834">
      <c r="S834" s="26" t="n"/>
      <c r="T834" s="27">
        <f>IF(COUNTA($A834:$R834)&gt;0,1,0)</f>
        <v/>
      </c>
      <c r="U834" s="27">
        <f>IFERROR(LOWER(TRIM(INDEX($A834:$R834,MATCH(Lists!$J$3,$A$1:$R$1,0))&amp;"")),"")</f>
        <v/>
      </c>
      <c r="V834" s="27">
        <f>IFERROR(LOWER(TRIM(INDEX($A834:$R834,MATCH(Lists!$J$4,$A$1:$R$1,0))&amp;"")),"")</f>
        <v/>
      </c>
      <c r="W834" s="27">
        <f>IFERROR(LOWER(TRIM(INDEX($A834:$R834,MATCH(Lists!$J$5,$A$1:$R$1,0))&amp;"")),"")</f>
        <v/>
      </c>
      <c r="X834" s="27">
        <f>IFERROR(TRIM(INDEX($A834:$R834,MATCH(Lists!$J$6,$A$1:$R$1,0))&amp;""),"")</f>
        <v/>
      </c>
      <c r="Y834" s="27">
        <f>IF(W834="","",IF(COUNTIF(W$2:W834,W834)=1,MAX(Y$1:Y833)+1,""))</f>
        <v/>
      </c>
      <c r="Z834" s="26" t="n"/>
    </row>
    <row r="835">
      <c r="S835" s="26" t="n"/>
      <c r="T835" s="27">
        <f>IF(COUNTA($A835:$R835)&gt;0,1,0)</f>
        <v/>
      </c>
      <c r="U835" s="27">
        <f>IFERROR(LOWER(TRIM(INDEX($A835:$R835,MATCH(Lists!$J$3,$A$1:$R$1,0))&amp;"")),"")</f>
        <v/>
      </c>
      <c r="V835" s="27">
        <f>IFERROR(LOWER(TRIM(INDEX($A835:$R835,MATCH(Lists!$J$4,$A$1:$R$1,0))&amp;"")),"")</f>
        <v/>
      </c>
      <c r="W835" s="27">
        <f>IFERROR(LOWER(TRIM(INDEX($A835:$R835,MATCH(Lists!$J$5,$A$1:$R$1,0))&amp;"")),"")</f>
        <v/>
      </c>
      <c r="X835" s="27">
        <f>IFERROR(TRIM(INDEX($A835:$R835,MATCH(Lists!$J$6,$A$1:$R$1,0))&amp;""),"")</f>
        <v/>
      </c>
      <c r="Y835" s="27">
        <f>IF(W835="","",IF(COUNTIF(W$2:W835,W835)=1,MAX(Y$1:Y834)+1,""))</f>
        <v/>
      </c>
      <c r="Z835" s="26" t="n"/>
    </row>
    <row r="836">
      <c r="S836" s="26" t="n"/>
      <c r="T836" s="27">
        <f>IF(COUNTA($A836:$R836)&gt;0,1,0)</f>
        <v/>
      </c>
      <c r="U836" s="27">
        <f>IFERROR(LOWER(TRIM(INDEX($A836:$R836,MATCH(Lists!$J$3,$A$1:$R$1,0))&amp;"")),"")</f>
        <v/>
      </c>
      <c r="V836" s="27">
        <f>IFERROR(LOWER(TRIM(INDEX($A836:$R836,MATCH(Lists!$J$4,$A$1:$R$1,0))&amp;"")),"")</f>
        <v/>
      </c>
      <c r="W836" s="27">
        <f>IFERROR(LOWER(TRIM(INDEX($A836:$R836,MATCH(Lists!$J$5,$A$1:$R$1,0))&amp;"")),"")</f>
        <v/>
      </c>
      <c r="X836" s="27">
        <f>IFERROR(TRIM(INDEX($A836:$R836,MATCH(Lists!$J$6,$A$1:$R$1,0))&amp;""),"")</f>
        <v/>
      </c>
      <c r="Y836" s="27">
        <f>IF(W836="","",IF(COUNTIF(W$2:W836,W836)=1,MAX(Y$1:Y835)+1,""))</f>
        <v/>
      </c>
      <c r="Z836" s="26" t="n"/>
    </row>
    <row r="837">
      <c r="S837" s="26" t="n"/>
      <c r="T837" s="27">
        <f>IF(COUNTA($A837:$R837)&gt;0,1,0)</f>
        <v/>
      </c>
      <c r="U837" s="27">
        <f>IFERROR(LOWER(TRIM(INDEX($A837:$R837,MATCH(Lists!$J$3,$A$1:$R$1,0))&amp;"")),"")</f>
        <v/>
      </c>
      <c r="V837" s="27">
        <f>IFERROR(LOWER(TRIM(INDEX($A837:$R837,MATCH(Lists!$J$4,$A$1:$R$1,0))&amp;"")),"")</f>
        <v/>
      </c>
      <c r="W837" s="27">
        <f>IFERROR(LOWER(TRIM(INDEX($A837:$R837,MATCH(Lists!$J$5,$A$1:$R$1,0))&amp;"")),"")</f>
        <v/>
      </c>
      <c r="X837" s="27">
        <f>IFERROR(TRIM(INDEX($A837:$R837,MATCH(Lists!$J$6,$A$1:$R$1,0))&amp;""),"")</f>
        <v/>
      </c>
      <c r="Y837" s="27">
        <f>IF(W837="","",IF(COUNTIF(W$2:W837,W837)=1,MAX(Y$1:Y836)+1,""))</f>
        <v/>
      </c>
      <c r="Z837" s="26" t="n"/>
    </row>
    <row r="838">
      <c r="S838" s="26" t="n"/>
      <c r="T838" s="27">
        <f>IF(COUNTA($A838:$R838)&gt;0,1,0)</f>
        <v/>
      </c>
      <c r="U838" s="27">
        <f>IFERROR(LOWER(TRIM(INDEX($A838:$R838,MATCH(Lists!$J$3,$A$1:$R$1,0))&amp;"")),"")</f>
        <v/>
      </c>
      <c r="V838" s="27">
        <f>IFERROR(LOWER(TRIM(INDEX($A838:$R838,MATCH(Lists!$J$4,$A$1:$R$1,0))&amp;"")),"")</f>
        <v/>
      </c>
      <c r="W838" s="27">
        <f>IFERROR(LOWER(TRIM(INDEX($A838:$R838,MATCH(Lists!$J$5,$A$1:$R$1,0))&amp;"")),"")</f>
        <v/>
      </c>
      <c r="X838" s="27">
        <f>IFERROR(TRIM(INDEX($A838:$R838,MATCH(Lists!$J$6,$A$1:$R$1,0))&amp;""),"")</f>
        <v/>
      </c>
      <c r="Y838" s="27">
        <f>IF(W838="","",IF(COUNTIF(W$2:W838,W838)=1,MAX(Y$1:Y837)+1,""))</f>
        <v/>
      </c>
      <c r="Z838" s="26" t="n"/>
    </row>
    <row r="839">
      <c r="S839" s="26" t="n"/>
      <c r="T839" s="27">
        <f>IF(COUNTA($A839:$R839)&gt;0,1,0)</f>
        <v/>
      </c>
      <c r="U839" s="27">
        <f>IFERROR(LOWER(TRIM(INDEX($A839:$R839,MATCH(Lists!$J$3,$A$1:$R$1,0))&amp;"")),"")</f>
        <v/>
      </c>
      <c r="V839" s="27">
        <f>IFERROR(LOWER(TRIM(INDEX($A839:$R839,MATCH(Lists!$J$4,$A$1:$R$1,0))&amp;"")),"")</f>
        <v/>
      </c>
      <c r="W839" s="27">
        <f>IFERROR(LOWER(TRIM(INDEX($A839:$R839,MATCH(Lists!$J$5,$A$1:$R$1,0))&amp;"")),"")</f>
        <v/>
      </c>
      <c r="X839" s="27">
        <f>IFERROR(TRIM(INDEX($A839:$R839,MATCH(Lists!$J$6,$A$1:$R$1,0))&amp;""),"")</f>
        <v/>
      </c>
      <c r="Y839" s="27">
        <f>IF(W839="","",IF(COUNTIF(W$2:W839,W839)=1,MAX(Y$1:Y838)+1,""))</f>
        <v/>
      </c>
      <c r="Z839" s="26" t="n"/>
    </row>
    <row r="840">
      <c r="S840" s="26" t="n"/>
      <c r="T840" s="27">
        <f>IF(COUNTA($A840:$R840)&gt;0,1,0)</f>
        <v/>
      </c>
      <c r="U840" s="27">
        <f>IFERROR(LOWER(TRIM(INDEX($A840:$R840,MATCH(Lists!$J$3,$A$1:$R$1,0))&amp;"")),"")</f>
        <v/>
      </c>
      <c r="V840" s="27">
        <f>IFERROR(LOWER(TRIM(INDEX($A840:$R840,MATCH(Lists!$J$4,$A$1:$R$1,0))&amp;"")),"")</f>
        <v/>
      </c>
      <c r="W840" s="27">
        <f>IFERROR(LOWER(TRIM(INDEX($A840:$R840,MATCH(Lists!$J$5,$A$1:$R$1,0))&amp;"")),"")</f>
        <v/>
      </c>
      <c r="X840" s="27">
        <f>IFERROR(TRIM(INDEX($A840:$R840,MATCH(Lists!$J$6,$A$1:$R$1,0))&amp;""),"")</f>
        <v/>
      </c>
      <c r="Y840" s="27">
        <f>IF(W840="","",IF(COUNTIF(W$2:W840,W840)=1,MAX(Y$1:Y839)+1,""))</f>
        <v/>
      </c>
      <c r="Z840" s="26" t="n"/>
    </row>
    <row r="841">
      <c r="S841" s="26" t="n"/>
      <c r="T841" s="27">
        <f>IF(COUNTA($A841:$R841)&gt;0,1,0)</f>
        <v/>
      </c>
      <c r="U841" s="27">
        <f>IFERROR(LOWER(TRIM(INDEX($A841:$R841,MATCH(Lists!$J$3,$A$1:$R$1,0))&amp;"")),"")</f>
        <v/>
      </c>
      <c r="V841" s="27">
        <f>IFERROR(LOWER(TRIM(INDEX($A841:$R841,MATCH(Lists!$J$4,$A$1:$R$1,0))&amp;"")),"")</f>
        <v/>
      </c>
      <c r="W841" s="27">
        <f>IFERROR(LOWER(TRIM(INDEX($A841:$R841,MATCH(Lists!$J$5,$A$1:$R$1,0))&amp;"")),"")</f>
        <v/>
      </c>
      <c r="X841" s="27">
        <f>IFERROR(TRIM(INDEX($A841:$R841,MATCH(Lists!$J$6,$A$1:$R$1,0))&amp;""),"")</f>
        <v/>
      </c>
      <c r="Y841" s="27">
        <f>IF(W841="","",IF(COUNTIF(W$2:W841,W841)=1,MAX(Y$1:Y840)+1,""))</f>
        <v/>
      </c>
      <c r="Z841" s="26" t="n"/>
    </row>
    <row r="842">
      <c r="S842" s="26" t="n"/>
      <c r="T842" s="27">
        <f>IF(COUNTA($A842:$R842)&gt;0,1,0)</f>
        <v/>
      </c>
      <c r="U842" s="27">
        <f>IFERROR(LOWER(TRIM(INDEX($A842:$R842,MATCH(Lists!$J$3,$A$1:$R$1,0))&amp;"")),"")</f>
        <v/>
      </c>
      <c r="V842" s="27">
        <f>IFERROR(LOWER(TRIM(INDEX($A842:$R842,MATCH(Lists!$J$4,$A$1:$R$1,0))&amp;"")),"")</f>
        <v/>
      </c>
      <c r="W842" s="27">
        <f>IFERROR(LOWER(TRIM(INDEX($A842:$R842,MATCH(Lists!$J$5,$A$1:$R$1,0))&amp;"")),"")</f>
        <v/>
      </c>
      <c r="X842" s="27">
        <f>IFERROR(TRIM(INDEX($A842:$R842,MATCH(Lists!$J$6,$A$1:$R$1,0))&amp;""),"")</f>
        <v/>
      </c>
      <c r="Y842" s="27">
        <f>IF(W842="","",IF(COUNTIF(W$2:W842,W842)=1,MAX(Y$1:Y841)+1,""))</f>
        <v/>
      </c>
      <c r="Z842" s="26" t="n"/>
    </row>
    <row r="843">
      <c r="S843" s="26" t="n"/>
      <c r="T843" s="27">
        <f>IF(COUNTA($A843:$R843)&gt;0,1,0)</f>
        <v/>
      </c>
      <c r="U843" s="27">
        <f>IFERROR(LOWER(TRIM(INDEX($A843:$R843,MATCH(Lists!$J$3,$A$1:$R$1,0))&amp;"")),"")</f>
        <v/>
      </c>
      <c r="V843" s="27">
        <f>IFERROR(LOWER(TRIM(INDEX($A843:$R843,MATCH(Lists!$J$4,$A$1:$R$1,0))&amp;"")),"")</f>
        <v/>
      </c>
      <c r="W843" s="27">
        <f>IFERROR(LOWER(TRIM(INDEX($A843:$R843,MATCH(Lists!$J$5,$A$1:$R$1,0))&amp;"")),"")</f>
        <v/>
      </c>
      <c r="X843" s="27">
        <f>IFERROR(TRIM(INDEX($A843:$R843,MATCH(Lists!$J$6,$A$1:$R$1,0))&amp;""),"")</f>
        <v/>
      </c>
      <c r="Y843" s="27">
        <f>IF(W843="","",IF(COUNTIF(W$2:W843,W843)=1,MAX(Y$1:Y842)+1,""))</f>
        <v/>
      </c>
      <c r="Z843" s="26" t="n"/>
    </row>
    <row r="844">
      <c r="S844" s="26" t="n"/>
      <c r="T844" s="27">
        <f>IF(COUNTA($A844:$R844)&gt;0,1,0)</f>
        <v/>
      </c>
      <c r="U844" s="27">
        <f>IFERROR(LOWER(TRIM(INDEX($A844:$R844,MATCH(Lists!$J$3,$A$1:$R$1,0))&amp;"")),"")</f>
        <v/>
      </c>
      <c r="V844" s="27">
        <f>IFERROR(LOWER(TRIM(INDEX($A844:$R844,MATCH(Lists!$J$4,$A$1:$R$1,0))&amp;"")),"")</f>
        <v/>
      </c>
      <c r="W844" s="27">
        <f>IFERROR(LOWER(TRIM(INDEX($A844:$R844,MATCH(Lists!$J$5,$A$1:$R$1,0))&amp;"")),"")</f>
        <v/>
      </c>
      <c r="X844" s="27">
        <f>IFERROR(TRIM(INDEX($A844:$R844,MATCH(Lists!$J$6,$A$1:$R$1,0))&amp;""),"")</f>
        <v/>
      </c>
      <c r="Y844" s="27">
        <f>IF(W844="","",IF(COUNTIF(W$2:W844,W844)=1,MAX(Y$1:Y843)+1,""))</f>
        <v/>
      </c>
      <c r="Z844" s="26" t="n"/>
    </row>
    <row r="845">
      <c r="S845" s="26" t="n"/>
      <c r="T845" s="27">
        <f>IF(COUNTA($A845:$R845)&gt;0,1,0)</f>
        <v/>
      </c>
      <c r="U845" s="27">
        <f>IFERROR(LOWER(TRIM(INDEX($A845:$R845,MATCH(Lists!$J$3,$A$1:$R$1,0))&amp;"")),"")</f>
        <v/>
      </c>
      <c r="V845" s="27">
        <f>IFERROR(LOWER(TRIM(INDEX($A845:$R845,MATCH(Lists!$J$4,$A$1:$R$1,0))&amp;"")),"")</f>
        <v/>
      </c>
      <c r="W845" s="27">
        <f>IFERROR(LOWER(TRIM(INDEX($A845:$R845,MATCH(Lists!$J$5,$A$1:$R$1,0))&amp;"")),"")</f>
        <v/>
      </c>
      <c r="X845" s="27">
        <f>IFERROR(TRIM(INDEX($A845:$R845,MATCH(Lists!$J$6,$A$1:$R$1,0))&amp;""),"")</f>
        <v/>
      </c>
      <c r="Y845" s="27">
        <f>IF(W845="","",IF(COUNTIF(W$2:W845,W845)=1,MAX(Y$1:Y844)+1,""))</f>
        <v/>
      </c>
      <c r="Z845" s="26" t="n"/>
    </row>
    <row r="846">
      <c r="S846" s="26" t="n"/>
      <c r="T846" s="27">
        <f>IF(COUNTA($A846:$R846)&gt;0,1,0)</f>
        <v/>
      </c>
      <c r="U846" s="27">
        <f>IFERROR(LOWER(TRIM(INDEX($A846:$R846,MATCH(Lists!$J$3,$A$1:$R$1,0))&amp;"")),"")</f>
        <v/>
      </c>
      <c r="V846" s="27">
        <f>IFERROR(LOWER(TRIM(INDEX($A846:$R846,MATCH(Lists!$J$4,$A$1:$R$1,0))&amp;"")),"")</f>
        <v/>
      </c>
      <c r="W846" s="27">
        <f>IFERROR(LOWER(TRIM(INDEX($A846:$R846,MATCH(Lists!$J$5,$A$1:$R$1,0))&amp;"")),"")</f>
        <v/>
      </c>
      <c r="X846" s="27">
        <f>IFERROR(TRIM(INDEX($A846:$R846,MATCH(Lists!$J$6,$A$1:$R$1,0))&amp;""),"")</f>
        <v/>
      </c>
      <c r="Y846" s="27">
        <f>IF(W846="","",IF(COUNTIF(W$2:W846,W846)=1,MAX(Y$1:Y845)+1,""))</f>
        <v/>
      </c>
      <c r="Z846" s="26" t="n"/>
    </row>
    <row r="847">
      <c r="S847" s="26" t="n"/>
      <c r="T847" s="27">
        <f>IF(COUNTA($A847:$R847)&gt;0,1,0)</f>
        <v/>
      </c>
      <c r="U847" s="27">
        <f>IFERROR(LOWER(TRIM(INDEX($A847:$R847,MATCH(Lists!$J$3,$A$1:$R$1,0))&amp;"")),"")</f>
        <v/>
      </c>
      <c r="V847" s="27">
        <f>IFERROR(LOWER(TRIM(INDEX($A847:$R847,MATCH(Lists!$J$4,$A$1:$R$1,0))&amp;"")),"")</f>
        <v/>
      </c>
      <c r="W847" s="27">
        <f>IFERROR(LOWER(TRIM(INDEX($A847:$R847,MATCH(Lists!$J$5,$A$1:$R$1,0))&amp;"")),"")</f>
        <v/>
      </c>
      <c r="X847" s="27">
        <f>IFERROR(TRIM(INDEX($A847:$R847,MATCH(Lists!$J$6,$A$1:$R$1,0))&amp;""),"")</f>
        <v/>
      </c>
      <c r="Y847" s="27">
        <f>IF(W847="","",IF(COUNTIF(W$2:W847,W847)=1,MAX(Y$1:Y846)+1,""))</f>
        <v/>
      </c>
      <c r="Z847" s="26" t="n"/>
    </row>
    <row r="848">
      <c r="S848" s="26" t="n"/>
      <c r="T848" s="27">
        <f>IF(COUNTA($A848:$R848)&gt;0,1,0)</f>
        <v/>
      </c>
      <c r="U848" s="27">
        <f>IFERROR(LOWER(TRIM(INDEX($A848:$R848,MATCH(Lists!$J$3,$A$1:$R$1,0))&amp;"")),"")</f>
        <v/>
      </c>
      <c r="V848" s="27">
        <f>IFERROR(LOWER(TRIM(INDEX($A848:$R848,MATCH(Lists!$J$4,$A$1:$R$1,0))&amp;"")),"")</f>
        <v/>
      </c>
      <c r="W848" s="27">
        <f>IFERROR(LOWER(TRIM(INDEX($A848:$R848,MATCH(Lists!$J$5,$A$1:$R$1,0))&amp;"")),"")</f>
        <v/>
      </c>
      <c r="X848" s="27">
        <f>IFERROR(TRIM(INDEX($A848:$R848,MATCH(Lists!$J$6,$A$1:$R$1,0))&amp;""),"")</f>
        <v/>
      </c>
      <c r="Y848" s="27">
        <f>IF(W848="","",IF(COUNTIF(W$2:W848,W848)=1,MAX(Y$1:Y847)+1,""))</f>
        <v/>
      </c>
      <c r="Z848" s="26" t="n"/>
    </row>
    <row r="849">
      <c r="S849" s="26" t="n"/>
      <c r="T849" s="27">
        <f>IF(COUNTA($A849:$R849)&gt;0,1,0)</f>
        <v/>
      </c>
      <c r="U849" s="27">
        <f>IFERROR(LOWER(TRIM(INDEX($A849:$R849,MATCH(Lists!$J$3,$A$1:$R$1,0))&amp;"")),"")</f>
        <v/>
      </c>
      <c r="V849" s="27">
        <f>IFERROR(LOWER(TRIM(INDEX($A849:$R849,MATCH(Lists!$J$4,$A$1:$R$1,0))&amp;"")),"")</f>
        <v/>
      </c>
      <c r="W849" s="27">
        <f>IFERROR(LOWER(TRIM(INDEX($A849:$R849,MATCH(Lists!$J$5,$A$1:$R$1,0))&amp;"")),"")</f>
        <v/>
      </c>
      <c r="X849" s="27">
        <f>IFERROR(TRIM(INDEX($A849:$R849,MATCH(Lists!$J$6,$A$1:$R$1,0))&amp;""),"")</f>
        <v/>
      </c>
      <c r="Y849" s="27">
        <f>IF(W849="","",IF(COUNTIF(W$2:W849,W849)=1,MAX(Y$1:Y848)+1,""))</f>
        <v/>
      </c>
      <c r="Z849" s="26" t="n"/>
    </row>
    <row r="850">
      <c r="S850" s="26" t="n"/>
      <c r="T850" s="27">
        <f>IF(COUNTA($A850:$R850)&gt;0,1,0)</f>
        <v/>
      </c>
      <c r="U850" s="27">
        <f>IFERROR(LOWER(TRIM(INDEX($A850:$R850,MATCH(Lists!$J$3,$A$1:$R$1,0))&amp;"")),"")</f>
        <v/>
      </c>
      <c r="V850" s="27">
        <f>IFERROR(LOWER(TRIM(INDEX($A850:$R850,MATCH(Lists!$J$4,$A$1:$R$1,0))&amp;"")),"")</f>
        <v/>
      </c>
      <c r="W850" s="27">
        <f>IFERROR(LOWER(TRIM(INDEX($A850:$R850,MATCH(Lists!$J$5,$A$1:$R$1,0))&amp;"")),"")</f>
        <v/>
      </c>
      <c r="X850" s="27">
        <f>IFERROR(TRIM(INDEX($A850:$R850,MATCH(Lists!$J$6,$A$1:$R$1,0))&amp;""),"")</f>
        <v/>
      </c>
      <c r="Y850" s="27">
        <f>IF(W850="","",IF(COUNTIF(W$2:W850,W850)=1,MAX(Y$1:Y849)+1,""))</f>
        <v/>
      </c>
      <c r="Z850" s="26" t="n"/>
    </row>
    <row r="851">
      <c r="S851" s="26" t="n"/>
      <c r="T851" s="27">
        <f>IF(COUNTA($A851:$R851)&gt;0,1,0)</f>
        <v/>
      </c>
      <c r="U851" s="27">
        <f>IFERROR(LOWER(TRIM(INDEX($A851:$R851,MATCH(Lists!$J$3,$A$1:$R$1,0))&amp;"")),"")</f>
        <v/>
      </c>
      <c r="V851" s="27">
        <f>IFERROR(LOWER(TRIM(INDEX($A851:$R851,MATCH(Lists!$J$4,$A$1:$R$1,0))&amp;"")),"")</f>
        <v/>
      </c>
      <c r="W851" s="27">
        <f>IFERROR(LOWER(TRIM(INDEX($A851:$R851,MATCH(Lists!$J$5,$A$1:$R$1,0))&amp;"")),"")</f>
        <v/>
      </c>
      <c r="X851" s="27">
        <f>IFERROR(TRIM(INDEX($A851:$R851,MATCH(Lists!$J$6,$A$1:$R$1,0))&amp;""),"")</f>
        <v/>
      </c>
      <c r="Y851" s="27">
        <f>IF(W851="","",IF(COUNTIF(W$2:W851,W851)=1,MAX(Y$1:Y850)+1,""))</f>
        <v/>
      </c>
      <c r="Z851" s="26" t="n"/>
    </row>
    <row r="852">
      <c r="S852" s="26" t="n"/>
      <c r="T852" s="27">
        <f>IF(COUNTA($A852:$R852)&gt;0,1,0)</f>
        <v/>
      </c>
      <c r="U852" s="27">
        <f>IFERROR(LOWER(TRIM(INDEX($A852:$R852,MATCH(Lists!$J$3,$A$1:$R$1,0))&amp;"")),"")</f>
        <v/>
      </c>
      <c r="V852" s="27">
        <f>IFERROR(LOWER(TRIM(INDEX($A852:$R852,MATCH(Lists!$J$4,$A$1:$R$1,0))&amp;"")),"")</f>
        <v/>
      </c>
      <c r="W852" s="27">
        <f>IFERROR(LOWER(TRIM(INDEX($A852:$R852,MATCH(Lists!$J$5,$A$1:$R$1,0))&amp;"")),"")</f>
        <v/>
      </c>
      <c r="X852" s="27">
        <f>IFERROR(TRIM(INDEX($A852:$R852,MATCH(Lists!$J$6,$A$1:$R$1,0))&amp;""),"")</f>
        <v/>
      </c>
      <c r="Y852" s="27">
        <f>IF(W852="","",IF(COUNTIF(W$2:W852,W852)=1,MAX(Y$1:Y851)+1,""))</f>
        <v/>
      </c>
      <c r="Z852" s="26" t="n"/>
    </row>
    <row r="853">
      <c r="S853" s="26" t="n"/>
      <c r="T853" s="27">
        <f>IF(COUNTA($A853:$R853)&gt;0,1,0)</f>
        <v/>
      </c>
      <c r="U853" s="27">
        <f>IFERROR(LOWER(TRIM(INDEX($A853:$R853,MATCH(Lists!$J$3,$A$1:$R$1,0))&amp;"")),"")</f>
        <v/>
      </c>
      <c r="V853" s="27">
        <f>IFERROR(LOWER(TRIM(INDEX($A853:$R853,MATCH(Lists!$J$4,$A$1:$R$1,0))&amp;"")),"")</f>
        <v/>
      </c>
      <c r="W853" s="27">
        <f>IFERROR(LOWER(TRIM(INDEX($A853:$R853,MATCH(Lists!$J$5,$A$1:$R$1,0))&amp;"")),"")</f>
        <v/>
      </c>
      <c r="X853" s="27">
        <f>IFERROR(TRIM(INDEX($A853:$R853,MATCH(Lists!$J$6,$A$1:$R$1,0))&amp;""),"")</f>
        <v/>
      </c>
      <c r="Y853" s="27">
        <f>IF(W853="","",IF(COUNTIF(W$2:W853,W853)=1,MAX(Y$1:Y852)+1,""))</f>
        <v/>
      </c>
      <c r="Z853" s="26" t="n"/>
    </row>
    <row r="854">
      <c r="S854" s="26" t="n"/>
      <c r="T854" s="27">
        <f>IF(COUNTA($A854:$R854)&gt;0,1,0)</f>
        <v/>
      </c>
      <c r="U854" s="27">
        <f>IFERROR(LOWER(TRIM(INDEX($A854:$R854,MATCH(Lists!$J$3,$A$1:$R$1,0))&amp;"")),"")</f>
        <v/>
      </c>
      <c r="V854" s="27">
        <f>IFERROR(LOWER(TRIM(INDEX($A854:$R854,MATCH(Lists!$J$4,$A$1:$R$1,0))&amp;"")),"")</f>
        <v/>
      </c>
      <c r="W854" s="27">
        <f>IFERROR(LOWER(TRIM(INDEX($A854:$R854,MATCH(Lists!$J$5,$A$1:$R$1,0))&amp;"")),"")</f>
        <v/>
      </c>
      <c r="X854" s="27">
        <f>IFERROR(TRIM(INDEX($A854:$R854,MATCH(Lists!$J$6,$A$1:$R$1,0))&amp;""),"")</f>
        <v/>
      </c>
      <c r="Y854" s="27">
        <f>IF(W854="","",IF(COUNTIF(W$2:W854,W854)=1,MAX(Y$1:Y853)+1,""))</f>
        <v/>
      </c>
      <c r="Z854" s="26" t="n"/>
    </row>
    <row r="855">
      <c r="S855" s="26" t="n"/>
      <c r="T855" s="27">
        <f>IF(COUNTA($A855:$R855)&gt;0,1,0)</f>
        <v/>
      </c>
      <c r="U855" s="27">
        <f>IFERROR(LOWER(TRIM(INDEX($A855:$R855,MATCH(Lists!$J$3,$A$1:$R$1,0))&amp;"")),"")</f>
        <v/>
      </c>
      <c r="V855" s="27">
        <f>IFERROR(LOWER(TRIM(INDEX($A855:$R855,MATCH(Lists!$J$4,$A$1:$R$1,0))&amp;"")),"")</f>
        <v/>
      </c>
      <c r="W855" s="27">
        <f>IFERROR(LOWER(TRIM(INDEX($A855:$R855,MATCH(Lists!$J$5,$A$1:$R$1,0))&amp;"")),"")</f>
        <v/>
      </c>
      <c r="X855" s="27">
        <f>IFERROR(TRIM(INDEX($A855:$R855,MATCH(Lists!$J$6,$A$1:$R$1,0))&amp;""),"")</f>
        <v/>
      </c>
      <c r="Y855" s="27">
        <f>IF(W855="","",IF(COUNTIF(W$2:W855,W855)=1,MAX(Y$1:Y854)+1,""))</f>
        <v/>
      </c>
      <c r="Z855" s="26" t="n"/>
    </row>
    <row r="856">
      <c r="S856" s="26" t="n"/>
      <c r="T856" s="27">
        <f>IF(COUNTA($A856:$R856)&gt;0,1,0)</f>
        <v/>
      </c>
      <c r="U856" s="27">
        <f>IFERROR(LOWER(TRIM(INDEX($A856:$R856,MATCH(Lists!$J$3,$A$1:$R$1,0))&amp;"")),"")</f>
        <v/>
      </c>
      <c r="V856" s="27">
        <f>IFERROR(LOWER(TRIM(INDEX($A856:$R856,MATCH(Lists!$J$4,$A$1:$R$1,0))&amp;"")),"")</f>
        <v/>
      </c>
      <c r="W856" s="27">
        <f>IFERROR(LOWER(TRIM(INDEX($A856:$R856,MATCH(Lists!$J$5,$A$1:$R$1,0))&amp;"")),"")</f>
        <v/>
      </c>
      <c r="X856" s="27">
        <f>IFERROR(TRIM(INDEX($A856:$R856,MATCH(Lists!$J$6,$A$1:$R$1,0))&amp;""),"")</f>
        <v/>
      </c>
      <c r="Y856" s="27">
        <f>IF(W856="","",IF(COUNTIF(W$2:W856,W856)=1,MAX(Y$1:Y855)+1,""))</f>
        <v/>
      </c>
      <c r="Z856" s="26" t="n"/>
    </row>
    <row r="857">
      <c r="S857" s="26" t="n"/>
      <c r="T857" s="27">
        <f>IF(COUNTA($A857:$R857)&gt;0,1,0)</f>
        <v/>
      </c>
      <c r="U857" s="27">
        <f>IFERROR(LOWER(TRIM(INDEX($A857:$R857,MATCH(Lists!$J$3,$A$1:$R$1,0))&amp;"")),"")</f>
        <v/>
      </c>
      <c r="V857" s="27">
        <f>IFERROR(LOWER(TRIM(INDEX($A857:$R857,MATCH(Lists!$J$4,$A$1:$R$1,0))&amp;"")),"")</f>
        <v/>
      </c>
      <c r="W857" s="27">
        <f>IFERROR(LOWER(TRIM(INDEX($A857:$R857,MATCH(Lists!$J$5,$A$1:$R$1,0))&amp;"")),"")</f>
        <v/>
      </c>
      <c r="X857" s="27">
        <f>IFERROR(TRIM(INDEX($A857:$R857,MATCH(Lists!$J$6,$A$1:$R$1,0))&amp;""),"")</f>
        <v/>
      </c>
      <c r="Y857" s="27">
        <f>IF(W857="","",IF(COUNTIF(W$2:W857,W857)=1,MAX(Y$1:Y856)+1,""))</f>
        <v/>
      </c>
      <c r="Z857" s="26" t="n"/>
    </row>
    <row r="858">
      <c r="S858" s="26" t="n"/>
      <c r="T858" s="27">
        <f>IF(COUNTA($A858:$R858)&gt;0,1,0)</f>
        <v/>
      </c>
      <c r="U858" s="27">
        <f>IFERROR(LOWER(TRIM(INDEX($A858:$R858,MATCH(Lists!$J$3,$A$1:$R$1,0))&amp;"")),"")</f>
        <v/>
      </c>
      <c r="V858" s="27">
        <f>IFERROR(LOWER(TRIM(INDEX($A858:$R858,MATCH(Lists!$J$4,$A$1:$R$1,0))&amp;"")),"")</f>
        <v/>
      </c>
      <c r="W858" s="27">
        <f>IFERROR(LOWER(TRIM(INDEX($A858:$R858,MATCH(Lists!$J$5,$A$1:$R$1,0))&amp;"")),"")</f>
        <v/>
      </c>
      <c r="X858" s="27">
        <f>IFERROR(TRIM(INDEX($A858:$R858,MATCH(Lists!$J$6,$A$1:$R$1,0))&amp;""),"")</f>
        <v/>
      </c>
      <c r="Y858" s="27">
        <f>IF(W858="","",IF(COUNTIF(W$2:W858,W858)=1,MAX(Y$1:Y857)+1,""))</f>
        <v/>
      </c>
      <c r="Z858" s="26" t="n"/>
    </row>
    <row r="859">
      <c r="S859" s="26" t="n"/>
      <c r="T859" s="27">
        <f>IF(COUNTA($A859:$R859)&gt;0,1,0)</f>
        <v/>
      </c>
      <c r="U859" s="27">
        <f>IFERROR(LOWER(TRIM(INDEX($A859:$R859,MATCH(Lists!$J$3,$A$1:$R$1,0))&amp;"")),"")</f>
        <v/>
      </c>
      <c r="V859" s="27">
        <f>IFERROR(LOWER(TRIM(INDEX($A859:$R859,MATCH(Lists!$J$4,$A$1:$R$1,0))&amp;"")),"")</f>
        <v/>
      </c>
      <c r="W859" s="27">
        <f>IFERROR(LOWER(TRIM(INDEX($A859:$R859,MATCH(Lists!$J$5,$A$1:$R$1,0))&amp;"")),"")</f>
        <v/>
      </c>
      <c r="X859" s="27">
        <f>IFERROR(TRIM(INDEX($A859:$R859,MATCH(Lists!$J$6,$A$1:$R$1,0))&amp;""),"")</f>
        <v/>
      </c>
      <c r="Y859" s="27">
        <f>IF(W859="","",IF(COUNTIF(W$2:W859,W859)=1,MAX(Y$1:Y858)+1,""))</f>
        <v/>
      </c>
      <c r="Z859" s="26" t="n"/>
    </row>
    <row r="860">
      <c r="S860" s="26" t="n"/>
      <c r="T860" s="27">
        <f>IF(COUNTA($A860:$R860)&gt;0,1,0)</f>
        <v/>
      </c>
      <c r="U860" s="27">
        <f>IFERROR(LOWER(TRIM(INDEX($A860:$R860,MATCH(Lists!$J$3,$A$1:$R$1,0))&amp;"")),"")</f>
        <v/>
      </c>
      <c r="V860" s="27">
        <f>IFERROR(LOWER(TRIM(INDEX($A860:$R860,MATCH(Lists!$J$4,$A$1:$R$1,0))&amp;"")),"")</f>
        <v/>
      </c>
      <c r="W860" s="27">
        <f>IFERROR(LOWER(TRIM(INDEX($A860:$R860,MATCH(Lists!$J$5,$A$1:$R$1,0))&amp;"")),"")</f>
        <v/>
      </c>
      <c r="X860" s="27">
        <f>IFERROR(TRIM(INDEX($A860:$R860,MATCH(Lists!$J$6,$A$1:$R$1,0))&amp;""),"")</f>
        <v/>
      </c>
      <c r="Y860" s="27">
        <f>IF(W860="","",IF(COUNTIF(W$2:W860,W860)=1,MAX(Y$1:Y859)+1,""))</f>
        <v/>
      </c>
      <c r="Z860" s="26" t="n"/>
    </row>
    <row r="861">
      <c r="S861" s="26" t="n"/>
      <c r="T861" s="27">
        <f>IF(COUNTA($A861:$R861)&gt;0,1,0)</f>
        <v/>
      </c>
      <c r="U861" s="27">
        <f>IFERROR(LOWER(TRIM(INDEX($A861:$R861,MATCH(Lists!$J$3,$A$1:$R$1,0))&amp;"")),"")</f>
        <v/>
      </c>
      <c r="V861" s="27">
        <f>IFERROR(LOWER(TRIM(INDEX($A861:$R861,MATCH(Lists!$J$4,$A$1:$R$1,0))&amp;"")),"")</f>
        <v/>
      </c>
      <c r="W861" s="27">
        <f>IFERROR(LOWER(TRIM(INDEX($A861:$R861,MATCH(Lists!$J$5,$A$1:$R$1,0))&amp;"")),"")</f>
        <v/>
      </c>
      <c r="X861" s="27">
        <f>IFERROR(TRIM(INDEX($A861:$R861,MATCH(Lists!$J$6,$A$1:$R$1,0))&amp;""),"")</f>
        <v/>
      </c>
      <c r="Y861" s="27">
        <f>IF(W861="","",IF(COUNTIF(W$2:W861,W861)=1,MAX(Y$1:Y860)+1,""))</f>
        <v/>
      </c>
      <c r="Z861" s="26" t="n"/>
    </row>
    <row r="862">
      <c r="S862" s="26" t="n"/>
      <c r="T862" s="27">
        <f>IF(COUNTA($A862:$R862)&gt;0,1,0)</f>
        <v/>
      </c>
      <c r="U862" s="27">
        <f>IFERROR(LOWER(TRIM(INDEX($A862:$R862,MATCH(Lists!$J$3,$A$1:$R$1,0))&amp;"")),"")</f>
        <v/>
      </c>
      <c r="V862" s="27">
        <f>IFERROR(LOWER(TRIM(INDEX($A862:$R862,MATCH(Lists!$J$4,$A$1:$R$1,0))&amp;"")),"")</f>
        <v/>
      </c>
      <c r="W862" s="27">
        <f>IFERROR(LOWER(TRIM(INDEX($A862:$R862,MATCH(Lists!$J$5,$A$1:$R$1,0))&amp;"")),"")</f>
        <v/>
      </c>
      <c r="X862" s="27">
        <f>IFERROR(TRIM(INDEX($A862:$R862,MATCH(Lists!$J$6,$A$1:$R$1,0))&amp;""),"")</f>
        <v/>
      </c>
      <c r="Y862" s="27">
        <f>IF(W862="","",IF(COUNTIF(W$2:W862,W862)=1,MAX(Y$1:Y861)+1,""))</f>
        <v/>
      </c>
      <c r="Z862" s="26" t="n"/>
    </row>
    <row r="863">
      <c r="S863" s="26" t="n"/>
      <c r="T863" s="27">
        <f>IF(COUNTA($A863:$R863)&gt;0,1,0)</f>
        <v/>
      </c>
      <c r="U863" s="27">
        <f>IFERROR(LOWER(TRIM(INDEX($A863:$R863,MATCH(Lists!$J$3,$A$1:$R$1,0))&amp;"")),"")</f>
        <v/>
      </c>
      <c r="V863" s="27">
        <f>IFERROR(LOWER(TRIM(INDEX($A863:$R863,MATCH(Lists!$J$4,$A$1:$R$1,0))&amp;"")),"")</f>
        <v/>
      </c>
      <c r="W863" s="27">
        <f>IFERROR(LOWER(TRIM(INDEX($A863:$R863,MATCH(Lists!$J$5,$A$1:$R$1,0))&amp;"")),"")</f>
        <v/>
      </c>
      <c r="X863" s="27">
        <f>IFERROR(TRIM(INDEX($A863:$R863,MATCH(Lists!$J$6,$A$1:$R$1,0))&amp;""),"")</f>
        <v/>
      </c>
      <c r="Y863" s="27">
        <f>IF(W863="","",IF(COUNTIF(W$2:W863,W863)=1,MAX(Y$1:Y862)+1,""))</f>
        <v/>
      </c>
      <c r="Z863" s="26" t="n"/>
    </row>
    <row r="864">
      <c r="S864" s="26" t="n"/>
      <c r="T864" s="27">
        <f>IF(COUNTA($A864:$R864)&gt;0,1,0)</f>
        <v/>
      </c>
      <c r="U864" s="27">
        <f>IFERROR(LOWER(TRIM(INDEX($A864:$R864,MATCH(Lists!$J$3,$A$1:$R$1,0))&amp;"")),"")</f>
        <v/>
      </c>
      <c r="V864" s="27">
        <f>IFERROR(LOWER(TRIM(INDEX($A864:$R864,MATCH(Lists!$J$4,$A$1:$R$1,0))&amp;"")),"")</f>
        <v/>
      </c>
      <c r="W864" s="27">
        <f>IFERROR(LOWER(TRIM(INDEX($A864:$R864,MATCH(Lists!$J$5,$A$1:$R$1,0))&amp;"")),"")</f>
        <v/>
      </c>
      <c r="X864" s="27">
        <f>IFERROR(TRIM(INDEX($A864:$R864,MATCH(Lists!$J$6,$A$1:$R$1,0))&amp;""),"")</f>
        <v/>
      </c>
      <c r="Y864" s="27">
        <f>IF(W864="","",IF(COUNTIF(W$2:W864,W864)=1,MAX(Y$1:Y863)+1,""))</f>
        <v/>
      </c>
      <c r="Z864" s="26" t="n"/>
    </row>
    <row r="865">
      <c r="S865" s="26" t="n"/>
      <c r="T865" s="27">
        <f>IF(COUNTA($A865:$R865)&gt;0,1,0)</f>
        <v/>
      </c>
      <c r="U865" s="27">
        <f>IFERROR(LOWER(TRIM(INDEX($A865:$R865,MATCH(Lists!$J$3,$A$1:$R$1,0))&amp;"")),"")</f>
        <v/>
      </c>
      <c r="V865" s="27">
        <f>IFERROR(LOWER(TRIM(INDEX($A865:$R865,MATCH(Lists!$J$4,$A$1:$R$1,0))&amp;"")),"")</f>
        <v/>
      </c>
      <c r="W865" s="27">
        <f>IFERROR(LOWER(TRIM(INDEX($A865:$R865,MATCH(Lists!$J$5,$A$1:$R$1,0))&amp;"")),"")</f>
        <v/>
      </c>
      <c r="X865" s="27">
        <f>IFERROR(TRIM(INDEX($A865:$R865,MATCH(Lists!$J$6,$A$1:$R$1,0))&amp;""),"")</f>
        <v/>
      </c>
      <c r="Y865" s="27">
        <f>IF(W865="","",IF(COUNTIF(W$2:W865,W865)=1,MAX(Y$1:Y864)+1,""))</f>
        <v/>
      </c>
      <c r="Z865" s="26" t="n"/>
    </row>
    <row r="866">
      <c r="S866" s="26" t="n"/>
      <c r="T866" s="27">
        <f>IF(COUNTA($A866:$R866)&gt;0,1,0)</f>
        <v/>
      </c>
      <c r="U866" s="27">
        <f>IFERROR(LOWER(TRIM(INDEX($A866:$R866,MATCH(Lists!$J$3,$A$1:$R$1,0))&amp;"")),"")</f>
        <v/>
      </c>
      <c r="V866" s="27">
        <f>IFERROR(LOWER(TRIM(INDEX($A866:$R866,MATCH(Lists!$J$4,$A$1:$R$1,0))&amp;"")),"")</f>
        <v/>
      </c>
      <c r="W866" s="27">
        <f>IFERROR(LOWER(TRIM(INDEX($A866:$R866,MATCH(Lists!$J$5,$A$1:$R$1,0))&amp;"")),"")</f>
        <v/>
      </c>
      <c r="X866" s="27">
        <f>IFERROR(TRIM(INDEX($A866:$R866,MATCH(Lists!$J$6,$A$1:$R$1,0))&amp;""),"")</f>
        <v/>
      </c>
      <c r="Y866" s="27">
        <f>IF(W866="","",IF(COUNTIF(W$2:W866,W866)=1,MAX(Y$1:Y865)+1,""))</f>
        <v/>
      </c>
      <c r="Z866" s="26" t="n"/>
    </row>
    <row r="867">
      <c r="S867" s="26" t="n"/>
      <c r="T867" s="27">
        <f>IF(COUNTA($A867:$R867)&gt;0,1,0)</f>
        <v/>
      </c>
      <c r="U867" s="27">
        <f>IFERROR(LOWER(TRIM(INDEX($A867:$R867,MATCH(Lists!$J$3,$A$1:$R$1,0))&amp;"")),"")</f>
        <v/>
      </c>
      <c r="V867" s="27">
        <f>IFERROR(LOWER(TRIM(INDEX($A867:$R867,MATCH(Lists!$J$4,$A$1:$R$1,0))&amp;"")),"")</f>
        <v/>
      </c>
      <c r="W867" s="27">
        <f>IFERROR(LOWER(TRIM(INDEX($A867:$R867,MATCH(Lists!$J$5,$A$1:$R$1,0))&amp;"")),"")</f>
        <v/>
      </c>
      <c r="X867" s="27">
        <f>IFERROR(TRIM(INDEX($A867:$R867,MATCH(Lists!$J$6,$A$1:$R$1,0))&amp;""),"")</f>
        <v/>
      </c>
      <c r="Y867" s="27">
        <f>IF(W867="","",IF(COUNTIF(W$2:W867,W867)=1,MAX(Y$1:Y866)+1,""))</f>
        <v/>
      </c>
      <c r="Z867" s="26" t="n"/>
    </row>
    <row r="868">
      <c r="S868" s="26" t="n"/>
      <c r="T868" s="27">
        <f>IF(COUNTA($A868:$R868)&gt;0,1,0)</f>
        <v/>
      </c>
      <c r="U868" s="27">
        <f>IFERROR(LOWER(TRIM(INDEX($A868:$R868,MATCH(Lists!$J$3,$A$1:$R$1,0))&amp;"")),"")</f>
        <v/>
      </c>
      <c r="V868" s="27">
        <f>IFERROR(LOWER(TRIM(INDEX($A868:$R868,MATCH(Lists!$J$4,$A$1:$R$1,0))&amp;"")),"")</f>
        <v/>
      </c>
      <c r="W868" s="27">
        <f>IFERROR(LOWER(TRIM(INDEX($A868:$R868,MATCH(Lists!$J$5,$A$1:$R$1,0))&amp;"")),"")</f>
        <v/>
      </c>
      <c r="X868" s="27">
        <f>IFERROR(TRIM(INDEX($A868:$R868,MATCH(Lists!$J$6,$A$1:$R$1,0))&amp;""),"")</f>
        <v/>
      </c>
      <c r="Y868" s="27">
        <f>IF(W868="","",IF(COUNTIF(W$2:W868,W868)=1,MAX(Y$1:Y867)+1,""))</f>
        <v/>
      </c>
      <c r="Z868" s="26" t="n"/>
    </row>
    <row r="869">
      <c r="S869" s="26" t="n"/>
      <c r="T869" s="27">
        <f>IF(COUNTA($A869:$R869)&gt;0,1,0)</f>
        <v/>
      </c>
      <c r="U869" s="27">
        <f>IFERROR(LOWER(TRIM(INDEX($A869:$R869,MATCH(Lists!$J$3,$A$1:$R$1,0))&amp;"")),"")</f>
        <v/>
      </c>
      <c r="V869" s="27">
        <f>IFERROR(LOWER(TRIM(INDEX($A869:$R869,MATCH(Lists!$J$4,$A$1:$R$1,0))&amp;"")),"")</f>
        <v/>
      </c>
      <c r="W869" s="27">
        <f>IFERROR(LOWER(TRIM(INDEX($A869:$R869,MATCH(Lists!$J$5,$A$1:$R$1,0))&amp;"")),"")</f>
        <v/>
      </c>
      <c r="X869" s="27">
        <f>IFERROR(TRIM(INDEX($A869:$R869,MATCH(Lists!$J$6,$A$1:$R$1,0))&amp;""),"")</f>
        <v/>
      </c>
      <c r="Y869" s="27">
        <f>IF(W869="","",IF(COUNTIF(W$2:W869,W869)=1,MAX(Y$1:Y868)+1,""))</f>
        <v/>
      </c>
      <c r="Z869" s="26" t="n"/>
    </row>
    <row r="870">
      <c r="S870" s="26" t="n"/>
      <c r="T870" s="27">
        <f>IF(COUNTA($A870:$R870)&gt;0,1,0)</f>
        <v/>
      </c>
      <c r="U870" s="27">
        <f>IFERROR(LOWER(TRIM(INDEX($A870:$R870,MATCH(Lists!$J$3,$A$1:$R$1,0))&amp;"")),"")</f>
        <v/>
      </c>
      <c r="V870" s="27">
        <f>IFERROR(LOWER(TRIM(INDEX($A870:$R870,MATCH(Lists!$J$4,$A$1:$R$1,0))&amp;"")),"")</f>
        <v/>
      </c>
      <c r="W870" s="27">
        <f>IFERROR(LOWER(TRIM(INDEX($A870:$R870,MATCH(Lists!$J$5,$A$1:$R$1,0))&amp;"")),"")</f>
        <v/>
      </c>
      <c r="X870" s="27">
        <f>IFERROR(TRIM(INDEX($A870:$R870,MATCH(Lists!$J$6,$A$1:$R$1,0))&amp;""),"")</f>
        <v/>
      </c>
      <c r="Y870" s="27">
        <f>IF(W870="","",IF(COUNTIF(W$2:W870,W870)=1,MAX(Y$1:Y869)+1,""))</f>
        <v/>
      </c>
      <c r="Z870" s="26" t="n"/>
    </row>
    <row r="871">
      <c r="S871" s="26" t="n"/>
      <c r="T871" s="27">
        <f>IF(COUNTA($A871:$R871)&gt;0,1,0)</f>
        <v/>
      </c>
      <c r="U871" s="27">
        <f>IFERROR(LOWER(TRIM(INDEX($A871:$R871,MATCH(Lists!$J$3,$A$1:$R$1,0))&amp;"")),"")</f>
        <v/>
      </c>
      <c r="V871" s="27">
        <f>IFERROR(LOWER(TRIM(INDEX($A871:$R871,MATCH(Lists!$J$4,$A$1:$R$1,0))&amp;"")),"")</f>
        <v/>
      </c>
      <c r="W871" s="27">
        <f>IFERROR(LOWER(TRIM(INDEX($A871:$R871,MATCH(Lists!$J$5,$A$1:$R$1,0))&amp;"")),"")</f>
        <v/>
      </c>
      <c r="X871" s="27">
        <f>IFERROR(TRIM(INDEX($A871:$R871,MATCH(Lists!$J$6,$A$1:$R$1,0))&amp;""),"")</f>
        <v/>
      </c>
      <c r="Y871" s="27">
        <f>IF(W871="","",IF(COUNTIF(W$2:W871,W871)=1,MAX(Y$1:Y870)+1,""))</f>
        <v/>
      </c>
      <c r="Z871" s="26" t="n"/>
    </row>
    <row r="872">
      <c r="S872" s="26" t="n"/>
      <c r="T872" s="27">
        <f>IF(COUNTA($A872:$R872)&gt;0,1,0)</f>
        <v/>
      </c>
      <c r="U872" s="27">
        <f>IFERROR(LOWER(TRIM(INDEX($A872:$R872,MATCH(Lists!$J$3,$A$1:$R$1,0))&amp;"")),"")</f>
        <v/>
      </c>
      <c r="V872" s="27">
        <f>IFERROR(LOWER(TRIM(INDEX($A872:$R872,MATCH(Lists!$J$4,$A$1:$R$1,0))&amp;"")),"")</f>
        <v/>
      </c>
      <c r="W872" s="27">
        <f>IFERROR(LOWER(TRIM(INDEX($A872:$R872,MATCH(Lists!$J$5,$A$1:$R$1,0))&amp;"")),"")</f>
        <v/>
      </c>
      <c r="X872" s="27">
        <f>IFERROR(TRIM(INDEX($A872:$R872,MATCH(Lists!$J$6,$A$1:$R$1,0))&amp;""),"")</f>
        <v/>
      </c>
      <c r="Y872" s="27">
        <f>IF(W872="","",IF(COUNTIF(W$2:W872,W872)=1,MAX(Y$1:Y871)+1,""))</f>
        <v/>
      </c>
      <c r="Z872" s="26" t="n"/>
    </row>
    <row r="873">
      <c r="S873" s="26" t="n"/>
      <c r="T873" s="27">
        <f>IF(COUNTA($A873:$R873)&gt;0,1,0)</f>
        <v/>
      </c>
      <c r="U873" s="27">
        <f>IFERROR(LOWER(TRIM(INDEX($A873:$R873,MATCH(Lists!$J$3,$A$1:$R$1,0))&amp;"")),"")</f>
        <v/>
      </c>
      <c r="V873" s="27">
        <f>IFERROR(LOWER(TRIM(INDEX($A873:$R873,MATCH(Lists!$J$4,$A$1:$R$1,0))&amp;"")),"")</f>
        <v/>
      </c>
      <c r="W873" s="27">
        <f>IFERROR(LOWER(TRIM(INDEX($A873:$R873,MATCH(Lists!$J$5,$A$1:$R$1,0))&amp;"")),"")</f>
        <v/>
      </c>
      <c r="X873" s="27">
        <f>IFERROR(TRIM(INDEX($A873:$R873,MATCH(Lists!$J$6,$A$1:$R$1,0))&amp;""),"")</f>
        <v/>
      </c>
      <c r="Y873" s="27">
        <f>IF(W873="","",IF(COUNTIF(W$2:W873,W873)=1,MAX(Y$1:Y872)+1,""))</f>
        <v/>
      </c>
      <c r="Z873" s="26" t="n"/>
    </row>
    <row r="874">
      <c r="S874" s="26" t="n"/>
      <c r="T874" s="27">
        <f>IF(COUNTA($A874:$R874)&gt;0,1,0)</f>
        <v/>
      </c>
      <c r="U874" s="27">
        <f>IFERROR(LOWER(TRIM(INDEX($A874:$R874,MATCH(Lists!$J$3,$A$1:$R$1,0))&amp;"")),"")</f>
        <v/>
      </c>
      <c r="V874" s="27">
        <f>IFERROR(LOWER(TRIM(INDEX($A874:$R874,MATCH(Lists!$J$4,$A$1:$R$1,0))&amp;"")),"")</f>
        <v/>
      </c>
      <c r="W874" s="27">
        <f>IFERROR(LOWER(TRIM(INDEX($A874:$R874,MATCH(Lists!$J$5,$A$1:$R$1,0))&amp;"")),"")</f>
        <v/>
      </c>
      <c r="X874" s="27">
        <f>IFERROR(TRIM(INDEX($A874:$R874,MATCH(Lists!$J$6,$A$1:$R$1,0))&amp;""),"")</f>
        <v/>
      </c>
      <c r="Y874" s="27">
        <f>IF(W874="","",IF(COUNTIF(W$2:W874,W874)=1,MAX(Y$1:Y873)+1,""))</f>
        <v/>
      </c>
      <c r="Z874" s="26" t="n"/>
    </row>
    <row r="875">
      <c r="S875" s="26" t="n"/>
      <c r="T875" s="27">
        <f>IF(COUNTA($A875:$R875)&gt;0,1,0)</f>
        <v/>
      </c>
      <c r="U875" s="27">
        <f>IFERROR(LOWER(TRIM(INDEX($A875:$R875,MATCH(Lists!$J$3,$A$1:$R$1,0))&amp;"")),"")</f>
        <v/>
      </c>
      <c r="V875" s="27">
        <f>IFERROR(LOWER(TRIM(INDEX($A875:$R875,MATCH(Lists!$J$4,$A$1:$R$1,0))&amp;"")),"")</f>
        <v/>
      </c>
      <c r="W875" s="27">
        <f>IFERROR(LOWER(TRIM(INDEX($A875:$R875,MATCH(Lists!$J$5,$A$1:$R$1,0))&amp;"")),"")</f>
        <v/>
      </c>
      <c r="X875" s="27">
        <f>IFERROR(TRIM(INDEX($A875:$R875,MATCH(Lists!$J$6,$A$1:$R$1,0))&amp;""),"")</f>
        <v/>
      </c>
      <c r="Y875" s="27">
        <f>IF(W875="","",IF(COUNTIF(W$2:W875,W875)=1,MAX(Y$1:Y874)+1,""))</f>
        <v/>
      </c>
      <c r="Z875" s="26" t="n"/>
    </row>
    <row r="876">
      <c r="S876" s="26" t="n"/>
      <c r="T876" s="27">
        <f>IF(COUNTA($A876:$R876)&gt;0,1,0)</f>
        <v/>
      </c>
      <c r="U876" s="27">
        <f>IFERROR(LOWER(TRIM(INDEX($A876:$R876,MATCH(Lists!$J$3,$A$1:$R$1,0))&amp;"")),"")</f>
        <v/>
      </c>
      <c r="V876" s="27">
        <f>IFERROR(LOWER(TRIM(INDEX($A876:$R876,MATCH(Lists!$J$4,$A$1:$R$1,0))&amp;"")),"")</f>
        <v/>
      </c>
      <c r="W876" s="27">
        <f>IFERROR(LOWER(TRIM(INDEX($A876:$R876,MATCH(Lists!$J$5,$A$1:$R$1,0))&amp;"")),"")</f>
        <v/>
      </c>
      <c r="X876" s="27">
        <f>IFERROR(TRIM(INDEX($A876:$R876,MATCH(Lists!$J$6,$A$1:$R$1,0))&amp;""),"")</f>
        <v/>
      </c>
      <c r="Y876" s="27">
        <f>IF(W876="","",IF(COUNTIF(W$2:W876,W876)=1,MAX(Y$1:Y875)+1,""))</f>
        <v/>
      </c>
      <c r="Z876" s="26" t="n"/>
    </row>
    <row r="877">
      <c r="S877" s="26" t="n"/>
      <c r="T877" s="27">
        <f>IF(COUNTA($A877:$R877)&gt;0,1,0)</f>
        <v/>
      </c>
      <c r="U877" s="27">
        <f>IFERROR(LOWER(TRIM(INDEX($A877:$R877,MATCH(Lists!$J$3,$A$1:$R$1,0))&amp;"")),"")</f>
        <v/>
      </c>
      <c r="V877" s="27">
        <f>IFERROR(LOWER(TRIM(INDEX($A877:$R877,MATCH(Lists!$J$4,$A$1:$R$1,0))&amp;"")),"")</f>
        <v/>
      </c>
      <c r="W877" s="27">
        <f>IFERROR(LOWER(TRIM(INDEX($A877:$R877,MATCH(Lists!$J$5,$A$1:$R$1,0))&amp;"")),"")</f>
        <v/>
      </c>
      <c r="X877" s="27">
        <f>IFERROR(TRIM(INDEX($A877:$R877,MATCH(Lists!$J$6,$A$1:$R$1,0))&amp;""),"")</f>
        <v/>
      </c>
      <c r="Y877" s="27">
        <f>IF(W877="","",IF(COUNTIF(W$2:W877,W877)=1,MAX(Y$1:Y876)+1,""))</f>
        <v/>
      </c>
      <c r="Z877" s="26" t="n"/>
    </row>
    <row r="878">
      <c r="S878" s="26" t="n"/>
      <c r="T878" s="27">
        <f>IF(COUNTA($A878:$R878)&gt;0,1,0)</f>
        <v/>
      </c>
      <c r="U878" s="27">
        <f>IFERROR(LOWER(TRIM(INDEX($A878:$R878,MATCH(Lists!$J$3,$A$1:$R$1,0))&amp;"")),"")</f>
        <v/>
      </c>
      <c r="V878" s="27">
        <f>IFERROR(LOWER(TRIM(INDEX($A878:$R878,MATCH(Lists!$J$4,$A$1:$R$1,0))&amp;"")),"")</f>
        <v/>
      </c>
      <c r="W878" s="27">
        <f>IFERROR(LOWER(TRIM(INDEX($A878:$R878,MATCH(Lists!$J$5,$A$1:$R$1,0))&amp;"")),"")</f>
        <v/>
      </c>
      <c r="X878" s="27">
        <f>IFERROR(TRIM(INDEX($A878:$R878,MATCH(Lists!$J$6,$A$1:$R$1,0))&amp;""),"")</f>
        <v/>
      </c>
      <c r="Y878" s="27">
        <f>IF(W878="","",IF(COUNTIF(W$2:W878,W878)=1,MAX(Y$1:Y877)+1,""))</f>
        <v/>
      </c>
      <c r="Z878" s="26" t="n"/>
    </row>
    <row r="879">
      <c r="S879" s="26" t="n"/>
      <c r="T879" s="27">
        <f>IF(COUNTA($A879:$R879)&gt;0,1,0)</f>
        <v/>
      </c>
      <c r="U879" s="27">
        <f>IFERROR(LOWER(TRIM(INDEX($A879:$R879,MATCH(Lists!$J$3,$A$1:$R$1,0))&amp;"")),"")</f>
        <v/>
      </c>
      <c r="V879" s="27">
        <f>IFERROR(LOWER(TRIM(INDEX($A879:$R879,MATCH(Lists!$J$4,$A$1:$R$1,0))&amp;"")),"")</f>
        <v/>
      </c>
      <c r="W879" s="27">
        <f>IFERROR(LOWER(TRIM(INDEX($A879:$R879,MATCH(Lists!$J$5,$A$1:$R$1,0))&amp;"")),"")</f>
        <v/>
      </c>
      <c r="X879" s="27">
        <f>IFERROR(TRIM(INDEX($A879:$R879,MATCH(Lists!$J$6,$A$1:$R$1,0))&amp;""),"")</f>
        <v/>
      </c>
      <c r="Y879" s="27">
        <f>IF(W879="","",IF(COUNTIF(W$2:W879,W879)=1,MAX(Y$1:Y878)+1,""))</f>
        <v/>
      </c>
      <c r="Z879" s="26" t="n"/>
    </row>
    <row r="880">
      <c r="S880" s="26" t="n"/>
      <c r="T880" s="27">
        <f>IF(COUNTA($A880:$R880)&gt;0,1,0)</f>
        <v/>
      </c>
      <c r="U880" s="27">
        <f>IFERROR(LOWER(TRIM(INDEX($A880:$R880,MATCH(Lists!$J$3,$A$1:$R$1,0))&amp;"")),"")</f>
        <v/>
      </c>
      <c r="V880" s="27">
        <f>IFERROR(LOWER(TRIM(INDEX($A880:$R880,MATCH(Lists!$J$4,$A$1:$R$1,0))&amp;"")),"")</f>
        <v/>
      </c>
      <c r="W880" s="27">
        <f>IFERROR(LOWER(TRIM(INDEX($A880:$R880,MATCH(Lists!$J$5,$A$1:$R$1,0))&amp;"")),"")</f>
        <v/>
      </c>
      <c r="X880" s="27">
        <f>IFERROR(TRIM(INDEX($A880:$R880,MATCH(Lists!$J$6,$A$1:$R$1,0))&amp;""),"")</f>
        <v/>
      </c>
      <c r="Y880" s="27">
        <f>IF(W880="","",IF(COUNTIF(W$2:W880,W880)=1,MAX(Y$1:Y879)+1,""))</f>
        <v/>
      </c>
      <c r="Z880" s="26" t="n"/>
    </row>
    <row r="881">
      <c r="S881" s="26" t="n"/>
      <c r="T881" s="27">
        <f>IF(COUNTA($A881:$R881)&gt;0,1,0)</f>
        <v/>
      </c>
      <c r="U881" s="27">
        <f>IFERROR(LOWER(TRIM(INDEX($A881:$R881,MATCH(Lists!$J$3,$A$1:$R$1,0))&amp;"")),"")</f>
        <v/>
      </c>
      <c r="V881" s="27">
        <f>IFERROR(LOWER(TRIM(INDEX($A881:$R881,MATCH(Lists!$J$4,$A$1:$R$1,0))&amp;"")),"")</f>
        <v/>
      </c>
      <c r="W881" s="27">
        <f>IFERROR(LOWER(TRIM(INDEX($A881:$R881,MATCH(Lists!$J$5,$A$1:$R$1,0))&amp;"")),"")</f>
        <v/>
      </c>
      <c r="X881" s="27">
        <f>IFERROR(TRIM(INDEX($A881:$R881,MATCH(Lists!$J$6,$A$1:$R$1,0))&amp;""),"")</f>
        <v/>
      </c>
      <c r="Y881" s="27">
        <f>IF(W881="","",IF(COUNTIF(W$2:W881,W881)=1,MAX(Y$1:Y880)+1,""))</f>
        <v/>
      </c>
      <c r="Z881" s="26" t="n"/>
    </row>
    <row r="882">
      <c r="S882" s="26" t="n"/>
      <c r="T882" s="27">
        <f>IF(COUNTA($A882:$R882)&gt;0,1,0)</f>
        <v/>
      </c>
      <c r="U882" s="27">
        <f>IFERROR(LOWER(TRIM(INDEX($A882:$R882,MATCH(Lists!$J$3,$A$1:$R$1,0))&amp;"")),"")</f>
        <v/>
      </c>
      <c r="V882" s="27">
        <f>IFERROR(LOWER(TRIM(INDEX($A882:$R882,MATCH(Lists!$J$4,$A$1:$R$1,0))&amp;"")),"")</f>
        <v/>
      </c>
      <c r="W882" s="27">
        <f>IFERROR(LOWER(TRIM(INDEX($A882:$R882,MATCH(Lists!$J$5,$A$1:$R$1,0))&amp;"")),"")</f>
        <v/>
      </c>
      <c r="X882" s="27">
        <f>IFERROR(TRIM(INDEX($A882:$R882,MATCH(Lists!$J$6,$A$1:$R$1,0))&amp;""),"")</f>
        <v/>
      </c>
      <c r="Y882" s="27">
        <f>IF(W882="","",IF(COUNTIF(W$2:W882,W882)=1,MAX(Y$1:Y881)+1,""))</f>
        <v/>
      </c>
      <c r="Z882" s="26" t="n"/>
    </row>
    <row r="883">
      <c r="S883" s="26" t="n"/>
      <c r="T883" s="27">
        <f>IF(COUNTA($A883:$R883)&gt;0,1,0)</f>
        <v/>
      </c>
      <c r="U883" s="27">
        <f>IFERROR(LOWER(TRIM(INDEX($A883:$R883,MATCH(Lists!$J$3,$A$1:$R$1,0))&amp;"")),"")</f>
        <v/>
      </c>
      <c r="V883" s="27">
        <f>IFERROR(LOWER(TRIM(INDEX($A883:$R883,MATCH(Lists!$J$4,$A$1:$R$1,0))&amp;"")),"")</f>
        <v/>
      </c>
      <c r="W883" s="27">
        <f>IFERROR(LOWER(TRIM(INDEX($A883:$R883,MATCH(Lists!$J$5,$A$1:$R$1,0))&amp;"")),"")</f>
        <v/>
      </c>
      <c r="X883" s="27">
        <f>IFERROR(TRIM(INDEX($A883:$R883,MATCH(Lists!$J$6,$A$1:$R$1,0))&amp;""),"")</f>
        <v/>
      </c>
      <c r="Y883" s="27">
        <f>IF(W883="","",IF(COUNTIF(W$2:W883,W883)=1,MAX(Y$1:Y882)+1,""))</f>
        <v/>
      </c>
      <c r="Z883" s="26" t="n"/>
    </row>
    <row r="884">
      <c r="S884" s="26" t="n"/>
      <c r="T884" s="27">
        <f>IF(COUNTA($A884:$R884)&gt;0,1,0)</f>
        <v/>
      </c>
      <c r="U884" s="27">
        <f>IFERROR(LOWER(TRIM(INDEX($A884:$R884,MATCH(Lists!$J$3,$A$1:$R$1,0))&amp;"")),"")</f>
        <v/>
      </c>
      <c r="V884" s="27">
        <f>IFERROR(LOWER(TRIM(INDEX($A884:$R884,MATCH(Lists!$J$4,$A$1:$R$1,0))&amp;"")),"")</f>
        <v/>
      </c>
      <c r="W884" s="27">
        <f>IFERROR(LOWER(TRIM(INDEX($A884:$R884,MATCH(Lists!$J$5,$A$1:$R$1,0))&amp;"")),"")</f>
        <v/>
      </c>
      <c r="X884" s="27">
        <f>IFERROR(TRIM(INDEX($A884:$R884,MATCH(Lists!$J$6,$A$1:$R$1,0))&amp;""),"")</f>
        <v/>
      </c>
      <c r="Y884" s="27">
        <f>IF(W884="","",IF(COUNTIF(W$2:W884,W884)=1,MAX(Y$1:Y883)+1,""))</f>
        <v/>
      </c>
      <c r="Z884" s="26" t="n"/>
    </row>
    <row r="885">
      <c r="S885" s="26" t="n"/>
      <c r="T885" s="27">
        <f>IF(COUNTA($A885:$R885)&gt;0,1,0)</f>
        <v/>
      </c>
      <c r="U885" s="27">
        <f>IFERROR(LOWER(TRIM(INDEX($A885:$R885,MATCH(Lists!$J$3,$A$1:$R$1,0))&amp;"")),"")</f>
        <v/>
      </c>
      <c r="V885" s="27">
        <f>IFERROR(LOWER(TRIM(INDEX($A885:$R885,MATCH(Lists!$J$4,$A$1:$R$1,0))&amp;"")),"")</f>
        <v/>
      </c>
      <c r="W885" s="27">
        <f>IFERROR(LOWER(TRIM(INDEX($A885:$R885,MATCH(Lists!$J$5,$A$1:$R$1,0))&amp;"")),"")</f>
        <v/>
      </c>
      <c r="X885" s="27">
        <f>IFERROR(TRIM(INDEX($A885:$R885,MATCH(Lists!$J$6,$A$1:$R$1,0))&amp;""),"")</f>
        <v/>
      </c>
      <c r="Y885" s="27">
        <f>IF(W885="","",IF(COUNTIF(W$2:W885,W885)=1,MAX(Y$1:Y884)+1,""))</f>
        <v/>
      </c>
      <c r="Z885" s="26" t="n"/>
    </row>
    <row r="886">
      <c r="S886" s="26" t="n"/>
      <c r="T886" s="27">
        <f>IF(COUNTA($A886:$R886)&gt;0,1,0)</f>
        <v/>
      </c>
      <c r="U886" s="27">
        <f>IFERROR(LOWER(TRIM(INDEX($A886:$R886,MATCH(Lists!$J$3,$A$1:$R$1,0))&amp;"")),"")</f>
        <v/>
      </c>
      <c r="V886" s="27">
        <f>IFERROR(LOWER(TRIM(INDEX($A886:$R886,MATCH(Lists!$J$4,$A$1:$R$1,0))&amp;"")),"")</f>
        <v/>
      </c>
      <c r="W886" s="27">
        <f>IFERROR(LOWER(TRIM(INDEX($A886:$R886,MATCH(Lists!$J$5,$A$1:$R$1,0))&amp;"")),"")</f>
        <v/>
      </c>
      <c r="X886" s="27">
        <f>IFERROR(TRIM(INDEX($A886:$R886,MATCH(Lists!$J$6,$A$1:$R$1,0))&amp;""),"")</f>
        <v/>
      </c>
      <c r="Y886" s="27">
        <f>IF(W886="","",IF(COUNTIF(W$2:W886,W886)=1,MAX(Y$1:Y885)+1,""))</f>
        <v/>
      </c>
      <c r="Z886" s="26" t="n"/>
    </row>
    <row r="887">
      <c r="S887" s="26" t="n"/>
      <c r="T887" s="27">
        <f>IF(COUNTA($A887:$R887)&gt;0,1,0)</f>
        <v/>
      </c>
      <c r="U887" s="27">
        <f>IFERROR(LOWER(TRIM(INDEX($A887:$R887,MATCH(Lists!$J$3,$A$1:$R$1,0))&amp;"")),"")</f>
        <v/>
      </c>
      <c r="V887" s="27">
        <f>IFERROR(LOWER(TRIM(INDEX($A887:$R887,MATCH(Lists!$J$4,$A$1:$R$1,0))&amp;"")),"")</f>
        <v/>
      </c>
      <c r="W887" s="27">
        <f>IFERROR(LOWER(TRIM(INDEX($A887:$R887,MATCH(Lists!$J$5,$A$1:$R$1,0))&amp;"")),"")</f>
        <v/>
      </c>
      <c r="X887" s="27">
        <f>IFERROR(TRIM(INDEX($A887:$R887,MATCH(Lists!$J$6,$A$1:$R$1,0))&amp;""),"")</f>
        <v/>
      </c>
      <c r="Y887" s="27">
        <f>IF(W887="","",IF(COUNTIF(W$2:W887,W887)=1,MAX(Y$1:Y886)+1,""))</f>
        <v/>
      </c>
      <c r="Z887" s="26" t="n"/>
    </row>
    <row r="888">
      <c r="S888" s="26" t="n"/>
      <c r="T888" s="27">
        <f>IF(COUNTA($A888:$R888)&gt;0,1,0)</f>
        <v/>
      </c>
      <c r="U888" s="27">
        <f>IFERROR(LOWER(TRIM(INDEX($A888:$R888,MATCH(Lists!$J$3,$A$1:$R$1,0))&amp;"")),"")</f>
        <v/>
      </c>
      <c r="V888" s="27">
        <f>IFERROR(LOWER(TRIM(INDEX($A888:$R888,MATCH(Lists!$J$4,$A$1:$R$1,0))&amp;"")),"")</f>
        <v/>
      </c>
      <c r="W888" s="27">
        <f>IFERROR(LOWER(TRIM(INDEX($A888:$R888,MATCH(Lists!$J$5,$A$1:$R$1,0))&amp;"")),"")</f>
        <v/>
      </c>
      <c r="X888" s="27">
        <f>IFERROR(TRIM(INDEX($A888:$R888,MATCH(Lists!$J$6,$A$1:$R$1,0))&amp;""),"")</f>
        <v/>
      </c>
      <c r="Y888" s="27">
        <f>IF(W888="","",IF(COUNTIF(W$2:W888,W888)=1,MAX(Y$1:Y887)+1,""))</f>
        <v/>
      </c>
      <c r="Z888" s="26" t="n"/>
    </row>
    <row r="889">
      <c r="S889" s="26" t="n"/>
      <c r="T889" s="27">
        <f>IF(COUNTA($A889:$R889)&gt;0,1,0)</f>
        <v/>
      </c>
      <c r="U889" s="27">
        <f>IFERROR(LOWER(TRIM(INDEX($A889:$R889,MATCH(Lists!$J$3,$A$1:$R$1,0))&amp;"")),"")</f>
        <v/>
      </c>
      <c r="V889" s="27">
        <f>IFERROR(LOWER(TRIM(INDEX($A889:$R889,MATCH(Lists!$J$4,$A$1:$R$1,0))&amp;"")),"")</f>
        <v/>
      </c>
      <c r="W889" s="27">
        <f>IFERROR(LOWER(TRIM(INDEX($A889:$R889,MATCH(Lists!$J$5,$A$1:$R$1,0))&amp;"")),"")</f>
        <v/>
      </c>
      <c r="X889" s="27">
        <f>IFERROR(TRIM(INDEX($A889:$R889,MATCH(Lists!$J$6,$A$1:$R$1,0))&amp;""),"")</f>
        <v/>
      </c>
      <c r="Y889" s="27">
        <f>IF(W889="","",IF(COUNTIF(W$2:W889,W889)=1,MAX(Y$1:Y888)+1,""))</f>
        <v/>
      </c>
      <c r="Z889" s="26" t="n"/>
    </row>
    <row r="890">
      <c r="S890" s="26" t="n"/>
      <c r="T890" s="27">
        <f>IF(COUNTA($A890:$R890)&gt;0,1,0)</f>
        <v/>
      </c>
      <c r="U890" s="27">
        <f>IFERROR(LOWER(TRIM(INDEX($A890:$R890,MATCH(Lists!$J$3,$A$1:$R$1,0))&amp;"")),"")</f>
        <v/>
      </c>
      <c r="V890" s="27">
        <f>IFERROR(LOWER(TRIM(INDEX($A890:$R890,MATCH(Lists!$J$4,$A$1:$R$1,0))&amp;"")),"")</f>
        <v/>
      </c>
      <c r="W890" s="27">
        <f>IFERROR(LOWER(TRIM(INDEX($A890:$R890,MATCH(Lists!$J$5,$A$1:$R$1,0))&amp;"")),"")</f>
        <v/>
      </c>
      <c r="X890" s="27">
        <f>IFERROR(TRIM(INDEX($A890:$R890,MATCH(Lists!$J$6,$A$1:$R$1,0))&amp;""),"")</f>
        <v/>
      </c>
      <c r="Y890" s="27">
        <f>IF(W890="","",IF(COUNTIF(W$2:W890,W890)=1,MAX(Y$1:Y889)+1,""))</f>
        <v/>
      </c>
      <c r="Z890" s="26" t="n"/>
    </row>
    <row r="891">
      <c r="S891" s="26" t="n"/>
      <c r="T891" s="27">
        <f>IF(COUNTA($A891:$R891)&gt;0,1,0)</f>
        <v/>
      </c>
      <c r="U891" s="27">
        <f>IFERROR(LOWER(TRIM(INDEX($A891:$R891,MATCH(Lists!$J$3,$A$1:$R$1,0))&amp;"")),"")</f>
        <v/>
      </c>
      <c r="V891" s="27">
        <f>IFERROR(LOWER(TRIM(INDEX($A891:$R891,MATCH(Lists!$J$4,$A$1:$R$1,0))&amp;"")),"")</f>
        <v/>
      </c>
      <c r="W891" s="27">
        <f>IFERROR(LOWER(TRIM(INDEX($A891:$R891,MATCH(Lists!$J$5,$A$1:$R$1,0))&amp;"")),"")</f>
        <v/>
      </c>
      <c r="X891" s="27">
        <f>IFERROR(TRIM(INDEX($A891:$R891,MATCH(Lists!$J$6,$A$1:$R$1,0))&amp;""),"")</f>
        <v/>
      </c>
      <c r="Y891" s="27">
        <f>IF(W891="","",IF(COUNTIF(W$2:W891,W891)=1,MAX(Y$1:Y890)+1,""))</f>
        <v/>
      </c>
      <c r="Z891" s="26" t="n"/>
    </row>
    <row r="892">
      <c r="S892" s="26" t="n"/>
      <c r="T892" s="27">
        <f>IF(COUNTA($A892:$R892)&gt;0,1,0)</f>
        <v/>
      </c>
      <c r="U892" s="27">
        <f>IFERROR(LOWER(TRIM(INDEX($A892:$R892,MATCH(Lists!$J$3,$A$1:$R$1,0))&amp;"")),"")</f>
        <v/>
      </c>
      <c r="V892" s="27">
        <f>IFERROR(LOWER(TRIM(INDEX($A892:$R892,MATCH(Lists!$J$4,$A$1:$R$1,0))&amp;"")),"")</f>
        <v/>
      </c>
      <c r="W892" s="27">
        <f>IFERROR(LOWER(TRIM(INDEX($A892:$R892,MATCH(Lists!$J$5,$A$1:$R$1,0))&amp;"")),"")</f>
        <v/>
      </c>
      <c r="X892" s="27">
        <f>IFERROR(TRIM(INDEX($A892:$R892,MATCH(Lists!$J$6,$A$1:$R$1,0))&amp;""),"")</f>
        <v/>
      </c>
      <c r="Y892" s="27">
        <f>IF(W892="","",IF(COUNTIF(W$2:W892,W892)=1,MAX(Y$1:Y891)+1,""))</f>
        <v/>
      </c>
      <c r="Z892" s="26" t="n"/>
    </row>
    <row r="893">
      <c r="S893" s="26" t="n"/>
      <c r="T893" s="27">
        <f>IF(COUNTA($A893:$R893)&gt;0,1,0)</f>
        <v/>
      </c>
      <c r="U893" s="27">
        <f>IFERROR(LOWER(TRIM(INDEX($A893:$R893,MATCH(Lists!$J$3,$A$1:$R$1,0))&amp;"")),"")</f>
        <v/>
      </c>
      <c r="V893" s="27">
        <f>IFERROR(LOWER(TRIM(INDEX($A893:$R893,MATCH(Lists!$J$4,$A$1:$R$1,0))&amp;"")),"")</f>
        <v/>
      </c>
      <c r="W893" s="27">
        <f>IFERROR(LOWER(TRIM(INDEX($A893:$R893,MATCH(Lists!$J$5,$A$1:$R$1,0))&amp;"")),"")</f>
        <v/>
      </c>
      <c r="X893" s="27">
        <f>IFERROR(TRIM(INDEX($A893:$R893,MATCH(Lists!$J$6,$A$1:$R$1,0))&amp;""),"")</f>
        <v/>
      </c>
      <c r="Y893" s="27">
        <f>IF(W893="","",IF(COUNTIF(W$2:W893,W893)=1,MAX(Y$1:Y892)+1,""))</f>
        <v/>
      </c>
      <c r="Z893" s="26" t="n"/>
    </row>
    <row r="894">
      <c r="S894" s="26" t="n"/>
      <c r="T894" s="27">
        <f>IF(COUNTA($A894:$R894)&gt;0,1,0)</f>
        <v/>
      </c>
      <c r="U894" s="27">
        <f>IFERROR(LOWER(TRIM(INDEX($A894:$R894,MATCH(Lists!$J$3,$A$1:$R$1,0))&amp;"")),"")</f>
        <v/>
      </c>
      <c r="V894" s="27">
        <f>IFERROR(LOWER(TRIM(INDEX($A894:$R894,MATCH(Lists!$J$4,$A$1:$R$1,0))&amp;"")),"")</f>
        <v/>
      </c>
      <c r="W894" s="27">
        <f>IFERROR(LOWER(TRIM(INDEX($A894:$R894,MATCH(Lists!$J$5,$A$1:$R$1,0))&amp;"")),"")</f>
        <v/>
      </c>
      <c r="X894" s="27">
        <f>IFERROR(TRIM(INDEX($A894:$R894,MATCH(Lists!$J$6,$A$1:$R$1,0))&amp;""),"")</f>
        <v/>
      </c>
      <c r="Y894" s="27">
        <f>IF(W894="","",IF(COUNTIF(W$2:W894,W894)=1,MAX(Y$1:Y893)+1,""))</f>
        <v/>
      </c>
      <c r="Z894" s="26" t="n"/>
    </row>
    <row r="895">
      <c r="S895" s="26" t="n"/>
      <c r="T895" s="27">
        <f>IF(COUNTA($A895:$R895)&gt;0,1,0)</f>
        <v/>
      </c>
      <c r="U895" s="27">
        <f>IFERROR(LOWER(TRIM(INDEX($A895:$R895,MATCH(Lists!$J$3,$A$1:$R$1,0))&amp;"")),"")</f>
        <v/>
      </c>
      <c r="V895" s="27">
        <f>IFERROR(LOWER(TRIM(INDEX($A895:$R895,MATCH(Lists!$J$4,$A$1:$R$1,0))&amp;"")),"")</f>
        <v/>
      </c>
      <c r="W895" s="27">
        <f>IFERROR(LOWER(TRIM(INDEX($A895:$R895,MATCH(Lists!$J$5,$A$1:$R$1,0))&amp;"")),"")</f>
        <v/>
      </c>
      <c r="X895" s="27">
        <f>IFERROR(TRIM(INDEX($A895:$R895,MATCH(Lists!$J$6,$A$1:$R$1,0))&amp;""),"")</f>
        <v/>
      </c>
      <c r="Y895" s="27">
        <f>IF(W895="","",IF(COUNTIF(W$2:W895,W895)=1,MAX(Y$1:Y894)+1,""))</f>
        <v/>
      </c>
      <c r="Z895" s="26" t="n"/>
    </row>
    <row r="896">
      <c r="S896" s="26" t="n"/>
      <c r="T896" s="27">
        <f>IF(COUNTA($A896:$R896)&gt;0,1,0)</f>
        <v/>
      </c>
      <c r="U896" s="27">
        <f>IFERROR(LOWER(TRIM(INDEX($A896:$R896,MATCH(Lists!$J$3,$A$1:$R$1,0))&amp;"")),"")</f>
        <v/>
      </c>
      <c r="V896" s="27">
        <f>IFERROR(LOWER(TRIM(INDEX($A896:$R896,MATCH(Lists!$J$4,$A$1:$R$1,0))&amp;"")),"")</f>
        <v/>
      </c>
      <c r="W896" s="27">
        <f>IFERROR(LOWER(TRIM(INDEX($A896:$R896,MATCH(Lists!$J$5,$A$1:$R$1,0))&amp;"")),"")</f>
        <v/>
      </c>
      <c r="X896" s="27">
        <f>IFERROR(TRIM(INDEX($A896:$R896,MATCH(Lists!$J$6,$A$1:$R$1,0))&amp;""),"")</f>
        <v/>
      </c>
      <c r="Y896" s="27">
        <f>IF(W896="","",IF(COUNTIF(W$2:W896,W896)=1,MAX(Y$1:Y895)+1,""))</f>
        <v/>
      </c>
      <c r="Z896" s="26" t="n"/>
    </row>
    <row r="897">
      <c r="S897" s="26" t="n"/>
      <c r="T897" s="27">
        <f>IF(COUNTA($A897:$R897)&gt;0,1,0)</f>
        <v/>
      </c>
      <c r="U897" s="27">
        <f>IFERROR(LOWER(TRIM(INDEX($A897:$R897,MATCH(Lists!$J$3,$A$1:$R$1,0))&amp;"")),"")</f>
        <v/>
      </c>
      <c r="V897" s="27">
        <f>IFERROR(LOWER(TRIM(INDEX($A897:$R897,MATCH(Lists!$J$4,$A$1:$R$1,0))&amp;"")),"")</f>
        <v/>
      </c>
      <c r="W897" s="27">
        <f>IFERROR(LOWER(TRIM(INDEX($A897:$R897,MATCH(Lists!$J$5,$A$1:$R$1,0))&amp;"")),"")</f>
        <v/>
      </c>
      <c r="X897" s="27">
        <f>IFERROR(TRIM(INDEX($A897:$R897,MATCH(Lists!$J$6,$A$1:$R$1,0))&amp;""),"")</f>
        <v/>
      </c>
      <c r="Y897" s="27">
        <f>IF(W897="","",IF(COUNTIF(W$2:W897,W897)=1,MAX(Y$1:Y896)+1,""))</f>
        <v/>
      </c>
      <c r="Z897" s="26" t="n"/>
    </row>
    <row r="898">
      <c r="S898" s="26" t="n"/>
      <c r="T898" s="27">
        <f>IF(COUNTA($A898:$R898)&gt;0,1,0)</f>
        <v/>
      </c>
      <c r="U898" s="27">
        <f>IFERROR(LOWER(TRIM(INDEX($A898:$R898,MATCH(Lists!$J$3,$A$1:$R$1,0))&amp;"")),"")</f>
        <v/>
      </c>
      <c r="V898" s="27">
        <f>IFERROR(LOWER(TRIM(INDEX($A898:$R898,MATCH(Lists!$J$4,$A$1:$R$1,0))&amp;"")),"")</f>
        <v/>
      </c>
      <c r="W898" s="27">
        <f>IFERROR(LOWER(TRIM(INDEX($A898:$R898,MATCH(Lists!$J$5,$A$1:$R$1,0))&amp;"")),"")</f>
        <v/>
      </c>
      <c r="X898" s="27">
        <f>IFERROR(TRIM(INDEX($A898:$R898,MATCH(Lists!$J$6,$A$1:$R$1,0))&amp;""),"")</f>
        <v/>
      </c>
      <c r="Y898" s="27">
        <f>IF(W898="","",IF(COUNTIF(W$2:W898,W898)=1,MAX(Y$1:Y897)+1,""))</f>
        <v/>
      </c>
      <c r="Z898" s="26" t="n"/>
    </row>
    <row r="899">
      <c r="S899" s="26" t="n"/>
      <c r="T899" s="27">
        <f>IF(COUNTA($A899:$R899)&gt;0,1,0)</f>
        <v/>
      </c>
      <c r="U899" s="27">
        <f>IFERROR(LOWER(TRIM(INDEX($A899:$R899,MATCH(Lists!$J$3,$A$1:$R$1,0))&amp;"")),"")</f>
        <v/>
      </c>
      <c r="V899" s="27">
        <f>IFERROR(LOWER(TRIM(INDEX($A899:$R899,MATCH(Lists!$J$4,$A$1:$R$1,0))&amp;"")),"")</f>
        <v/>
      </c>
      <c r="W899" s="27">
        <f>IFERROR(LOWER(TRIM(INDEX($A899:$R899,MATCH(Lists!$J$5,$A$1:$R$1,0))&amp;"")),"")</f>
        <v/>
      </c>
      <c r="X899" s="27">
        <f>IFERROR(TRIM(INDEX($A899:$R899,MATCH(Lists!$J$6,$A$1:$R$1,0))&amp;""),"")</f>
        <v/>
      </c>
      <c r="Y899" s="27">
        <f>IF(W899="","",IF(COUNTIF(W$2:W899,W899)=1,MAX(Y$1:Y898)+1,""))</f>
        <v/>
      </c>
      <c r="Z899" s="26" t="n"/>
    </row>
    <row r="900">
      <c r="S900" s="26" t="n"/>
      <c r="T900" s="27">
        <f>IF(COUNTA($A900:$R900)&gt;0,1,0)</f>
        <v/>
      </c>
      <c r="U900" s="27">
        <f>IFERROR(LOWER(TRIM(INDEX($A900:$R900,MATCH(Lists!$J$3,$A$1:$R$1,0))&amp;"")),"")</f>
        <v/>
      </c>
      <c r="V900" s="27">
        <f>IFERROR(LOWER(TRIM(INDEX($A900:$R900,MATCH(Lists!$J$4,$A$1:$R$1,0))&amp;"")),"")</f>
        <v/>
      </c>
      <c r="W900" s="27">
        <f>IFERROR(LOWER(TRIM(INDEX($A900:$R900,MATCH(Lists!$J$5,$A$1:$R$1,0))&amp;"")),"")</f>
        <v/>
      </c>
      <c r="X900" s="27">
        <f>IFERROR(TRIM(INDEX($A900:$R900,MATCH(Lists!$J$6,$A$1:$R$1,0))&amp;""),"")</f>
        <v/>
      </c>
      <c r="Y900" s="27">
        <f>IF(W900="","",IF(COUNTIF(W$2:W900,W900)=1,MAX(Y$1:Y899)+1,""))</f>
        <v/>
      </c>
      <c r="Z900" s="26" t="n"/>
    </row>
    <row r="901">
      <c r="S901" s="26" t="n"/>
      <c r="T901" s="27">
        <f>IF(COUNTA($A901:$R901)&gt;0,1,0)</f>
        <v/>
      </c>
      <c r="U901" s="27">
        <f>IFERROR(LOWER(TRIM(INDEX($A901:$R901,MATCH(Lists!$J$3,$A$1:$R$1,0))&amp;"")),"")</f>
        <v/>
      </c>
      <c r="V901" s="27">
        <f>IFERROR(LOWER(TRIM(INDEX($A901:$R901,MATCH(Lists!$J$4,$A$1:$R$1,0))&amp;"")),"")</f>
        <v/>
      </c>
      <c r="W901" s="27">
        <f>IFERROR(LOWER(TRIM(INDEX($A901:$R901,MATCH(Lists!$J$5,$A$1:$R$1,0))&amp;"")),"")</f>
        <v/>
      </c>
      <c r="X901" s="27">
        <f>IFERROR(TRIM(INDEX($A901:$R901,MATCH(Lists!$J$6,$A$1:$R$1,0))&amp;""),"")</f>
        <v/>
      </c>
      <c r="Y901" s="27">
        <f>IF(W901="","",IF(COUNTIF(W$2:W901,W901)=1,MAX(Y$1:Y900)+1,""))</f>
        <v/>
      </c>
      <c r="Z901" s="26" t="n"/>
    </row>
    <row r="902">
      <c r="S902" s="26" t="n"/>
      <c r="T902" s="27">
        <f>IF(COUNTA($A902:$R902)&gt;0,1,0)</f>
        <v/>
      </c>
      <c r="U902" s="27">
        <f>IFERROR(LOWER(TRIM(INDEX($A902:$R902,MATCH(Lists!$J$3,$A$1:$R$1,0))&amp;"")),"")</f>
        <v/>
      </c>
      <c r="V902" s="27">
        <f>IFERROR(LOWER(TRIM(INDEX($A902:$R902,MATCH(Lists!$J$4,$A$1:$R$1,0))&amp;"")),"")</f>
        <v/>
      </c>
      <c r="W902" s="27">
        <f>IFERROR(LOWER(TRIM(INDEX($A902:$R902,MATCH(Lists!$J$5,$A$1:$R$1,0))&amp;"")),"")</f>
        <v/>
      </c>
      <c r="X902" s="27">
        <f>IFERROR(TRIM(INDEX($A902:$R902,MATCH(Lists!$J$6,$A$1:$R$1,0))&amp;""),"")</f>
        <v/>
      </c>
      <c r="Y902" s="27">
        <f>IF(W902="","",IF(COUNTIF(W$2:W902,W902)=1,MAX(Y$1:Y901)+1,""))</f>
        <v/>
      </c>
      <c r="Z902" s="26" t="n"/>
    </row>
    <row r="903">
      <c r="S903" s="26" t="n"/>
      <c r="T903" s="27">
        <f>IF(COUNTA($A903:$R903)&gt;0,1,0)</f>
        <v/>
      </c>
      <c r="U903" s="27">
        <f>IFERROR(LOWER(TRIM(INDEX($A903:$R903,MATCH(Lists!$J$3,$A$1:$R$1,0))&amp;"")),"")</f>
        <v/>
      </c>
      <c r="V903" s="27">
        <f>IFERROR(LOWER(TRIM(INDEX($A903:$R903,MATCH(Lists!$J$4,$A$1:$R$1,0))&amp;"")),"")</f>
        <v/>
      </c>
      <c r="W903" s="27">
        <f>IFERROR(LOWER(TRIM(INDEX($A903:$R903,MATCH(Lists!$J$5,$A$1:$R$1,0))&amp;"")),"")</f>
        <v/>
      </c>
      <c r="X903" s="27">
        <f>IFERROR(TRIM(INDEX($A903:$R903,MATCH(Lists!$J$6,$A$1:$R$1,0))&amp;""),"")</f>
        <v/>
      </c>
      <c r="Y903" s="27">
        <f>IF(W903="","",IF(COUNTIF(W$2:W903,W903)=1,MAX(Y$1:Y902)+1,""))</f>
        <v/>
      </c>
      <c r="Z903" s="26" t="n"/>
    </row>
    <row r="904">
      <c r="S904" s="26" t="n"/>
      <c r="T904" s="27">
        <f>IF(COUNTA($A904:$R904)&gt;0,1,0)</f>
        <v/>
      </c>
      <c r="U904" s="27">
        <f>IFERROR(LOWER(TRIM(INDEX($A904:$R904,MATCH(Lists!$J$3,$A$1:$R$1,0))&amp;"")),"")</f>
        <v/>
      </c>
      <c r="V904" s="27">
        <f>IFERROR(LOWER(TRIM(INDEX($A904:$R904,MATCH(Lists!$J$4,$A$1:$R$1,0))&amp;"")),"")</f>
        <v/>
      </c>
      <c r="W904" s="27">
        <f>IFERROR(LOWER(TRIM(INDEX($A904:$R904,MATCH(Lists!$J$5,$A$1:$R$1,0))&amp;"")),"")</f>
        <v/>
      </c>
      <c r="X904" s="27">
        <f>IFERROR(TRIM(INDEX($A904:$R904,MATCH(Lists!$J$6,$A$1:$R$1,0))&amp;""),"")</f>
        <v/>
      </c>
      <c r="Y904" s="27">
        <f>IF(W904="","",IF(COUNTIF(W$2:W904,W904)=1,MAX(Y$1:Y903)+1,""))</f>
        <v/>
      </c>
      <c r="Z904" s="26" t="n"/>
    </row>
    <row r="905">
      <c r="S905" s="26" t="n"/>
      <c r="T905" s="27">
        <f>IF(COUNTA($A905:$R905)&gt;0,1,0)</f>
        <v/>
      </c>
      <c r="U905" s="27">
        <f>IFERROR(LOWER(TRIM(INDEX($A905:$R905,MATCH(Lists!$J$3,$A$1:$R$1,0))&amp;"")),"")</f>
        <v/>
      </c>
      <c r="V905" s="27">
        <f>IFERROR(LOWER(TRIM(INDEX($A905:$R905,MATCH(Lists!$J$4,$A$1:$R$1,0))&amp;"")),"")</f>
        <v/>
      </c>
      <c r="W905" s="27">
        <f>IFERROR(LOWER(TRIM(INDEX($A905:$R905,MATCH(Lists!$J$5,$A$1:$R$1,0))&amp;"")),"")</f>
        <v/>
      </c>
      <c r="X905" s="27">
        <f>IFERROR(TRIM(INDEX($A905:$R905,MATCH(Lists!$J$6,$A$1:$R$1,0))&amp;""),"")</f>
        <v/>
      </c>
      <c r="Y905" s="27">
        <f>IF(W905="","",IF(COUNTIF(W$2:W905,W905)=1,MAX(Y$1:Y904)+1,""))</f>
        <v/>
      </c>
      <c r="Z905" s="26" t="n"/>
    </row>
    <row r="906">
      <c r="S906" s="26" t="n"/>
      <c r="T906" s="27">
        <f>IF(COUNTA($A906:$R906)&gt;0,1,0)</f>
        <v/>
      </c>
      <c r="U906" s="27">
        <f>IFERROR(LOWER(TRIM(INDEX($A906:$R906,MATCH(Lists!$J$3,$A$1:$R$1,0))&amp;"")),"")</f>
        <v/>
      </c>
      <c r="V906" s="27">
        <f>IFERROR(LOWER(TRIM(INDEX($A906:$R906,MATCH(Lists!$J$4,$A$1:$R$1,0))&amp;"")),"")</f>
        <v/>
      </c>
      <c r="W906" s="27">
        <f>IFERROR(LOWER(TRIM(INDEX($A906:$R906,MATCH(Lists!$J$5,$A$1:$R$1,0))&amp;"")),"")</f>
        <v/>
      </c>
      <c r="X906" s="27">
        <f>IFERROR(TRIM(INDEX($A906:$R906,MATCH(Lists!$J$6,$A$1:$R$1,0))&amp;""),"")</f>
        <v/>
      </c>
      <c r="Y906" s="27">
        <f>IF(W906="","",IF(COUNTIF(W$2:W906,W906)=1,MAX(Y$1:Y905)+1,""))</f>
        <v/>
      </c>
      <c r="Z906" s="26" t="n"/>
    </row>
    <row r="907">
      <c r="S907" s="26" t="n"/>
      <c r="T907" s="27">
        <f>IF(COUNTA($A907:$R907)&gt;0,1,0)</f>
        <v/>
      </c>
      <c r="U907" s="27">
        <f>IFERROR(LOWER(TRIM(INDEX($A907:$R907,MATCH(Lists!$J$3,$A$1:$R$1,0))&amp;"")),"")</f>
        <v/>
      </c>
      <c r="V907" s="27">
        <f>IFERROR(LOWER(TRIM(INDEX($A907:$R907,MATCH(Lists!$J$4,$A$1:$R$1,0))&amp;"")),"")</f>
        <v/>
      </c>
      <c r="W907" s="27">
        <f>IFERROR(LOWER(TRIM(INDEX($A907:$R907,MATCH(Lists!$J$5,$A$1:$R$1,0))&amp;"")),"")</f>
        <v/>
      </c>
      <c r="X907" s="27">
        <f>IFERROR(TRIM(INDEX($A907:$R907,MATCH(Lists!$J$6,$A$1:$R$1,0))&amp;""),"")</f>
        <v/>
      </c>
      <c r="Y907" s="27">
        <f>IF(W907="","",IF(COUNTIF(W$2:W907,W907)=1,MAX(Y$1:Y906)+1,""))</f>
        <v/>
      </c>
      <c r="Z907" s="26" t="n"/>
    </row>
    <row r="908">
      <c r="S908" s="26" t="n"/>
      <c r="T908" s="27">
        <f>IF(COUNTA($A908:$R908)&gt;0,1,0)</f>
        <v/>
      </c>
      <c r="U908" s="27">
        <f>IFERROR(LOWER(TRIM(INDEX($A908:$R908,MATCH(Lists!$J$3,$A$1:$R$1,0))&amp;"")),"")</f>
        <v/>
      </c>
      <c r="V908" s="27">
        <f>IFERROR(LOWER(TRIM(INDEX($A908:$R908,MATCH(Lists!$J$4,$A$1:$R$1,0))&amp;"")),"")</f>
        <v/>
      </c>
      <c r="W908" s="27">
        <f>IFERROR(LOWER(TRIM(INDEX($A908:$R908,MATCH(Lists!$J$5,$A$1:$R$1,0))&amp;"")),"")</f>
        <v/>
      </c>
      <c r="X908" s="27">
        <f>IFERROR(TRIM(INDEX($A908:$R908,MATCH(Lists!$J$6,$A$1:$R$1,0))&amp;""),"")</f>
        <v/>
      </c>
      <c r="Y908" s="27">
        <f>IF(W908="","",IF(COUNTIF(W$2:W908,W908)=1,MAX(Y$1:Y907)+1,""))</f>
        <v/>
      </c>
      <c r="Z908" s="26" t="n"/>
    </row>
    <row r="909">
      <c r="S909" s="26" t="n"/>
      <c r="T909" s="27">
        <f>IF(COUNTA($A909:$R909)&gt;0,1,0)</f>
        <v/>
      </c>
      <c r="U909" s="27">
        <f>IFERROR(LOWER(TRIM(INDEX($A909:$R909,MATCH(Lists!$J$3,$A$1:$R$1,0))&amp;"")),"")</f>
        <v/>
      </c>
      <c r="V909" s="27">
        <f>IFERROR(LOWER(TRIM(INDEX($A909:$R909,MATCH(Lists!$J$4,$A$1:$R$1,0))&amp;"")),"")</f>
        <v/>
      </c>
      <c r="W909" s="27">
        <f>IFERROR(LOWER(TRIM(INDEX($A909:$R909,MATCH(Lists!$J$5,$A$1:$R$1,0))&amp;"")),"")</f>
        <v/>
      </c>
      <c r="X909" s="27">
        <f>IFERROR(TRIM(INDEX($A909:$R909,MATCH(Lists!$J$6,$A$1:$R$1,0))&amp;""),"")</f>
        <v/>
      </c>
      <c r="Y909" s="27">
        <f>IF(W909="","",IF(COUNTIF(W$2:W909,W909)=1,MAX(Y$1:Y908)+1,""))</f>
        <v/>
      </c>
      <c r="Z909" s="26" t="n"/>
    </row>
    <row r="910">
      <c r="S910" s="26" t="n"/>
      <c r="T910" s="27">
        <f>IF(COUNTA($A910:$R910)&gt;0,1,0)</f>
        <v/>
      </c>
      <c r="U910" s="27">
        <f>IFERROR(LOWER(TRIM(INDEX($A910:$R910,MATCH(Lists!$J$3,$A$1:$R$1,0))&amp;"")),"")</f>
        <v/>
      </c>
      <c r="V910" s="27">
        <f>IFERROR(LOWER(TRIM(INDEX($A910:$R910,MATCH(Lists!$J$4,$A$1:$R$1,0))&amp;"")),"")</f>
        <v/>
      </c>
      <c r="W910" s="27">
        <f>IFERROR(LOWER(TRIM(INDEX($A910:$R910,MATCH(Lists!$J$5,$A$1:$R$1,0))&amp;"")),"")</f>
        <v/>
      </c>
      <c r="X910" s="27">
        <f>IFERROR(TRIM(INDEX($A910:$R910,MATCH(Lists!$J$6,$A$1:$R$1,0))&amp;""),"")</f>
        <v/>
      </c>
      <c r="Y910" s="27">
        <f>IF(W910="","",IF(COUNTIF(W$2:W910,W910)=1,MAX(Y$1:Y909)+1,""))</f>
        <v/>
      </c>
      <c r="Z910" s="26" t="n"/>
    </row>
    <row r="911">
      <c r="S911" s="26" t="n"/>
      <c r="T911" s="27">
        <f>IF(COUNTA($A911:$R911)&gt;0,1,0)</f>
        <v/>
      </c>
      <c r="U911" s="27">
        <f>IFERROR(LOWER(TRIM(INDEX($A911:$R911,MATCH(Lists!$J$3,$A$1:$R$1,0))&amp;"")),"")</f>
        <v/>
      </c>
      <c r="V911" s="27">
        <f>IFERROR(LOWER(TRIM(INDEX($A911:$R911,MATCH(Lists!$J$4,$A$1:$R$1,0))&amp;"")),"")</f>
        <v/>
      </c>
      <c r="W911" s="27">
        <f>IFERROR(LOWER(TRIM(INDEX($A911:$R911,MATCH(Lists!$J$5,$A$1:$R$1,0))&amp;"")),"")</f>
        <v/>
      </c>
      <c r="X911" s="27">
        <f>IFERROR(TRIM(INDEX($A911:$R911,MATCH(Lists!$J$6,$A$1:$R$1,0))&amp;""),"")</f>
        <v/>
      </c>
      <c r="Y911" s="27">
        <f>IF(W911="","",IF(COUNTIF(W$2:W911,W911)=1,MAX(Y$1:Y910)+1,""))</f>
        <v/>
      </c>
      <c r="Z911" s="26" t="n"/>
    </row>
    <row r="912">
      <c r="S912" s="26" t="n"/>
      <c r="T912" s="27">
        <f>IF(COUNTA($A912:$R912)&gt;0,1,0)</f>
        <v/>
      </c>
      <c r="U912" s="27">
        <f>IFERROR(LOWER(TRIM(INDEX($A912:$R912,MATCH(Lists!$J$3,$A$1:$R$1,0))&amp;"")),"")</f>
        <v/>
      </c>
      <c r="V912" s="27">
        <f>IFERROR(LOWER(TRIM(INDEX($A912:$R912,MATCH(Lists!$J$4,$A$1:$R$1,0))&amp;"")),"")</f>
        <v/>
      </c>
      <c r="W912" s="27">
        <f>IFERROR(LOWER(TRIM(INDEX($A912:$R912,MATCH(Lists!$J$5,$A$1:$R$1,0))&amp;"")),"")</f>
        <v/>
      </c>
      <c r="X912" s="27">
        <f>IFERROR(TRIM(INDEX($A912:$R912,MATCH(Lists!$J$6,$A$1:$R$1,0))&amp;""),"")</f>
        <v/>
      </c>
      <c r="Y912" s="27">
        <f>IF(W912="","",IF(COUNTIF(W$2:W912,W912)=1,MAX(Y$1:Y911)+1,""))</f>
        <v/>
      </c>
      <c r="Z912" s="26" t="n"/>
    </row>
    <row r="913">
      <c r="S913" s="26" t="n"/>
      <c r="T913" s="27">
        <f>IF(COUNTA($A913:$R913)&gt;0,1,0)</f>
        <v/>
      </c>
      <c r="U913" s="27">
        <f>IFERROR(LOWER(TRIM(INDEX($A913:$R913,MATCH(Lists!$J$3,$A$1:$R$1,0))&amp;"")),"")</f>
        <v/>
      </c>
      <c r="V913" s="27">
        <f>IFERROR(LOWER(TRIM(INDEX($A913:$R913,MATCH(Lists!$J$4,$A$1:$R$1,0))&amp;"")),"")</f>
        <v/>
      </c>
      <c r="W913" s="27">
        <f>IFERROR(LOWER(TRIM(INDEX($A913:$R913,MATCH(Lists!$J$5,$A$1:$R$1,0))&amp;"")),"")</f>
        <v/>
      </c>
      <c r="X913" s="27">
        <f>IFERROR(TRIM(INDEX($A913:$R913,MATCH(Lists!$J$6,$A$1:$R$1,0))&amp;""),"")</f>
        <v/>
      </c>
      <c r="Y913" s="27">
        <f>IF(W913="","",IF(COUNTIF(W$2:W913,W913)=1,MAX(Y$1:Y912)+1,""))</f>
        <v/>
      </c>
      <c r="Z913" s="26" t="n"/>
    </row>
    <row r="914">
      <c r="S914" s="26" t="n"/>
      <c r="T914" s="27">
        <f>IF(COUNTA($A914:$R914)&gt;0,1,0)</f>
        <v/>
      </c>
      <c r="U914" s="27">
        <f>IFERROR(LOWER(TRIM(INDEX($A914:$R914,MATCH(Lists!$J$3,$A$1:$R$1,0))&amp;"")),"")</f>
        <v/>
      </c>
      <c r="V914" s="27">
        <f>IFERROR(LOWER(TRIM(INDEX($A914:$R914,MATCH(Lists!$J$4,$A$1:$R$1,0))&amp;"")),"")</f>
        <v/>
      </c>
      <c r="W914" s="27">
        <f>IFERROR(LOWER(TRIM(INDEX($A914:$R914,MATCH(Lists!$J$5,$A$1:$R$1,0))&amp;"")),"")</f>
        <v/>
      </c>
      <c r="X914" s="27">
        <f>IFERROR(TRIM(INDEX($A914:$R914,MATCH(Lists!$J$6,$A$1:$R$1,0))&amp;""),"")</f>
        <v/>
      </c>
      <c r="Y914" s="27">
        <f>IF(W914="","",IF(COUNTIF(W$2:W914,W914)=1,MAX(Y$1:Y913)+1,""))</f>
        <v/>
      </c>
      <c r="Z914" s="26" t="n"/>
    </row>
    <row r="915">
      <c r="S915" s="26" t="n"/>
      <c r="T915" s="27">
        <f>IF(COUNTA($A915:$R915)&gt;0,1,0)</f>
        <v/>
      </c>
      <c r="U915" s="27">
        <f>IFERROR(LOWER(TRIM(INDEX($A915:$R915,MATCH(Lists!$J$3,$A$1:$R$1,0))&amp;"")),"")</f>
        <v/>
      </c>
      <c r="V915" s="27">
        <f>IFERROR(LOWER(TRIM(INDEX($A915:$R915,MATCH(Lists!$J$4,$A$1:$R$1,0))&amp;"")),"")</f>
        <v/>
      </c>
      <c r="W915" s="27">
        <f>IFERROR(LOWER(TRIM(INDEX($A915:$R915,MATCH(Lists!$J$5,$A$1:$R$1,0))&amp;"")),"")</f>
        <v/>
      </c>
      <c r="X915" s="27">
        <f>IFERROR(TRIM(INDEX($A915:$R915,MATCH(Lists!$J$6,$A$1:$R$1,0))&amp;""),"")</f>
        <v/>
      </c>
      <c r="Y915" s="27">
        <f>IF(W915="","",IF(COUNTIF(W$2:W915,W915)=1,MAX(Y$1:Y914)+1,""))</f>
        <v/>
      </c>
      <c r="Z915" s="26" t="n"/>
    </row>
    <row r="916">
      <c r="S916" s="26" t="n"/>
      <c r="T916" s="27">
        <f>IF(COUNTA($A916:$R916)&gt;0,1,0)</f>
        <v/>
      </c>
      <c r="U916" s="27">
        <f>IFERROR(LOWER(TRIM(INDEX($A916:$R916,MATCH(Lists!$J$3,$A$1:$R$1,0))&amp;"")),"")</f>
        <v/>
      </c>
      <c r="V916" s="27">
        <f>IFERROR(LOWER(TRIM(INDEX($A916:$R916,MATCH(Lists!$J$4,$A$1:$R$1,0))&amp;"")),"")</f>
        <v/>
      </c>
      <c r="W916" s="27">
        <f>IFERROR(LOWER(TRIM(INDEX($A916:$R916,MATCH(Lists!$J$5,$A$1:$R$1,0))&amp;"")),"")</f>
        <v/>
      </c>
      <c r="X916" s="27">
        <f>IFERROR(TRIM(INDEX($A916:$R916,MATCH(Lists!$J$6,$A$1:$R$1,0))&amp;""),"")</f>
        <v/>
      </c>
      <c r="Y916" s="27">
        <f>IF(W916="","",IF(COUNTIF(W$2:W916,W916)=1,MAX(Y$1:Y915)+1,""))</f>
        <v/>
      </c>
      <c r="Z916" s="26" t="n"/>
    </row>
    <row r="917">
      <c r="S917" s="26" t="n"/>
      <c r="T917" s="27">
        <f>IF(COUNTA($A917:$R917)&gt;0,1,0)</f>
        <v/>
      </c>
      <c r="U917" s="27">
        <f>IFERROR(LOWER(TRIM(INDEX($A917:$R917,MATCH(Lists!$J$3,$A$1:$R$1,0))&amp;"")),"")</f>
        <v/>
      </c>
      <c r="V917" s="27">
        <f>IFERROR(LOWER(TRIM(INDEX($A917:$R917,MATCH(Lists!$J$4,$A$1:$R$1,0))&amp;"")),"")</f>
        <v/>
      </c>
      <c r="W917" s="27">
        <f>IFERROR(LOWER(TRIM(INDEX($A917:$R917,MATCH(Lists!$J$5,$A$1:$R$1,0))&amp;"")),"")</f>
        <v/>
      </c>
      <c r="X917" s="27">
        <f>IFERROR(TRIM(INDEX($A917:$R917,MATCH(Lists!$J$6,$A$1:$R$1,0))&amp;""),"")</f>
        <v/>
      </c>
      <c r="Y917" s="27">
        <f>IF(W917="","",IF(COUNTIF(W$2:W917,W917)=1,MAX(Y$1:Y916)+1,""))</f>
        <v/>
      </c>
      <c r="Z917" s="26" t="n"/>
    </row>
    <row r="918">
      <c r="S918" s="26" t="n"/>
      <c r="T918" s="27">
        <f>IF(COUNTA($A918:$R918)&gt;0,1,0)</f>
        <v/>
      </c>
      <c r="U918" s="27">
        <f>IFERROR(LOWER(TRIM(INDEX($A918:$R918,MATCH(Lists!$J$3,$A$1:$R$1,0))&amp;"")),"")</f>
        <v/>
      </c>
      <c r="V918" s="27">
        <f>IFERROR(LOWER(TRIM(INDEX($A918:$R918,MATCH(Lists!$J$4,$A$1:$R$1,0))&amp;"")),"")</f>
        <v/>
      </c>
      <c r="W918" s="27">
        <f>IFERROR(LOWER(TRIM(INDEX($A918:$R918,MATCH(Lists!$J$5,$A$1:$R$1,0))&amp;"")),"")</f>
        <v/>
      </c>
      <c r="X918" s="27">
        <f>IFERROR(TRIM(INDEX($A918:$R918,MATCH(Lists!$J$6,$A$1:$R$1,0))&amp;""),"")</f>
        <v/>
      </c>
      <c r="Y918" s="27">
        <f>IF(W918="","",IF(COUNTIF(W$2:W918,W918)=1,MAX(Y$1:Y917)+1,""))</f>
        <v/>
      </c>
      <c r="Z918" s="26" t="n"/>
    </row>
    <row r="919">
      <c r="S919" s="26" t="n"/>
      <c r="T919" s="27">
        <f>IF(COUNTA($A919:$R919)&gt;0,1,0)</f>
        <v/>
      </c>
      <c r="U919" s="27">
        <f>IFERROR(LOWER(TRIM(INDEX($A919:$R919,MATCH(Lists!$J$3,$A$1:$R$1,0))&amp;"")),"")</f>
        <v/>
      </c>
      <c r="V919" s="27">
        <f>IFERROR(LOWER(TRIM(INDEX($A919:$R919,MATCH(Lists!$J$4,$A$1:$R$1,0))&amp;"")),"")</f>
        <v/>
      </c>
      <c r="W919" s="27">
        <f>IFERROR(LOWER(TRIM(INDEX($A919:$R919,MATCH(Lists!$J$5,$A$1:$R$1,0))&amp;"")),"")</f>
        <v/>
      </c>
      <c r="X919" s="27">
        <f>IFERROR(TRIM(INDEX($A919:$R919,MATCH(Lists!$J$6,$A$1:$R$1,0))&amp;""),"")</f>
        <v/>
      </c>
      <c r="Y919" s="27">
        <f>IF(W919="","",IF(COUNTIF(W$2:W919,W919)=1,MAX(Y$1:Y918)+1,""))</f>
        <v/>
      </c>
      <c r="Z919" s="26" t="n"/>
    </row>
    <row r="920">
      <c r="S920" s="26" t="n"/>
      <c r="T920" s="27">
        <f>IF(COUNTA($A920:$R920)&gt;0,1,0)</f>
        <v/>
      </c>
      <c r="U920" s="27">
        <f>IFERROR(LOWER(TRIM(INDEX($A920:$R920,MATCH(Lists!$J$3,$A$1:$R$1,0))&amp;"")),"")</f>
        <v/>
      </c>
      <c r="V920" s="27">
        <f>IFERROR(LOWER(TRIM(INDEX($A920:$R920,MATCH(Lists!$J$4,$A$1:$R$1,0))&amp;"")),"")</f>
        <v/>
      </c>
      <c r="W920" s="27">
        <f>IFERROR(LOWER(TRIM(INDEX($A920:$R920,MATCH(Lists!$J$5,$A$1:$R$1,0))&amp;"")),"")</f>
        <v/>
      </c>
      <c r="X920" s="27">
        <f>IFERROR(TRIM(INDEX($A920:$R920,MATCH(Lists!$J$6,$A$1:$R$1,0))&amp;""),"")</f>
        <v/>
      </c>
      <c r="Y920" s="27">
        <f>IF(W920="","",IF(COUNTIF(W$2:W920,W920)=1,MAX(Y$1:Y919)+1,""))</f>
        <v/>
      </c>
      <c r="Z920" s="26" t="n"/>
    </row>
    <row r="921">
      <c r="S921" s="26" t="n"/>
      <c r="T921" s="27">
        <f>IF(COUNTA($A921:$R921)&gt;0,1,0)</f>
        <v/>
      </c>
      <c r="U921" s="27">
        <f>IFERROR(LOWER(TRIM(INDEX($A921:$R921,MATCH(Lists!$J$3,$A$1:$R$1,0))&amp;"")),"")</f>
        <v/>
      </c>
      <c r="V921" s="27">
        <f>IFERROR(LOWER(TRIM(INDEX($A921:$R921,MATCH(Lists!$J$4,$A$1:$R$1,0))&amp;"")),"")</f>
        <v/>
      </c>
      <c r="W921" s="27">
        <f>IFERROR(LOWER(TRIM(INDEX($A921:$R921,MATCH(Lists!$J$5,$A$1:$R$1,0))&amp;"")),"")</f>
        <v/>
      </c>
      <c r="X921" s="27">
        <f>IFERROR(TRIM(INDEX($A921:$R921,MATCH(Lists!$J$6,$A$1:$R$1,0))&amp;""),"")</f>
        <v/>
      </c>
      <c r="Y921" s="27">
        <f>IF(W921="","",IF(COUNTIF(W$2:W921,W921)=1,MAX(Y$1:Y920)+1,""))</f>
        <v/>
      </c>
      <c r="Z921" s="26" t="n"/>
    </row>
    <row r="922">
      <c r="S922" s="26" t="n"/>
      <c r="T922" s="27">
        <f>IF(COUNTA($A922:$R922)&gt;0,1,0)</f>
        <v/>
      </c>
      <c r="U922" s="27">
        <f>IFERROR(LOWER(TRIM(INDEX($A922:$R922,MATCH(Lists!$J$3,$A$1:$R$1,0))&amp;"")),"")</f>
        <v/>
      </c>
      <c r="V922" s="27">
        <f>IFERROR(LOWER(TRIM(INDEX($A922:$R922,MATCH(Lists!$J$4,$A$1:$R$1,0))&amp;"")),"")</f>
        <v/>
      </c>
      <c r="W922" s="27">
        <f>IFERROR(LOWER(TRIM(INDEX($A922:$R922,MATCH(Lists!$J$5,$A$1:$R$1,0))&amp;"")),"")</f>
        <v/>
      </c>
      <c r="X922" s="27">
        <f>IFERROR(TRIM(INDEX($A922:$R922,MATCH(Lists!$J$6,$A$1:$R$1,0))&amp;""),"")</f>
        <v/>
      </c>
      <c r="Y922" s="27">
        <f>IF(W922="","",IF(COUNTIF(W$2:W922,W922)=1,MAX(Y$1:Y921)+1,""))</f>
        <v/>
      </c>
      <c r="Z922" s="26" t="n"/>
    </row>
    <row r="923">
      <c r="S923" s="26" t="n"/>
      <c r="T923" s="27">
        <f>IF(COUNTA($A923:$R923)&gt;0,1,0)</f>
        <v/>
      </c>
      <c r="U923" s="27">
        <f>IFERROR(LOWER(TRIM(INDEX($A923:$R923,MATCH(Lists!$J$3,$A$1:$R$1,0))&amp;"")),"")</f>
        <v/>
      </c>
      <c r="V923" s="27">
        <f>IFERROR(LOWER(TRIM(INDEX($A923:$R923,MATCH(Lists!$J$4,$A$1:$R$1,0))&amp;"")),"")</f>
        <v/>
      </c>
      <c r="W923" s="27">
        <f>IFERROR(LOWER(TRIM(INDEX($A923:$R923,MATCH(Lists!$J$5,$A$1:$R$1,0))&amp;"")),"")</f>
        <v/>
      </c>
      <c r="X923" s="27">
        <f>IFERROR(TRIM(INDEX($A923:$R923,MATCH(Lists!$J$6,$A$1:$R$1,0))&amp;""),"")</f>
        <v/>
      </c>
      <c r="Y923" s="27">
        <f>IF(W923="","",IF(COUNTIF(W$2:W923,W923)=1,MAX(Y$1:Y922)+1,""))</f>
        <v/>
      </c>
      <c r="Z923" s="26" t="n"/>
    </row>
    <row r="924">
      <c r="S924" s="26" t="n"/>
      <c r="T924" s="27">
        <f>IF(COUNTA($A924:$R924)&gt;0,1,0)</f>
        <v/>
      </c>
      <c r="U924" s="27">
        <f>IFERROR(LOWER(TRIM(INDEX($A924:$R924,MATCH(Lists!$J$3,$A$1:$R$1,0))&amp;"")),"")</f>
        <v/>
      </c>
      <c r="V924" s="27">
        <f>IFERROR(LOWER(TRIM(INDEX($A924:$R924,MATCH(Lists!$J$4,$A$1:$R$1,0))&amp;"")),"")</f>
        <v/>
      </c>
      <c r="W924" s="27">
        <f>IFERROR(LOWER(TRIM(INDEX($A924:$R924,MATCH(Lists!$J$5,$A$1:$R$1,0))&amp;"")),"")</f>
        <v/>
      </c>
      <c r="X924" s="27">
        <f>IFERROR(TRIM(INDEX($A924:$R924,MATCH(Lists!$J$6,$A$1:$R$1,0))&amp;""),"")</f>
        <v/>
      </c>
      <c r="Y924" s="27">
        <f>IF(W924="","",IF(COUNTIF(W$2:W924,W924)=1,MAX(Y$1:Y923)+1,""))</f>
        <v/>
      </c>
      <c r="Z924" s="26" t="n"/>
    </row>
    <row r="925">
      <c r="S925" s="26" t="n"/>
      <c r="T925" s="27">
        <f>IF(COUNTA($A925:$R925)&gt;0,1,0)</f>
        <v/>
      </c>
      <c r="U925" s="27">
        <f>IFERROR(LOWER(TRIM(INDEX($A925:$R925,MATCH(Lists!$J$3,$A$1:$R$1,0))&amp;"")),"")</f>
        <v/>
      </c>
      <c r="V925" s="27">
        <f>IFERROR(LOWER(TRIM(INDEX($A925:$R925,MATCH(Lists!$J$4,$A$1:$R$1,0))&amp;"")),"")</f>
        <v/>
      </c>
      <c r="W925" s="27">
        <f>IFERROR(LOWER(TRIM(INDEX($A925:$R925,MATCH(Lists!$J$5,$A$1:$R$1,0))&amp;"")),"")</f>
        <v/>
      </c>
      <c r="X925" s="27">
        <f>IFERROR(TRIM(INDEX($A925:$R925,MATCH(Lists!$J$6,$A$1:$R$1,0))&amp;""),"")</f>
        <v/>
      </c>
      <c r="Y925" s="27">
        <f>IF(W925="","",IF(COUNTIF(W$2:W925,W925)=1,MAX(Y$1:Y924)+1,""))</f>
        <v/>
      </c>
      <c r="Z925" s="26" t="n"/>
    </row>
    <row r="926">
      <c r="S926" s="26" t="n"/>
      <c r="T926" s="27">
        <f>IF(COUNTA($A926:$R926)&gt;0,1,0)</f>
        <v/>
      </c>
      <c r="U926" s="27">
        <f>IFERROR(LOWER(TRIM(INDEX($A926:$R926,MATCH(Lists!$J$3,$A$1:$R$1,0))&amp;"")),"")</f>
        <v/>
      </c>
      <c r="V926" s="27">
        <f>IFERROR(LOWER(TRIM(INDEX($A926:$R926,MATCH(Lists!$J$4,$A$1:$R$1,0))&amp;"")),"")</f>
        <v/>
      </c>
      <c r="W926" s="27">
        <f>IFERROR(LOWER(TRIM(INDEX($A926:$R926,MATCH(Lists!$J$5,$A$1:$R$1,0))&amp;"")),"")</f>
        <v/>
      </c>
      <c r="X926" s="27">
        <f>IFERROR(TRIM(INDEX($A926:$R926,MATCH(Lists!$J$6,$A$1:$R$1,0))&amp;""),"")</f>
        <v/>
      </c>
      <c r="Y926" s="27">
        <f>IF(W926="","",IF(COUNTIF(W$2:W926,W926)=1,MAX(Y$1:Y925)+1,""))</f>
        <v/>
      </c>
      <c r="Z926" s="26" t="n"/>
    </row>
    <row r="927">
      <c r="S927" s="26" t="n"/>
      <c r="T927" s="27">
        <f>IF(COUNTA($A927:$R927)&gt;0,1,0)</f>
        <v/>
      </c>
      <c r="U927" s="27">
        <f>IFERROR(LOWER(TRIM(INDEX($A927:$R927,MATCH(Lists!$J$3,$A$1:$R$1,0))&amp;"")),"")</f>
        <v/>
      </c>
      <c r="V927" s="27">
        <f>IFERROR(LOWER(TRIM(INDEX($A927:$R927,MATCH(Lists!$J$4,$A$1:$R$1,0))&amp;"")),"")</f>
        <v/>
      </c>
      <c r="W927" s="27">
        <f>IFERROR(LOWER(TRIM(INDEX($A927:$R927,MATCH(Lists!$J$5,$A$1:$R$1,0))&amp;"")),"")</f>
        <v/>
      </c>
      <c r="X927" s="27">
        <f>IFERROR(TRIM(INDEX($A927:$R927,MATCH(Lists!$J$6,$A$1:$R$1,0))&amp;""),"")</f>
        <v/>
      </c>
      <c r="Y927" s="27">
        <f>IF(W927="","",IF(COUNTIF(W$2:W927,W927)=1,MAX(Y$1:Y926)+1,""))</f>
        <v/>
      </c>
      <c r="Z927" s="26" t="n"/>
    </row>
    <row r="928">
      <c r="S928" s="26" t="n"/>
      <c r="T928" s="27">
        <f>IF(COUNTA($A928:$R928)&gt;0,1,0)</f>
        <v/>
      </c>
      <c r="U928" s="27">
        <f>IFERROR(LOWER(TRIM(INDEX($A928:$R928,MATCH(Lists!$J$3,$A$1:$R$1,0))&amp;"")),"")</f>
        <v/>
      </c>
      <c r="V928" s="27">
        <f>IFERROR(LOWER(TRIM(INDEX($A928:$R928,MATCH(Lists!$J$4,$A$1:$R$1,0))&amp;"")),"")</f>
        <v/>
      </c>
      <c r="W928" s="27">
        <f>IFERROR(LOWER(TRIM(INDEX($A928:$R928,MATCH(Lists!$J$5,$A$1:$R$1,0))&amp;"")),"")</f>
        <v/>
      </c>
      <c r="X928" s="27">
        <f>IFERROR(TRIM(INDEX($A928:$R928,MATCH(Lists!$J$6,$A$1:$R$1,0))&amp;""),"")</f>
        <v/>
      </c>
      <c r="Y928" s="27">
        <f>IF(W928="","",IF(COUNTIF(W$2:W928,W928)=1,MAX(Y$1:Y927)+1,""))</f>
        <v/>
      </c>
      <c r="Z928" s="26" t="n"/>
    </row>
    <row r="929">
      <c r="S929" s="26" t="n"/>
      <c r="T929" s="27">
        <f>IF(COUNTA($A929:$R929)&gt;0,1,0)</f>
        <v/>
      </c>
      <c r="U929" s="27">
        <f>IFERROR(LOWER(TRIM(INDEX($A929:$R929,MATCH(Lists!$J$3,$A$1:$R$1,0))&amp;"")),"")</f>
        <v/>
      </c>
      <c r="V929" s="27">
        <f>IFERROR(LOWER(TRIM(INDEX($A929:$R929,MATCH(Lists!$J$4,$A$1:$R$1,0))&amp;"")),"")</f>
        <v/>
      </c>
      <c r="W929" s="27">
        <f>IFERROR(LOWER(TRIM(INDEX($A929:$R929,MATCH(Lists!$J$5,$A$1:$R$1,0))&amp;"")),"")</f>
        <v/>
      </c>
      <c r="X929" s="27">
        <f>IFERROR(TRIM(INDEX($A929:$R929,MATCH(Lists!$J$6,$A$1:$R$1,0))&amp;""),"")</f>
        <v/>
      </c>
      <c r="Y929" s="27">
        <f>IF(W929="","",IF(COUNTIF(W$2:W929,W929)=1,MAX(Y$1:Y928)+1,""))</f>
        <v/>
      </c>
      <c r="Z929" s="26" t="n"/>
    </row>
    <row r="930">
      <c r="S930" s="26" t="n"/>
      <c r="T930" s="27">
        <f>IF(COUNTA($A930:$R930)&gt;0,1,0)</f>
        <v/>
      </c>
      <c r="U930" s="27">
        <f>IFERROR(LOWER(TRIM(INDEX($A930:$R930,MATCH(Lists!$J$3,$A$1:$R$1,0))&amp;"")),"")</f>
        <v/>
      </c>
      <c r="V930" s="27">
        <f>IFERROR(LOWER(TRIM(INDEX($A930:$R930,MATCH(Lists!$J$4,$A$1:$R$1,0))&amp;"")),"")</f>
        <v/>
      </c>
      <c r="W930" s="27">
        <f>IFERROR(LOWER(TRIM(INDEX($A930:$R930,MATCH(Lists!$J$5,$A$1:$R$1,0))&amp;"")),"")</f>
        <v/>
      </c>
      <c r="X930" s="27">
        <f>IFERROR(TRIM(INDEX($A930:$R930,MATCH(Lists!$J$6,$A$1:$R$1,0))&amp;""),"")</f>
        <v/>
      </c>
      <c r="Y930" s="27">
        <f>IF(W930="","",IF(COUNTIF(W$2:W930,W930)=1,MAX(Y$1:Y929)+1,""))</f>
        <v/>
      </c>
      <c r="Z930" s="26" t="n"/>
    </row>
    <row r="931">
      <c r="S931" s="26" t="n"/>
      <c r="T931" s="27">
        <f>IF(COUNTA($A931:$R931)&gt;0,1,0)</f>
        <v/>
      </c>
      <c r="U931" s="27">
        <f>IFERROR(LOWER(TRIM(INDEX($A931:$R931,MATCH(Lists!$J$3,$A$1:$R$1,0))&amp;"")),"")</f>
        <v/>
      </c>
      <c r="V931" s="27">
        <f>IFERROR(LOWER(TRIM(INDEX($A931:$R931,MATCH(Lists!$J$4,$A$1:$R$1,0))&amp;"")),"")</f>
        <v/>
      </c>
      <c r="W931" s="27">
        <f>IFERROR(LOWER(TRIM(INDEX($A931:$R931,MATCH(Lists!$J$5,$A$1:$R$1,0))&amp;"")),"")</f>
        <v/>
      </c>
      <c r="X931" s="27">
        <f>IFERROR(TRIM(INDEX($A931:$R931,MATCH(Lists!$J$6,$A$1:$R$1,0))&amp;""),"")</f>
        <v/>
      </c>
      <c r="Y931" s="27">
        <f>IF(W931="","",IF(COUNTIF(W$2:W931,W931)=1,MAX(Y$1:Y930)+1,""))</f>
        <v/>
      </c>
      <c r="Z931" s="26" t="n"/>
    </row>
    <row r="932">
      <c r="S932" s="26" t="n"/>
      <c r="T932" s="27">
        <f>IF(COUNTA($A932:$R932)&gt;0,1,0)</f>
        <v/>
      </c>
      <c r="U932" s="27">
        <f>IFERROR(LOWER(TRIM(INDEX($A932:$R932,MATCH(Lists!$J$3,$A$1:$R$1,0))&amp;"")),"")</f>
        <v/>
      </c>
      <c r="V932" s="27">
        <f>IFERROR(LOWER(TRIM(INDEX($A932:$R932,MATCH(Lists!$J$4,$A$1:$R$1,0))&amp;"")),"")</f>
        <v/>
      </c>
      <c r="W932" s="27">
        <f>IFERROR(LOWER(TRIM(INDEX($A932:$R932,MATCH(Lists!$J$5,$A$1:$R$1,0))&amp;"")),"")</f>
        <v/>
      </c>
      <c r="X932" s="27">
        <f>IFERROR(TRIM(INDEX($A932:$R932,MATCH(Lists!$J$6,$A$1:$R$1,0))&amp;""),"")</f>
        <v/>
      </c>
      <c r="Y932" s="27">
        <f>IF(W932="","",IF(COUNTIF(W$2:W932,W932)=1,MAX(Y$1:Y931)+1,""))</f>
        <v/>
      </c>
      <c r="Z932" s="26" t="n"/>
    </row>
    <row r="933">
      <c r="S933" s="26" t="n"/>
      <c r="T933" s="27">
        <f>IF(COUNTA($A933:$R933)&gt;0,1,0)</f>
        <v/>
      </c>
      <c r="U933" s="27">
        <f>IFERROR(LOWER(TRIM(INDEX($A933:$R933,MATCH(Lists!$J$3,$A$1:$R$1,0))&amp;"")),"")</f>
        <v/>
      </c>
      <c r="V933" s="27">
        <f>IFERROR(LOWER(TRIM(INDEX($A933:$R933,MATCH(Lists!$J$4,$A$1:$R$1,0))&amp;"")),"")</f>
        <v/>
      </c>
      <c r="W933" s="27">
        <f>IFERROR(LOWER(TRIM(INDEX($A933:$R933,MATCH(Lists!$J$5,$A$1:$R$1,0))&amp;"")),"")</f>
        <v/>
      </c>
      <c r="X933" s="27">
        <f>IFERROR(TRIM(INDEX($A933:$R933,MATCH(Lists!$J$6,$A$1:$R$1,0))&amp;""),"")</f>
        <v/>
      </c>
      <c r="Y933" s="27">
        <f>IF(W933="","",IF(COUNTIF(W$2:W933,W933)=1,MAX(Y$1:Y932)+1,""))</f>
        <v/>
      </c>
      <c r="Z933" s="26" t="n"/>
    </row>
    <row r="934">
      <c r="S934" s="26" t="n"/>
      <c r="T934" s="27">
        <f>IF(COUNTA($A934:$R934)&gt;0,1,0)</f>
        <v/>
      </c>
      <c r="U934" s="27">
        <f>IFERROR(LOWER(TRIM(INDEX($A934:$R934,MATCH(Lists!$J$3,$A$1:$R$1,0))&amp;"")),"")</f>
        <v/>
      </c>
      <c r="V934" s="27">
        <f>IFERROR(LOWER(TRIM(INDEX($A934:$R934,MATCH(Lists!$J$4,$A$1:$R$1,0))&amp;"")),"")</f>
        <v/>
      </c>
      <c r="W934" s="27">
        <f>IFERROR(LOWER(TRIM(INDEX($A934:$R934,MATCH(Lists!$J$5,$A$1:$R$1,0))&amp;"")),"")</f>
        <v/>
      </c>
      <c r="X934" s="27">
        <f>IFERROR(TRIM(INDEX($A934:$R934,MATCH(Lists!$J$6,$A$1:$R$1,0))&amp;""),"")</f>
        <v/>
      </c>
      <c r="Y934" s="27">
        <f>IF(W934="","",IF(COUNTIF(W$2:W934,W934)=1,MAX(Y$1:Y933)+1,""))</f>
        <v/>
      </c>
      <c r="Z934" s="26" t="n"/>
    </row>
    <row r="935">
      <c r="S935" s="26" t="n"/>
      <c r="T935" s="27">
        <f>IF(COUNTA($A935:$R935)&gt;0,1,0)</f>
        <v/>
      </c>
      <c r="U935" s="27">
        <f>IFERROR(LOWER(TRIM(INDEX($A935:$R935,MATCH(Lists!$J$3,$A$1:$R$1,0))&amp;"")),"")</f>
        <v/>
      </c>
      <c r="V935" s="27">
        <f>IFERROR(LOWER(TRIM(INDEX($A935:$R935,MATCH(Lists!$J$4,$A$1:$R$1,0))&amp;"")),"")</f>
        <v/>
      </c>
      <c r="W935" s="27">
        <f>IFERROR(LOWER(TRIM(INDEX($A935:$R935,MATCH(Lists!$J$5,$A$1:$R$1,0))&amp;"")),"")</f>
        <v/>
      </c>
      <c r="X935" s="27">
        <f>IFERROR(TRIM(INDEX($A935:$R935,MATCH(Lists!$J$6,$A$1:$R$1,0))&amp;""),"")</f>
        <v/>
      </c>
      <c r="Y935" s="27">
        <f>IF(W935="","",IF(COUNTIF(W$2:W935,W935)=1,MAX(Y$1:Y934)+1,""))</f>
        <v/>
      </c>
      <c r="Z935" s="26" t="n"/>
    </row>
    <row r="936">
      <c r="S936" s="26" t="n"/>
      <c r="T936" s="27">
        <f>IF(COUNTA($A936:$R936)&gt;0,1,0)</f>
        <v/>
      </c>
      <c r="U936" s="27">
        <f>IFERROR(LOWER(TRIM(INDEX($A936:$R936,MATCH(Lists!$J$3,$A$1:$R$1,0))&amp;"")),"")</f>
        <v/>
      </c>
      <c r="V936" s="27">
        <f>IFERROR(LOWER(TRIM(INDEX($A936:$R936,MATCH(Lists!$J$4,$A$1:$R$1,0))&amp;"")),"")</f>
        <v/>
      </c>
      <c r="W936" s="27">
        <f>IFERROR(LOWER(TRIM(INDEX($A936:$R936,MATCH(Lists!$J$5,$A$1:$R$1,0))&amp;"")),"")</f>
        <v/>
      </c>
      <c r="X936" s="27">
        <f>IFERROR(TRIM(INDEX($A936:$R936,MATCH(Lists!$J$6,$A$1:$R$1,0))&amp;""),"")</f>
        <v/>
      </c>
      <c r="Y936" s="27">
        <f>IF(W936="","",IF(COUNTIF(W$2:W936,W936)=1,MAX(Y$1:Y935)+1,""))</f>
        <v/>
      </c>
      <c r="Z936" s="26" t="n"/>
    </row>
    <row r="937">
      <c r="S937" s="26" t="n"/>
      <c r="T937" s="27">
        <f>IF(COUNTA($A937:$R937)&gt;0,1,0)</f>
        <v/>
      </c>
      <c r="U937" s="27">
        <f>IFERROR(LOWER(TRIM(INDEX($A937:$R937,MATCH(Lists!$J$3,$A$1:$R$1,0))&amp;"")),"")</f>
        <v/>
      </c>
      <c r="V937" s="27">
        <f>IFERROR(LOWER(TRIM(INDEX($A937:$R937,MATCH(Lists!$J$4,$A$1:$R$1,0))&amp;"")),"")</f>
        <v/>
      </c>
      <c r="W937" s="27">
        <f>IFERROR(LOWER(TRIM(INDEX($A937:$R937,MATCH(Lists!$J$5,$A$1:$R$1,0))&amp;"")),"")</f>
        <v/>
      </c>
      <c r="X937" s="27">
        <f>IFERROR(TRIM(INDEX($A937:$R937,MATCH(Lists!$J$6,$A$1:$R$1,0))&amp;""),"")</f>
        <v/>
      </c>
      <c r="Y937" s="27">
        <f>IF(W937="","",IF(COUNTIF(W$2:W937,W937)=1,MAX(Y$1:Y936)+1,""))</f>
        <v/>
      </c>
      <c r="Z937" s="26" t="n"/>
    </row>
    <row r="938">
      <c r="S938" s="26" t="n"/>
      <c r="T938" s="27">
        <f>IF(COUNTA($A938:$R938)&gt;0,1,0)</f>
        <v/>
      </c>
      <c r="U938" s="27">
        <f>IFERROR(LOWER(TRIM(INDEX($A938:$R938,MATCH(Lists!$J$3,$A$1:$R$1,0))&amp;"")),"")</f>
        <v/>
      </c>
      <c r="V938" s="27">
        <f>IFERROR(LOWER(TRIM(INDEX($A938:$R938,MATCH(Lists!$J$4,$A$1:$R$1,0))&amp;"")),"")</f>
        <v/>
      </c>
      <c r="W938" s="27">
        <f>IFERROR(LOWER(TRIM(INDEX($A938:$R938,MATCH(Lists!$J$5,$A$1:$R$1,0))&amp;"")),"")</f>
        <v/>
      </c>
      <c r="X938" s="27">
        <f>IFERROR(TRIM(INDEX($A938:$R938,MATCH(Lists!$J$6,$A$1:$R$1,0))&amp;""),"")</f>
        <v/>
      </c>
      <c r="Y938" s="27">
        <f>IF(W938="","",IF(COUNTIF(W$2:W938,W938)=1,MAX(Y$1:Y937)+1,""))</f>
        <v/>
      </c>
      <c r="Z938" s="26" t="n"/>
    </row>
    <row r="939">
      <c r="S939" s="26" t="n"/>
      <c r="T939" s="27">
        <f>IF(COUNTA($A939:$R939)&gt;0,1,0)</f>
        <v/>
      </c>
      <c r="U939" s="27">
        <f>IFERROR(LOWER(TRIM(INDEX($A939:$R939,MATCH(Lists!$J$3,$A$1:$R$1,0))&amp;"")),"")</f>
        <v/>
      </c>
      <c r="V939" s="27">
        <f>IFERROR(LOWER(TRIM(INDEX($A939:$R939,MATCH(Lists!$J$4,$A$1:$R$1,0))&amp;"")),"")</f>
        <v/>
      </c>
      <c r="W939" s="27">
        <f>IFERROR(LOWER(TRIM(INDEX($A939:$R939,MATCH(Lists!$J$5,$A$1:$R$1,0))&amp;"")),"")</f>
        <v/>
      </c>
      <c r="X939" s="27">
        <f>IFERROR(TRIM(INDEX($A939:$R939,MATCH(Lists!$J$6,$A$1:$R$1,0))&amp;""),"")</f>
        <v/>
      </c>
      <c r="Y939" s="27">
        <f>IF(W939="","",IF(COUNTIF(W$2:W939,W939)=1,MAX(Y$1:Y938)+1,""))</f>
        <v/>
      </c>
      <c r="Z939" s="26" t="n"/>
    </row>
    <row r="940">
      <c r="S940" s="26" t="n"/>
      <c r="T940" s="27">
        <f>IF(COUNTA($A940:$R940)&gt;0,1,0)</f>
        <v/>
      </c>
      <c r="U940" s="27">
        <f>IFERROR(LOWER(TRIM(INDEX($A940:$R940,MATCH(Lists!$J$3,$A$1:$R$1,0))&amp;"")),"")</f>
        <v/>
      </c>
      <c r="V940" s="27">
        <f>IFERROR(LOWER(TRIM(INDEX($A940:$R940,MATCH(Lists!$J$4,$A$1:$R$1,0))&amp;"")),"")</f>
        <v/>
      </c>
      <c r="W940" s="27">
        <f>IFERROR(LOWER(TRIM(INDEX($A940:$R940,MATCH(Lists!$J$5,$A$1:$R$1,0))&amp;"")),"")</f>
        <v/>
      </c>
      <c r="X940" s="27">
        <f>IFERROR(TRIM(INDEX($A940:$R940,MATCH(Lists!$J$6,$A$1:$R$1,0))&amp;""),"")</f>
        <v/>
      </c>
      <c r="Y940" s="27">
        <f>IF(W940="","",IF(COUNTIF(W$2:W940,W940)=1,MAX(Y$1:Y939)+1,""))</f>
        <v/>
      </c>
      <c r="Z940" s="26" t="n"/>
    </row>
    <row r="941">
      <c r="S941" s="26" t="n"/>
      <c r="T941" s="27">
        <f>IF(COUNTA($A941:$R941)&gt;0,1,0)</f>
        <v/>
      </c>
      <c r="U941" s="27">
        <f>IFERROR(LOWER(TRIM(INDEX($A941:$R941,MATCH(Lists!$J$3,$A$1:$R$1,0))&amp;"")),"")</f>
        <v/>
      </c>
      <c r="V941" s="27">
        <f>IFERROR(LOWER(TRIM(INDEX($A941:$R941,MATCH(Lists!$J$4,$A$1:$R$1,0))&amp;"")),"")</f>
        <v/>
      </c>
      <c r="W941" s="27">
        <f>IFERROR(LOWER(TRIM(INDEX($A941:$R941,MATCH(Lists!$J$5,$A$1:$R$1,0))&amp;"")),"")</f>
        <v/>
      </c>
      <c r="X941" s="27">
        <f>IFERROR(TRIM(INDEX($A941:$R941,MATCH(Lists!$J$6,$A$1:$R$1,0))&amp;""),"")</f>
        <v/>
      </c>
      <c r="Y941" s="27">
        <f>IF(W941="","",IF(COUNTIF(W$2:W941,W941)=1,MAX(Y$1:Y940)+1,""))</f>
        <v/>
      </c>
      <c r="Z941" s="26" t="n"/>
    </row>
    <row r="942">
      <c r="S942" s="26" t="n"/>
      <c r="T942" s="27">
        <f>IF(COUNTA($A942:$R942)&gt;0,1,0)</f>
        <v/>
      </c>
      <c r="U942" s="27">
        <f>IFERROR(LOWER(TRIM(INDEX($A942:$R942,MATCH(Lists!$J$3,$A$1:$R$1,0))&amp;"")),"")</f>
        <v/>
      </c>
      <c r="V942" s="27">
        <f>IFERROR(LOWER(TRIM(INDEX($A942:$R942,MATCH(Lists!$J$4,$A$1:$R$1,0))&amp;"")),"")</f>
        <v/>
      </c>
      <c r="W942" s="27">
        <f>IFERROR(LOWER(TRIM(INDEX($A942:$R942,MATCH(Lists!$J$5,$A$1:$R$1,0))&amp;"")),"")</f>
        <v/>
      </c>
      <c r="X942" s="27">
        <f>IFERROR(TRIM(INDEX($A942:$R942,MATCH(Lists!$J$6,$A$1:$R$1,0))&amp;""),"")</f>
        <v/>
      </c>
      <c r="Y942" s="27">
        <f>IF(W942="","",IF(COUNTIF(W$2:W942,W942)=1,MAX(Y$1:Y941)+1,""))</f>
        <v/>
      </c>
      <c r="Z942" s="26" t="n"/>
    </row>
    <row r="943">
      <c r="S943" s="26" t="n"/>
      <c r="T943" s="27">
        <f>IF(COUNTA($A943:$R943)&gt;0,1,0)</f>
        <v/>
      </c>
      <c r="U943" s="27">
        <f>IFERROR(LOWER(TRIM(INDEX($A943:$R943,MATCH(Lists!$J$3,$A$1:$R$1,0))&amp;"")),"")</f>
        <v/>
      </c>
      <c r="V943" s="27">
        <f>IFERROR(LOWER(TRIM(INDEX($A943:$R943,MATCH(Lists!$J$4,$A$1:$R$1,0))&amp;"")),"")</f>
        <v/>
      </c>
      <c r="W943" s="27">
        <f>IFERROR(LOWER(TRIM(INDEX($A943:$R943,MATCH(Lists!$J$5,$A$1:$R$1,0))&amp;"")),"")</f>
        <v/>
      </c>
      <c r="X943" s="27">
        <f>IFERROR(TRIM(INDEX($A943:$R943,MATCH(Lists!$J$6,$A$1:$R$1,0))&amp;""),"")</f>
        <v/>
      </c>
      <c r="Y943" s="27">
        <f>IF(W943="","",IF(COUNTIF(W$2:W943,W943)=1,MAX(Y$1:Y942)+1,""))</f>
        <v/>
      </c>
      <c r="Z943" s="26" t="n"/>
    </row>
    <row r="944">
      <c r="S944" s="26" t="n"/>
      <c r="T944" s="27">
        <f>IF(COUNTA($A944:$R944)&gt;0,1,0)</f>
        <v/>
      </c>
      <c r="U944" s="27">
        <f>IFERROR(LOWER(TRIM(INDEX($A944:$R944,MATCH(Lists!$J$3,$A$1:$R$1,0))&amp;"")),"")</f>
        <v/>
      </c>
      <c r="V944" s="27">
        <f>IFERROR(LOWER(TRIM(INDEX($A944:$R944,MATCH(Lists!$J$4,$A$1:$R$1,0))&amp;"")),"")</f>
        <v/>
      </c>
      <c r="W944" s="27">
        <f>IFERROR(LOWER(TRIM(INDEX($A944:$R944,MATCH(Lists!$J$5,$A$1:$R$1,0))&amp;"")),"")</f>
        <v/>
      </c>
      <c r="X944" s="27">
        <f>IFERROR(TRIM(INDEX($A944:$R944,MATCH(Lists!$J$6,$A$1:$R$1,0))&amp;""),"")</f>
        <v/>
      </c>
      <c r="Y944" s="27">
        <f>IF(W944="","",IF(COUNTIF(W$2:W944,W944)=1,MAX(Y$1:Y943)+1,""))</f>
        <v/>
      </c>
      <c r="Z944" s="26" t="n"/>
    </row>
    <row r="945">
      <c r="S945" s="26" t="n"/>
      <c r="T945" s="27">
        <f>IF(COUNTA($A945:$R945)&gt;0,1,0)</f>
        <v/>
      </c>
      <c r="U945" s="27">
        <f>IFERROR(LOWER(TRIM(INDEX($A945:$R945,MATCH(Lists!$J$3,$A$1:$R$1,0))&amp;"")),"")</f>
        <v/>
      </c>
      <c r="V945" s="27">
        <f>IFERROR(LOWER(TRIM(INDEX($A945:$R945,MATCH(Lists!$J$4,$A$1:$R$1,0))&amp;"")),"")</f>
        <v/>
      </c>
      <c r="W945" s="27">
        <f>IFERROR(LOWER(TRIM(INDEX($A945:$R945,MATCH(Lists!$J$5,$A$1:$R$1,0))&amp;"")),"")</f>
        <v/>
      </c>
      <c r="X945" s="27">
        <f>IFERROR(TRIM(INDEX($A945:$R945,MATCH(Lists!$J$6,$A$1:$R$1,0))&amp;""),"")</f>
        <v/>
      </c>
      <c r="Y945" s="27">
        <f>IF(W945="","",IF(COUNTIF(W$2:W945,W945)=1,MAX(Y$1:Y944)+1,""))</f>
        <v/>
      </c>
      <c r="Z945" s="26" t="n"/>
    </row>
    <row r="946">
      <c r="S946" s="26" t="n"/>
      <c r="T946" s="27">
        <f>IF(COUNTA($A946:$R946)&gt;0,1,0)</f>
        <v/>
      </c>
      <c r="U946" s="27">
        <f>IFERROR(LOWER(TRIM(INDEX($A946:$R946,MATCH(Lists!$J$3,$A$1:$R$1,0))&amp;"")),"")</f>
        <v/>
      </c>
      <c r="V946" s="27">
        <f>IFERROR(LOWER(TRIM(INDEX($A946:$R946,MATCH(Lists!$J$4,$A$1:$R$1,0))&amp;"")),"")</f>
        <v/>
      </c>
      <c r="W946" s="27">
        <f>IFERROR(LOWER(TRIM(INDEX($A946:$R946,MATCH(Lists!$J$5,$A$1:$R$1,0))&amp;"")),"")</f>
        <v/>
      </c>
      <c r="X946" s="27">
        <f>IFERROR(TRIM(INDEX($A946:$R946,MATCH(Lists!$J$6,$A$1:$R$1,0))&amp;""),"")</f>
        <v/>
      </c>
      <c r="Y946" s="27">
        <f>IF(W946="","",IF(COUNTIF(W$2:W946,W946)=1,MAX(Y$1:Y945)+1,""))</f>
        <v/>
      </c>
      <c r="Z946" s="26" t="n"/>
    </row>
    <row r="947">
      <c r="S947" s="26" t="n"/>
      <c r="T947" s="27">
        <f>IF(COUNTA($A947:$R947)&gt;0,1,0)</f>
        <v/>
      </c>
      <c r="U947" s="27">
        <f>IFERROR(LOWER(TRIM(INDEX($A947:$R947,MATCH(Lists!$J$3,$A$1:$R$1,0))&amp;"")),"")</f>
        <v/>
      </c>
      <c r="V947" s="27">
        <f>IFERROR(LOWER(TRIM(INDEX($A947:$R947,MATCH(Lists!$J$4,$A$1:$R$1,0))&amp;"")),"")</f>
        <v/>
      </c>
      <c r="W947" s="27">
        <f>IFERROR(LOWER(TRIM(INDEX($A947:$R947,MATCH(Lists!$J$5,$A$1:$R$1,0))&amp;"")),"")</f>
        <v/>
      </c>
      <c r="X947" s="27">
        <f>IFERROR(TRIM(INDEX($A947:$R947,MATCH(Lists!$J$6,$A$1:$R$1,0))&amp;""),"")</f>
        <v/>
      </c>
      <c r="Y947" s="27">
        <f>IF(W947="","",IF(COUNTIF(W$2:W947,W947)=1,MAX(Y$1:Y946)+1,""))</f>
        <v/>
      </c>
      <c r="Z947" s="26" t="n"/>
    </row>
    <row r="948">
      <c r="S948" s="26" t="n"/>
      <c r="T948" s="27">
        <f>IF(COUNTA($A948:$R948)&gt;0,1,0)</f>
        <v/>
      </c>
      <c r="U948" s="27">
        <f>IFERROR(LOWER(TRIM(INDEX($A948:$R948,MATCH(Lists!$J$3,$A$1:$R$1,0))&amp;"")),"")</f>
        <v/>
      </c>
      <c r="V948" s="27">
        <f>IFERROR(LOWER(TRIM(INDEX($A948:$R948,MATCH(Lists!$J$4,$A$1:$R$1,0))&amp;"")),"")</f>
        <v/>
      </c>
      <c r="W948" s="27">
        <f>IFERROR(LOWER(TRIM(INDEX($A948:$R948,MATCH(Lists!$J$5,$A$1:$R$1,0))&amp;"")),"")</f>
        <v/>
      </c>
      <c r="X948" s="27">
        <f>IFERROR(TRIM(INDEX($A948:$R948,MATCH(Lists!$J$6,$A$1:$R$1,0))&amp;""),"")</f>
        <v/>
      </c>
      <c r="Y948" s="27">
        <f>IF(W948="","",IF(COUNTIF(W$2:W948,W948)=1,MAX(Y$1:Y947)+1,""))</f>
        <v/>
      </c>
      <c r="Z948" s="26" t="n"/>
    </row>
    <row r="949">
      <c r="S949" s="26" t="n"/>
      <c r="T949" s="27">
        <f>IF(COUNTA($A949:$R949)&gt;0,1,0)</f>
        <v/>
      </c>
      <c r="U949" s="27">
        <f>IFERROR(LOWER(TRIM(INDEX($A949:$R949,MATCH(Lists!$J$3,$A$1:$R$1,0))&amp;"")),"")</f>
        <v/>
      </c>
      <c r="V949" s="27">
        <f>IFERROR(LOWER(TRIM(INDEX($A949:$R949,MATCH(Lists!$J$4,$A$1:$R$1,0))&amp;"")),"")</f>
        <v/>
      </c>
      <c r="W949" s="27">
        <f>IFERROR(LOWER(TRIM(INDEX($A949:$R949,MATCH(Lists!$J$5,$A$1:$R$1,0))&amp;"")),"")</f>
        <v/>
      </c>
      <c r="X949" s="27">
        <f>IFERROR(TRIM(INDEX($A949:$R949,MATCH(Lists!$J$6,$A$1:$R$1,0))&amp;""),"")</f>
        <v/>
      </c>
      <c r="Y949" s="27">
        <f>IF(W949="","",IF(COUNTIF(W$2:W949,W949)=1,MAX(Y$1:Y948)+1,""))</f>
        <v/>
      </c>
      <c r="Z949" s="26" t="n"/>
    </row>
    <row r="950">
      <c r="S950" s="26" t="n"/>
      <c r="T950" s="27">
        <f>IF(COUNTA($A950:$R950)&gt;0,1,0)</f>
        <v/>
      </c>
      <c r="U950" s="27">
        <f>IFERROR(LOWER(TRIM(INDEX($A950:$R950,MATCH(Lists!$J$3,$A$1:$R$1,0))&amp;"")),"")</f>
        <v/>
      </c>
      <c r="V950" s="27">
        <f>IFERROR(LOWER(TRIM(INDEX($A950:$R950,MATCH(Lists!$J$4,$A$1:$R$1,0))&amp;"")),"")</f>
        <v/>
      </c>
      <c r="W950" s="27">
        <f>IFERROR(LOWER(TRIM(INDEX($A950:$R950,MATCH(Lists!$J$5,$A$1:$R$1,0))&amp;"")),"")</f>
        <v/>
      </c>
      <c r="X950" s="27">
        <f>IFERROR(TRIM(INDEX($A950:$R950,MATCH(Lists!$J$6,$A$1:$R$1,0))&amp;""),"")</f>
        <v/>
      </c>
      <c r="Y950" s="27">
        <f>IF(W950="","",IF(COUNTIF(W$2:W950,W950)=1,MAX(Y$1:Y949)+1,""))</f>
        <v/>
      </c>
      <c r="Z950" s="26" t="n"/>
    </row>
    <row r="951">
      <c r="S951" s="26" t="n"/>
      <c r="T951" s="27">
        <f>IF(COUNTA($A951:$R951)&gt;0,1,0)</f>
        <v/>
      </c>
      <c r="U951" s="27">
        <f>IFERROR(LOWER(TRIM(INDEX($A951:$R951,MATCH(Lists!$J$3,$A$1:$R$1,0))&amp;"")),"")</f>
        <v/>
      </c>
      <c r="V951" s="27">
        <f>IFERROR(LOWER(TRIM(INDEX($A951:$R951,MATCH(Lists!$J$4,$A$1:$R$1,0))&amp;"")),"")</f>
        <v/>
      </c>
      <c r="W951" s="27">
        <f>IFERROR(LOWER(TRIM(INDEX($A951:$R951,MATCH(Lists!$J$5,$A$1:$R$1,0))&amp;"")),"")</f>
        <v/>
      </c>
      <c r="X951" s="27">
        <f>IFERROR(TRIM(INDEX($A951:$R951,MATCH(Lists!$J$6,$A$1:$R$1,0))&amp;""),"")</f>
        <v/>
      </c>
      <c r="Y951" s="27">
        <f>IF(W951="","",IF(COUNTIF(W$2:W951,W951)=1,MAX(Y$1:Y950)+1,""))</f>
        <v/>
      </c>
      <c r="Z951" s="26" t="n"/>
    </row>
    <row r="952">
      <c r="S952" s="26" t="n"/>
      <c r="T952" s="27">
        <f>IF(COUNTA($A952:$R952)&gt;0,1,0)</f>
        <v/>
      </c>
      <c r="U952" s="27">
        <f>IFERROR(LOWER(TRIM(INDEX($A952:$R952,MATCH(Lists!$J$3,$A$1:$R$1,0))&amp;"")),"")</f>
        <v/>
      </c>
      <c r="V952" s="27">
        <f>IFERROR(LOWER(TRIM(INDEX($A952:$R952,MATCH(Lists!$J$4,$A$1:$R$1,0))&amp;"")),"")</f>
        <v/>
      </c>
      <c r="W952" s="27">
        <f>IFERROR(LOWER(TRIM(INDEX($A952:$R952,MATCH(Lists!$J$5,$A$1:$R$1,0))&amp;"")),"")</f>
        <v/>
      </c>
      <c r="X952" s="27">
        <f>IFERROR(TRIM(INDEX($A952:$R952,MATCH(Lists!$J$6,$A$1:$R$1,0))&amp;""),"")</f>
        <v/>
      </c>
      <c r="Y952" s="27">
        <f>IF(W952="","",IF(COUNTIF(W$2:W952,W952)=1,MAX(Y$1:Y951)+1,""))</f>
        <v/>
      </c>
      <c r="Z952" s="26" t="n"/>
    </row>
    <row r="953">
      <c r="S953" s="26" t="n"/>
      <c r="T953" s="27">
        <f>IF(COUNTA($A953:$R953)&gt;0,1,0)</f>
        <v/>
      </c>
      <c r="U953" s="27">
        <f>IFERROR(LOWER(TRIM(INDEX($A953:$R953,MATCH(Lists!$J$3,$A$1:$R$1,0))&amp;"")),"")</f>
        <v/>
      </c>
      <c r="V953" s="27">
        <f>IFERROR(LOWER(TRIM(INDEX($A953:$R953,MATCH(Lists!$J$4,$A$1:$R$1,0))&amp;"")),"")</f>
        <v/>
      </c>
      <c r="W953" s="27">
        <f>IFERROR(LOWER(TRIM(INDEX($A953:$R953,MATCH(Lists!$J$5,$A$1:$R$1,0))&amp;"")),"")</f>
        <v/>
      </c>
      <c r="X953" s="27">
        <f>IFERROR(TRIM(INDEX($A953:$R953,MATCH(Lists!$J$6,$A$1:$R$1,0))&amp;""),"")</f>
        <v/>
      </c>
      <c r="Y953" s="27">
        <f>IF(W953="","",IF(COUNTIF(W$2:W953,W953)=1,MAX(Y$1:Y952)+1,""))</f>
        <v/>
      </c>
      <c r="Z953" s="26" t="n"/>
    </row>
    <row r="954">
      <c r="S954" s="26" t="n"/>
      <c r="T954" s="27">
        <f>IF(COUNTA($A954:$R954)&gt;0,1,0)</f>
        <v/>
      </c>
      <c r="U954" s="27">
        <f>IFERROR(LOWER(TRIM(INDEX($A954:$R954,MATCH(Lists!$J$3,$A$1:$R$1,0))&amp;"")),"")</f>
        <v/>
      </c>
      <c r="V954" s="27">
        <f>IFERROR(LOWER(TRIM(INDEX($A954:$R954,MATCH(Lists!$J$4,$A$1:$R$1,0))&amp;"")),"")</f>
        <v/>
      </c>
      <c r="W954" s="27">
        <f>IFERROR(LOWER(TRIM(INDEX($A954:$R954,MATCH(Lists!$J$5,$A$1:$R$1,0))&amp;"")),"")</f>
        <v/>
      </c>
      <c r="X954" s="27">
        <f>IFERROR(TRIM(INDEX($A954:$R954,MATCH(Lists!$J$6,$A$1:$R$1,0))&amp;""),"")</f>
        <v/>
      </c>
      <c r="Y954" s="27">
        <f>IF(W954="","",IF(COUNTIF(W$2:W954,W954)=1,MAX(Y$1:Y953)+1,""))</f>
        <v/>
      </c>
      <c r="Z954" s="26" t="n"/>
    </row>
    <row r="955">
      <c r="S955" s="26" t="n"/>
      <c r="T955" s="27">
        <f>IF(COUNTA($A955:$R955)&gt;0,1,0)</f>
        <v/>
      </c>
      <c r="U955" s="27">
        <f>IFERROR(LOWER(TRIM(INDEX($A955:$R955,MATCH(Lists!$J$3,$A$1:$R$1,0))&amp;"")),"")</f>
        <v/>
      </c>
      <c r="V955" s="27">
        <f>IFERROR(LOWER(TRIM(INDEX($A955:$R955,MATCH(Lists!$J$4,$A$1:$R$1,0))&amp;"")),"")</f>
        <v/>
      </c>
      <c r="W955" s="27">
        <f>IFERROR(LOWER(TRIM(INDEX($A955:$R955,MATCH(Lists!$J$5,$A$1:$R$1,0))&amp;"")),"")</f>
        <v/>
      </c>
      <c r="X955" s="27">
        <f>IFERROR(TRIM(INDEX($A955:$R955,MATCH(Lists!$J$6,$A$1:$R$1,0))&amp;""),"")</f>
        <v/>
      </c>
      <c r="Y955" s="27">
        <f>IF(W955="","",IF(COUNTIF(W$2:W955,W955)=1,MAX(Y$1:Y954)+1,""))</f>
        <v/>
      </c>
      <c r="Z955" s="26" t="n"/>
    </row>
    <row r="956">
      <c r="S956" s="26" t="n"/>
      <c r="T956" s="27">
        <f>IF(COUNTA($A956:$R956)&gt;0,1,0)</f>
        <v/>
      </c>
      <c r="U956" s="27">
        <f>IFERROR(LOWER(TRIM(INDEX($A956:$R956,MATCH(Lists!$J$3,$A$1:$R$1,0))&amp;"")),"")</f>
        <v/>
      </c>
      <c r="V956" s="27">
        <f>IFERROR(LOWER(TRIM(INDEX($A956:$R956,MATCH(Lists!$J$4,$A$1:$R$1,0))&amp;"")),"")</f>
        <v/>
      </c>
      <c r="W956" s="27">
        <f>IFERROR(LOWER(TRIM(INDEX($A956:$R956,MATCH(Lists!$J$5,$A$1:$R$1,0))&amp;"")),"")</f>
        <v/>
      </c>
      <c r="X956" s="27">
        <f>IFERROR(TRIM(INDEX($A956:$R956,MATCH(Lists!$J$6,$A$1:$R$1,0))&amp;""),"")</f>
        <v/>
      </c>
      <c r="Y956" s="27">
        <f>IF(W956="","",IF(COUNTIF(W$2:W956,W956)=1,MAX(Y$1:Y955)+1,""))</f>
        <v/>
      </c>
      <c r="Z956" s="26" t="n"/>
    </row>
    <row r="957">
      <c r="S957" s="26" t="n"/>
      <c r="T957" s="27">
        <f>IF(COUNTA($A957:$R957)&gt;0,1,0)</f>
        <v/>
      </c>
      <c r="U957" s="27">
        <f>IFERROR(LOWER(TRIM(INDEX($A957:$R957,MATCH(Lists!$J$3,$A$1:$R$1,0))&amp;"")),"")</f>
        <v/>
      </c>
      <c r="V957" s="27">
        <f>IFERROR(LOWER(TRIM(INDEX($A957:$R957,MATCH(Lists!$J$4,$A$1:$R$1,0))&amp;"")),"")</f>
        <v/>
      </c>
      <c r="W957" s="27">
        <f>IFERROR(LOWER(TRIM(INDEX($A957:$R957,MATCH(Lists!$J$5,$A$1:$R$1,0))&amp;"")),"")</f>
        <v/>
      </c>
      <c r="X957" s="27">
        <f>IFERROR(TRIM(INDEX($A957:$R957,MATCH(Lists!$J$6,$A$1:$R$1,0))&amp;""),"")</f>
        <v/>
      </c>
      <c r="Y957" s="27">
        <f>IF(W957="","",IF(COUNTIF(W$2:W957,W957)=1,MAX(Y$1:Y956)+1,""))</f>
        <v/>
      </c>
      <c r="Z957" s="26" t="n"/>
    </row>
    <row r="958">
      <c r="S958" s="26" t="n"/>
      <c r="T958" s="27">
        <f>IF(COUNTA($A958:$R958)&gt;0,1,0)</f>
        <v/>
      </c>
      <c r="U958" s="27">
        <f>IFERROR(LOWER(TRIM(INDEX($A958:$R958,MATCH(Lists!$J$3,$A$1:$R$1,0))&amp;"")),"")</f>
        <v/>
      </c>
      <c r="V958" s="27">
        <f>IFERROR(LOWER(TRIM(INDEX($A958:$R958,MATCH(Lists!$J$4,$A$1:$R$1,0))&amp;"")),"")</f>
        <v/>
      </c>
      <c r="W958" s="27">
        <f>IFERROR(LOWER(TRIM(INDEX($A958:$R958,MATCH(Lists!$J$5,$A$1:$R$1,0))&amp;"")),"")</f>
        <v/>
      </c>
      <c r="X958" s="27">
        <f>IFERROR(TRIM(INDEX($A958:$R958,MATCH(Lists!$J$6,$A$1:$R$1,0))&amp;""),"")</f>
        <v/>
      </c>
      <c r="Y958" s="27">
        <f>IF(W958="","",IF(COUNTIF(W$2:W958,W958)=1,MAX(Y$1:Y957)+1,""))</f>
        <v/>
      </c>
      <c r="Z958" s="26" t="n"/>
    </row>
    <row r="959">
      <c r="S959" s="26" t="n"/>
      <c r="T959" s="27">
        <f>IF(COUNTA($A959:$R959)&gt;0,1,0)</f>
        <v/>
      </c>
      <c r="U959" s="27">
        <f>IFERROR(LOWER(TRIM(INDEX($A959:$R959,MATCH(Lists!$J$3,$A$1:$R$1,0))&amp;"")),"")</f>
        <v/>
      </c>
      <c r="V959" s="27">
        <f>IFERROR(LOWER(TRIM(INDEX($A959:$R959,MATCH(Lists!$J$4,$A$1:$R$1,0))&amp;"")),"")</f>
        <v/>
      </c>
      <c r="W959" s="27">
        <f>IFERROR(LOWER(TRIM(INDEX($A959:$R959,MATCH(Lists!$J$5,$A$1:$R$1,0))&amp;"")),"")</f>
        <v/>
      </c>
      <c r="X959" s="27">
        <f>IFERROR(TRIM(INDEX($A959:$R959,MATCH(Lists!$J$6,$A$1:$R$1,0))&amp;""),"")</f>
        <v/>
      </c>
      <c r="Y959" s="27">
        <f>IF(W959="","",IF(COUNTIF(W$2:W959,W959)=1,MAX(Y$1:Y958)+1,""))</f>
        <v/>
      </c>
      <c r="Z959" s="26" t="n"/>
    </row>
    <row r="960">
      <c r="S960" s="26" t="n"/>
      <c r="T960" s="27">
        <f>IF(COUNTA($A960:$R960)&gt;0,1,0)</f>
        <v/>
      </c>
      <c r="U960" s="27">
        <f>IFERROR(LOWER(TRIM(INDEX($A960:$R960,MATCH(Lists!$J$3,$A$1:$R$1,0))&amp;"")),"")</f>
        <v/>
      </c>
      <c r="V960" s="27">
        <f>IFERROR(LOWER(TRIM(INDEX($A960:$R960,MATCH(Lists!$J$4,$A$1:$R$1,0))&amp;"")),"")</f>
        <v/>
      </c>
      <c r="W960" s="27">
        <f>IFERROR(LOWER(TRIM(INDEX($A960:$R960,MATCH(Lists!$J$5,$A$1:$R$1,0))&amp;"")),"")</f>
        <v/>
      </c>
      <c r="X960" s="27">
        <f>IFERROR(TRIM(INDEX($A960:$R960,MATCH(Lists!$J$6,$A$1:$R$1,0))&amp;""),"")</f>
        <v/>
      </c>
      <c r="Y960" s="27">
        <f>IF(W960="","",IF(COUNTIF(W$2:W960,W960)=1,MAX(Y$1:Y959)+1,""))</f>
        <v/>
      </c>
      <c r="Z960" s="26" t="n"/>
    </row>
    <row r="961">
      <c r="S961" s="26" t="n"/>
      <c r="T961" s="27">
        <f>IF(COUNTA($A961:$R961)&gt;0,1,0)</f>
        <v/>
      </c>
      <c r="U961" s="27">
        <f>IFERROR(LOWER(TRIM(INDEX($A961:$R961,MATCH(Lists!$J$3,$A$1:$R$1,0))&amp;"")),"")</f>
        <v/>
      </c>
      <c r="V961" s="27">
        <f>IFERROR(LOWER(TRIM(INDEX($A961:$R961,MATCH(Lists!$J$4,$A$1:$R$1,0))&amp;"")),"")</f>
        <v/>
      </c>
      <c r="W961" s="27">
        <f>IFERROR(LOWER(TRIM(INDEX($A961:$R961,MATCH(Lists!$J$5,$A$1:$R$1,0))&amp;"")),"")</f>
        <v/>
      </c>
      <c r="X961" s="27">
        <f>IFERROR(TRIM(INDEX($A961:$R961,MATCH(Lists!$J$6,$A$1:$R$1,0))&amp;""),"")</f>
        <v/>
      </c>
      <c r="Y961" s="27">
        <f>IF(W961="","",IF(COUNTIF(W$2:W961,W961)=1,MAX(Y$1:Y960)+1,""))</f>
        <v/>
      </c>
      <c r="Z961" s="26" t="n"/>
    </row>
    <row r="962">
      <c r="S962" s="26" t="n"/>
      <c r="T962" s="27">
        <f>IF(COUNTA($A962:$R962)&gt;0,1,0)</f>
        <v/>
      </c>
      <c r="U962" s="27">
        <f>IFERROR(LOWER(TRIM(INDEX($A962:$R962,MATCH(Lists!$J$3,$A$1:$R$1,0))&amp;"")),"")</f>
        <v/>
      </c>
      <c r="V962" s="27">
        <f>IFERROR(LOWER(TRIM(INDEX($A962:$R962,MATCH(Lists!$J$4,$A$1:$R$1,0))&amp;"")),"")</f>
        <v/>
      </c>
      <c r="W962" s="27">
        <f>IFERROR(LOWER(TRIM(INDEX($A962:$R962,MATCH(Lists!$J$5,$A$1:$R$1,0))&amp;"")),"")</f>
        <v/>
      </c>
      <c r="X962" s="27">
        <f>IFERROR(TRIM(INDEX($A962:$R962,MATCH(Lists!$J$6,$A$1:$R$1,0))&amp;""),"")</f>
        <v/>
      </c>
      <c r="Y962" s="27">
        <f>IF(W962="","",IF(COUNTIF(W$2:W962,W962)=1,MAX(Y$1:Y961)+1,""))</f>
        <v/>
      </c>
      <c r="Z962" s="26" t="n"/>
    </row>
    <row r="963">
      <c r="S963" s="26" t="n"/>
      <c r="T963" s="27">
        <f>IF(COUNTA($A963:$R963)&gt;0,1,0)</f>
        <v/>
      </c>
      <c r="U963" s="27">
        <f>IFERROR(LOWER(TRIM(INDEX($A963:$R963,MATCH(Lists!$J$3,$A$1:$R$1,0))&amp;"")),"")</f>
        <v/>
      </c>
      <c r="V963" s="27">
        <f>IFERROR(LOWER(TRIM(INDEX($A963:$R963,MATCH(Lists!$J$4,$A$1:$R$1,0))&amp;"")),"")</f>
        <v/>
      </c>
      <c r="W963" s="27">
        <f>IFERROR(LOWER(TRIM(INDEX($A963:$R963,MATCH(Lists!$J$5,$A$1:$R$1,0))&amp;"")),"")</f>
        <v/>
      </c>
      <c r="X963" s="27">
        <f>IFERROR(TRIM(INDEX($A963:$R963,MATCH(Lists!$J$6,$A$1:$R$1,0))&amp;""),"")</f>
        <v/>
      </c>
      <c r="Y963" s="27">
        <f>IF(W963="","",IF(COUNTIF(W$2:W963,W963)=1,MAX(Y$1:Y962)+1,""))</f>
        <v/>
      </c>
      <c r="Z963" s="26" t="n"/>
    </row>
    <row r="964">
      <c r="S964" s="26" t="n"/>
      <c r="T964" s="27">
        <f>IF(COUNTA($A964:$R964)&gt;0,1,0)</f>
        <v/>
      </c>
      <c r="U964" s="27">
        <f>IFERROR(LOWER(TRIM(INDEX($A964:$R964,MATCH(Lists!$J$3,$A$1:$R$1,0))&amp;"")),"")</f>
        <v/>
      </c>
      <c r="V964" s="27">
        <f>IFERROR(LOWER(TRIM(INDEX($A964:$R964,MATCH(Lists!$J$4,$A$1:$R$1,0))&amp;"")),"")</f>
        <v/>
      </c>
      <c r="W964" s="27">
        <f>IFERROR(LOWER(TRIM(INDEX($A964:$R964,MATCH(Lists!$J$5,$A$1:$R$1,0))&amp;"")),"")</f>
        <v/>
      </c>
      <c r="X964" s="27">
        <f>IFERROR(TRIM(INDEX($A964:$R964,MATCH(Lists!$J$6,$A$1:$R$1,0))&amp;""),"")</f>
        <v/>
      </c>
      <c r="Y964" s="27">
        <f>IF(W964="","",IF(COUNTIF(W$2:W964,W964)=1,MAX(Y$1:Y963)+1,""))</f>
        <v/>
      </c>
      <c r="Z964" s="26" t="n"/>
    </row>
    <row r="965">
      <c r="S965" s="26" t="n"/>
      <c r="T965" s="27">
        <f>IF(COUNTA($A965:$R965)&gt;0,1,0)</f>
        <v/>
      </c>
      <c r="U965" s="27">
        <f>IFERROR(LOWER(TRIM(INDEX($A965:$R965,MATCH(Lists!$J$3,$A$1:$R$1,0))&amp;"")),"")</f>
        <v/>
      </c>
      <c r="V965" s="27">
        <f>IFERROR(LOWER(TRIM(INDEX($A965:$R965,MATCH(Lists!$J$4,$A$1:$R$1,0))&amp;"")),"")</f>
        <v/>
      </c>
      <c r="W965" s="27">
        <f>IFERROR(LOWER(TRIM(INDEX($A965:$R965,MATCH(Lists!$J$5,$A$1:$R$1,0))&amp;"")),"")</f>
        <v/>
      </c>
      <c r="X965" s="27">
        <f>IFERROR(TRIM(INDEX($A965:$R965,MATCH(Lists!$J$6,$A$1:$R$1,0))&amp;""),"")</f>
        <v/>
      </c>
      <c r="Y965" s="27">
        <f>IF(W965="","",IF(COUNTIF(W$2:W965,W965)=1,MAX(Y$1:Y964)+1,""))</f>
        <v/>
      </c>
      <c r="Z965" s="26" t="n"/>
    </row>
    <row r="966">
      <c r="S966" s="26" t="n"/>
      <c r="T966" s="27">
        <f>IF(COUNTA($A966:$R966)&gt;0,1,0)</f>
        <v/>
      </c>
      <c r="U966" s="27">
        <f>IFERROR(LOWER(TRIM(INDEX($A966:$R966,MATCH(Lists!$J$3,$A$1:$R$1,0))&amp;"")),"")</f>
        <v/>
      </c>
      <c r="V966" s="27">
        <f>IFERROR(LOWER(TRIM(INDEX($A966:$R966,MATCH(Lists!$J$4,$A$1:$R$1,0))&amp;"")),"")</f>
        <v/>
      </c>
      <c r="W966" s="27">
        <f>IFERROR(LOWER(TRIM(INDEX($A966:$R966,MATCH(Lists!$J$5,$A$1:$R$1,0))&amp;"")),"")</f>
        <v/>
      </c>
      <c r="X966" s="27">
        <f>IFERROR(TRIM(INDEX($A966:$R966,MATCH(Lists!$J$6,$A$1:$R$1,0))&amp;""),"")</f>
        <v/>
      </c>
      <c r="Y966" s="27">
        <f>IF(W966="","",IF(COUNTIF(W$2:W966,W966)=1,MAX(Y$1:Y965)+1,""))</f>
        <v/>
      </c>
      <c r="Z966" s="26" t="n"/>
    </row>
    <row r="967">
      <c r="S967" s="26" t="n"/>
      <c r="T967" s="27">
        <f>IF(COUNTA($A967:$R967)&gt;0,1,0)</f>
        <v/>
      </c>
      <c r="U967" s="27">
        <f>IFERROR(LOWER(TRIM(INDEX($A967:$R967,MATCH(Lists!$J$3,$A$1:$R$1,0))&amp;"")),"")</f>
        <v/>
      </c>
      <c r="V967" s="27">
        <f>IFERROR(LOWER(TRIM(INDEX($A967:$R967,MATCH(Lists!$J$4,$A$1:$R$1,0))&amp;"")),"")</f>
        <v/>
      </c>
      <c r="W967" s="27">
        <f>IFERROR(LOWER(TRIM(INDEX($A967:$R967,MATCH(Lists!$J$5,$A$1:$R$1,0))&amp;"")),"")</f>
        <v/>
      </c>
      <c r="X967" s="27">
        <f>IFERROR(TRIM(INDEX($A967:$R967,MATCH(Lists!$J$6,$A$1:$R$1,0))&amp;""),"")</f>
        <v/>
      </c>
      <c r="Y967" s="27">
        <f>IF(W967="","",IF(COUNTIF(W$2:W967,W967)=1,MAX(Y$1:Y966)+1,""))</f>
        <v/>
      </c>
      <c r="Z967" s="26" t="n"/>
    </row>
    <row r="968">
      <c r="S968" s="26" t="n"/>
      <c r="T968" s="27">
        <f>IF(COUNTA($A968:$R968)&gt;0,1,0)</f>
        <v/>
      </c>
      <c r="U968" s="27">
        <f>IFERROR(LOWER(TRIM(INDEX($A968:$R968,MATCH(Lists!$J$3,$A$1:$R$1,0))&amp;"")),"")</f>
        <v/>
      </c>
      <c r="V968" s="27">
        <f>IFERROR(LOWER(TRIM(INDEX($A968:$R968,MATCH(Lists!$J$4,$A$1:$R$1,0))&amp;"")),"")</f>
        <v/>
      </c>
      <c r="W968" s="27">
        <f>IFERROR(LOWER(TRIM(INDEX($A968:$R968,MATCH(Lists!$J$5,$A$1:$R$1,0))&amp;"")),"")</f>
        <v/>
      </c>
      <c r="X968" s="27">
        <f>IFERROR(TRIM(INDEX($A968:$R968,MATCH(Lists!$J$6,$A$1:$R$1,0))&amp;""),"")</f>
        <v/>
      </c>
      <c r="Y968" s="27">
        <f>IF(W968="","",IF(COUNTIF(W$2:W968,W968)=1,MAX(Y$1:Y967)+1,""))</f>
        <v/>
      </c>
      <c r="Z968" s="26" t="n"/>
    </row>
    <row r="969">
      <c r="S969" s="26" t="n"/>
      <c r="T969" s="27">
        <f>IF(COUNTA($A969:$R969)&gt;0,1,0)</f>
        <v/>
      </c>
      <c r="U969" s="27">
        <f>IFERROR(LOWER(TRIM(INDEX($A969:$R969,MATCH(Lists!$J$3,$A$1:$R$1,0))&amp;"")),"")</f>
        <v/>
      </c>
      <c r="V969" s="27">
        <f>IFERROR(LOWER(TRIM(INDEX($A969:$R969,MATCH(Lists!$J$4,$A$1:$R$1,0))&amp;"")),"")</f>
        <v/>
      </c>
      <c r="W969" s="27">
        <f>IFERROR(LOWER(TRIM(INDEX($A969:$R969,MATCH(Lists!$J$5,$A$1:$R$1,0))&amp;"")),"")</f>
        <v/>
      </c>
      <c r="X969" s="27">
        <f>IFERROR(TRIM(INDEX($A969:$R969,MATCH(Lists!$J$6,$A$1:$R$1,0))&amp;""),"")</f>
        <v/>
      </c>
      <c r="Y969" s="27">
        <f>IF(W969="","",IF(COUNTIF(W$2:W969,W969)=1,MAX(Y$1:Y968)+1,""))</f>
        <v/>
      </c>
      <c r="Z969" s="26" t="n"/>
    </row>
    <row r="970">
      <c r="S970" s="26" t="n"/>
      <c r="T970" s="27">
        <f>IF(COUNTA($A970:$R970)&gt;0,1,0)</f>
        <v/>
      </c>
      <c r="U970" s="27">
        <f>IFERROR(LOWER(TRIM(INDEX($A970:$R970,MATCH(Lists!$J$3,$A$1:$R$1,0))&amp;"")),"")</f>
        <v/>
      </c>
      <c r="V970" s="27">
        <f>IFERROR(LOWER(TRIM(INDEX($A970:$R970,MATCH(Lists!$J$4,$A$1:$R$1,0))&amp;"")),"")</f>
        <v/>
      </c>
      <c r="W970" s="27">
        <f>IFERROR(LOWER(TRIM(INDEX($A970:$R970,MATCH(Lists!$J$5,$A$1:$R$1,0))&amp;"")),"")</f>
        <v/>
      </c>
      <c r="X970" s="27">
        <f>IFERROR(TRIM(INDEX($A970:$R970,MATCH(Lists!$J$6,$A$1:$R$1,0))&amp;""),"")</f>
        <v/>
      </c>
      <c r="Y970" s="27">
        <f>IF(W970="","",IF(COUNTIF(W$2:W970,W970)=1,MAX(Y$1:Y969)+1,""))</f>
        <v/>
      </c>
      <c r="Z970" s="26" t="n"/>
    </row>
    <row r="971">
      <c r="S971" s="26" t="n"/>
      <c r="T971" s="27">
        <f>IF(COUNTA($A971:$R971)&gt;0,1,0)</f>
        <v/>
      </c>
      <c r="U971" s="27">
        <f>IFERROR(LOWER(TRIM(INDEX($A971:$R971,MATCH(Lists!$J$3,$A$1:$R$1,0))&amp;"")),"")</f>
        <v/>
      </c>
      <c r="V971" s="27">
        <f>IFERROR(LOWER(TRIM(INDEX($A971:$R971,MATCH(Lists!$J$4,$A$1:$R$1,0))&amp;"")),"")</f>
        <v/>
      </c>
      <c r="W971" s="27">
        <f>IFERROR(LOWER(TRIM(INDEX($A971:$R971,MATCH(Lists!$J$5,$A$1:$R$1,0))&amp;"")),"")</f>
        <v/>
      </c>
      <c r="X971" s="27">
        <f>IFERROR(TRIM(INDEX($A971:$R971,MATCH(Lists!$J$6,$A$1:$R$1,0))&amp;""),"")</f>
        <v/>
      </c>
      <c r="Y971" s="27">
        <f>IF(W971="","",IF(COUNTIF(W$2:W971,W971)=1,MAX(Y$1:Y970)+1,""))</f>
        <v/>
      </c>
      <c r="Z971" s="26" t="n"/>
    </row>
    <row r="972">
      <c r="S972" s="26" t="n"/>
      <c r="T972" s="27">
        <f>IF(COUNTA($A972:$R972)&gt;0,1,0)</f>
        <v/>
      </c>
      <c r="U972" s="27">
        <f>IFERROR(LOWER(TRIM(INDEX($A972:$R972,MATCH(Lists!$J$3,$A$1:$R$1,0))&amp;"")),"")</f>
        <v/>
      </c>
      <c r="V972" s="27">
        <f>IFERROR(LOWER(TRIM(INDEX($A972:$R972,MATCH(Lists!$J$4,$A$1:$R$1,0))&amp;"")),"")</f>
        <v/>
      </c>
      <c r="W972" s="27">
        <f>IFERROR(LOWER(TRIM(INDEX($A972:$R972,MATCH(Lists!$J$5,$A$1:$R$1,0))&amp;"")),"")</f>
        <v/>
      </c>
      <c r="X972" s="27">
        <f>IFERROR(TRIM(INDEX($A972:$R972,MATCH(Lists!$J$6,$A$1:$R$1,0))&amp;""),"")</f>
        <v/>
      </c>
      <c r="Y972" s="27">
        <f>IF(W972="","",IF(COUNTIF(W$2:W972,W972)=1,MAX(Y$1:Y971)+1,""))</f>
        <v/>
      </c>
      <c r="Z972" s="26" t="n"/>
    </row>
    <row r="973">
      <c r="S973" s="26" t="n"/>
      <c r="T973" s="27">
        <f>IF(COUNTA($A973:$R973)&gt;0,1,0)</f>
        <v/>
      </c>
      <c r="U973" s="27">
        <f>IFERROR(LOWER(TRIM(INDEX($A973:$R973,MATCH(Lists!$J$3,$A$1:$R$1,0))&amp;"")),"")</f>
        <v/>
      </c>
      <c r="V973" s="27">
        <f>IFERROR(LOWER(TRIM(INDEX($A973:$R973,MATCH(Lists!$J$4,$A$1:$R$1,0))&amp;"")),"")</f>
        <v/>
      </c>
      <c r="W973" s="27">
        <f>IFERROR(LOWER(TRIM(INDEX($A973:$R973,MATCH(Lists!$J$5,$A$1:$R$1,0))&amp;"")),"")</f>
        <v/>
      </c>
      <c r="X973" s="27">
        <f>IFERROR(TRIM(INDEX($A973:$R973,MATCH(Lists!$J$6,$A$1:$R$1,0))&amp;""),"")</f>
        <v/>
      </c>
      <c r="Y973" s="27">
        <f>IF(W973="","",IF(COUNTIF(W$2:W973,W973)=1,MAX(Y$1:Y972)+1,""))</f>
        <v/>
      </c>
      <c r="Z973" s="26" t="n"/>
    </row>
    <row r="974">
      <c r="S974" s="26" t="n"/>
      <c r="T974" s="27">
        <f>IF(COUNTA($A974:$R974)&gt;0,1,0)</f>
        <v/>
      </c>
      <c r="U974" s="27">
        <f>IFERROR(LOWER(TRIM(INDEX($A974:$R974,MATCH(Lists!$J$3,$A$1:$R$1,0))&amp;"")),"")</f>
        <v/>
      </c>
      <c r="V974" s="27">
        <f>IFERROR(LOWER(TRIM(INDEX($A974:$R974,MATCH(Lists!$J$4,$A$1:$R$1,0))&amp;"")),"")</f>
        <v/>
      </c>
      <c r="W974" s="27">
        <f>IFERROR(LOWER(TRIM(INDEX($A974:$R974,MATCH(Lists!$J$5,$A$1:$R$1,0))&amp;"")),"")</f>
        <v/>
      </c>
      <c r="X974" s="27">
        <f>IFERROR(TRIM(INDEX($A974:$R974,MATCH(Lists!$J$6,$A$1:$R$1,0))&amp;""),"")</f>
        <v/>
      </c>
      <c r="Y974" s="27">
        <f>IF(W974="","",IF(COUNTIF(W$2:W974,W974)=1,MAX(Y$1:Y973)+1,""))</f>
        <v/>
      </c>
      <c r="Z974" s="26" t="n"/>
    </row>
    <row r="975">
      <c r="S975" s="26" t="n"/>
      <c r="T975" s="27">
        <f>IF(COUNTA($A975:$R975)&gt;0,1,0)</f>
        <v/>
      </c>
      <c r="U975" s="27">
        <f>IFERROR(LOWER(TRIM(INDEX($A975:$R975,MATCH(Lists!$J$3,$A$1:$R$1,0))&amp;"")),"")</f>
        <v/>
      </c>
      <c r="V975" s="27">
        <f>IFERROR(LOWER(TRIM(INDEX($A975:$R975,MATCH(Lists!$J$4,$A$1:$R$1,0))&amp;"")),"")</f>
        <v/>
      </c>
      <c r="W975" s="27">
        <f>IFERROR(LOWER(TRIM(INDEX($A975:$R975,MATCH(Lists!$J$5,$A$1:$R$1,0))&amp;"")),"")</f>
        <v/>
      </c>
      <c r="X975" s="27">
        <f>IFERROR(TRIM(INDEX($A975:$R975,MATCH(Lists!$J$6,$A$1:$R$1,0))&amp;""),"")</f>
        <v/>
      </c>
      <c r="Y975" s="27">
        <f>IF(W975="","",IF(COUNTIF(W$2:W975,W975)=1,MAX(Y$1:Y974)+1,""))</f>
        <v/>
      </c>
      <c r="Z975" s="26" t="n"/>
    </row>
    <row r="976">
      <c r="S976" s="26" t="n"/>
      <c r="T976" s="27">
        <f>IF(COUNTA($A976:$R976)&gt;0,1,0)</f>
        <v/>
      </c>
      <c r="U976" s="27">
        <f>IFERROR(LOWER(TRIM(INDEX($A976:$R976,MATCH(Lists!$J$3,$A$1:$R$1,0))&amp;"")),"")</f>
        <v/>
      </c>
      <c r="V976" s="27">
        <f>IFERROR(LOWER(TRIM(INDEX($A976:$R976,MATCH(Lists!$J$4,$A$1:$R$1,0))&amp;"")),"")</f>
        <v/>
      </c>
      <c r="W976" s="27">
        <f>IFERROR(LOWER(TRIM(INDEX($A976:$R976,MATCH(Lists!$J$5,$A$1:$R$1,0))&amp;"")),"")</f>
        <v/>
      </c>
      <c r="X976" s="27">
        <f>IFERROR(TRIM(INDEX($A976:$R976,MATCH(Lists!$J$6,$A$1:$R$1,0))&amp;""),"")</f>
        <v/>
      </c>
      <c r="Y976" s="27">
        <f>IF(W976="","",IF(COUNTIF(W$2:W976,W976)=1,MAX(Y$1:Y975)+1,""))</f>
        <v/>
      </c>
      <c r="Z976" s="26" t="n"/>
    </row>
    <row r="977">
      <c r="S977" s="26" t="n"/>
      <c r="T977" s="27">
        <f>IF(COUNTA($A977:$R977)&gt;0,1,0)</f>
        <v/>
      </c>
      <c r="U977" s="27">
        <f>IFERROR(LOWER(TRIM(INDEX($A977:$R977,MATCH(Lists!$J$3,$A$1:$R$1,0))&amp;"")),"")</f>
        <v/>
      </c>
      <c r="V977" s="27">
        <f>IFERROR(LOWER(TRIM(INDEX($A977:$R977,MATCH(Lists!$J$4,$A$1:$R$1,0))&amp;"")),"")</f>
        <v/>
      </c>
      <c r="W977" s="27">
        <f>IFERROR(LOWER(TRIM(INDEX($A977:$R977,MATCH(Lists!$J$5,$A$1:$R$1,0))&amp;"")),"")</f>
        <v/>
      </c>
      <c r="X977" s="27">
        <f>IFERROR(TRIM(INDEX($A977:$R977,MATCH(Lists!$J$6,$A$1:$R$1,0))&amp;""),"")</f>
        <v/>
      </c>
      <c r="Y977" s="27">
        <f>IF(W977="","",IF(COUNTIF(W$2:W977,W977)=1,MAX(Y$1:Y976)+1,""))</f>
        <v/>
      </c>
      <c r="Z977" s="26" t="n"/>
    </row>
    <row r="978">
      <c r="S978" s="26" t="n"/>
      <c r="T978" s="27">
        <f>IF(COUNTA($A978:$R978)&gt;0,1,0)</f>
        <v/>
      </c>
      <c r="U978" s="27">
        <f>IFERROR(LOWER(TRIM(INDEX($A978:$R978,MATCH(Lists!$J$3,$A$1:$R$1,0))&amp;"")),"")</f>
        <v/>
      </c>
      <c r="V978" s="27">
        <f>IFERROR(LOWER(TRIM(INDEX($A978:$R978,MATCH(Lists!$J$4,$A$1:$R$1,0))&amp;"")),"")</f>
        <v/>
      </c>
      <c r="W978" s="27">
        <f>IFERROR(LOWER(TRIM(INDEX($A978:$R978,MATCH(Lists!$J$5,$A$1:$R$1,0))&amp;"")),"")</f>
        <v/>
      </c>
      <c r="X978" s="27">
        <f>IFERROR(TRIM(INDEX($A978:$R978,MATCH(Lists!$J$6,$A$1:$R$1,0))&amp;""),"")</f>
        <v/>
      </c>
      <c r="Y978" s="27">
        <f>IF(W978="","",IF(COUNTIF(W$2:W978,W978)=1,MAX(Y$1:Y977)+1,""))</f>
        <v/>
      </c>
      <c r="Z978" s="26" t="n"/>
    </row>
    <row r="979">
      <c r="S979" s="26" t="n"/>
      <c r="T979" s="27">
        <f>IF(COUNTA($A979:$R979)&gt;0,1,0)</f>
        <v/>
      </c>
      <c r="U979" s="27">
        <f>IFERROR(LOWER(TRIM(INDEX($A979:$R979,MATCH(Lists!$J$3,$A$1:$R$1,0))&amp;"")),"")</f>
        <v/>
      </c>
      <c r="V979" s="27">
        <f>IFERROR(LOWER(TRIM(INDEX($A979:$R979,MATCH(Lists!$J$4,$A$1:$R$1,0))&amp;"")),"")</f>
        <v/>
      </c>
      <c r="W979" s="27">
        <f>IFERROR(LOWER(TRIM(INDEX($A979:$R979,MATCH(Lists!$J$5,$A$1:$R$1,0))&amp;"")),"")</f>
        <v/>
      </c>
      <c r="X979" s="27">
        <f>IFERROR(TRIM(INDEX($A979:$R979,MATCH(Lists!$J$6,$A$1:$R$1,0))&amp;""),"")</f>
        <v/>
      </c>
      <c r="Y979" s="27">
        <f>IF(W979="","",IF(COUNTIF(W$2:W979,W979)=1,MAX(Y$1:Y978)+1,""))</f>
        <v/>
      </c>
      <c r="Z979" s="26" t="n"/>
    </row>
    <row r="980">
      <c r="S980" s="26" t="n"/>
      <c r="T980" s="27">
        <f>IF(COUNTA($A980:$R980)&gt;0,1,0)</f>
        <v/>
      </c>
      <c r="U980" s="27">
        <f>IFERROR(LOWER(TRIM(INDEX($A980:$R980,MATCH(Lists!$J$3,$A$1:$R$1,0))&amp;"")),"")</f>
        <v/>
      </c>
      <c r="V980" s="27">
        <f>IFERROR(LOWER(TRIM(INDEX($A980:$R980,MATCH(Lists!$J$4,$A$1:$R$1,0))&amp;"")),"")</f>
        <v/>
      </c>
      <c r="W980" s="27">
        <f>IFERROR(LOWER(TRIM(INDEX($A980:$R980,MATCH(Lists!$J$5,$A$1:$R$1,0))&amp;"")),"")</f>
        <v/>
      </c>
      <c r="X980" s="27">
        <f>IFERROR(TRIM(INDEX($A980:$R980,MATCH(Lists!$J$6,$A$1:$R$1,0))&amp;""),"")</f>
        <v/>
      </c>
      <c r="Y980" s="27">
        <f>IF(W980="","",IF(COUNTIF(W$2:W980,W980)=1,MAX(Y$1:Y979)+1,""))</f>
        <v/>
      </c>
      <c r="Z980" s="26" t="n"/>
    </row>
    <row r="981">
      <c r="S981" s="26" t="n"/>
      <c r="T981" s="27">
        <f>IF(COUNTA($A981:$R981)&gt;0,1,0)</f>
        <v/>
      </c>
      <c r="U981" s="27">
        <f>IFERROR(LOWER(TRIM(INDEX($A981:$R981,MATCH(Lists!$J$3,$A$1:$R$1,0))&amp;"")),"")</f>
        <v/>
      </c>
      <c r="V981" s="27">
        <f>IFERROR(LOWER(TRIM(INDEX($A981:$R981,MATCH(Lists!$J$4,$A$1:$R$1,0))&amp;"")),"")</f>
        <v/>
      </c>
      <c r="W981" s="27">
        <f>IFERROR(LOWER(TRIM(INDEX($A981:$R981,MATCH(Lists!$J$5,$A$1:$R$1,0))&amp;"")),"")</f>
        <v/>
      </c>
      <c r="X981" s="27">
        <f>IFERROR(TRIM(INDEX($A981:$R981,MATCH(Lists!$J$6,$A$1:$R$1,0))&amp;""),"")</f>
        <v/>
      </c>
      <c r="Y981" s="27">
        <f>IF(W981="","",IF(COUNTIF(W$2:W981,W981)=1,MAX(Y$1:Y980)+1,""))</f>
        <v/>
      </c>
      <c r="Z981" s="26" t="n"/>
    </row>
    <row r="982">
      <c r="S982" s="26" t="n"/>
      <c r="T982" s="27">
        <f>IF(COUNTA($A982:$R982)&gt;0,1,0)</f>
        <v/>
      </c>
      <c r="U982" s="27">
        <f>IFERROR(LOWER(TRIM(INDEX($A982:$R982,MATCH(Lists!$J$3,$A$1:$R$1,0))&amp;"")),"")</f>
        <v/>
      </c>
      <c r="V982" s="27">
        <f>IFERROR(LOWER(TRIM(INDEX($A982:$R982,MATCH(Lists!$J$4,$A$1:$R$1,0))&amp;"")),"")</f>
        <v/>
      </c>
      <c r="W982" s="27">
        <f>IFERROR(LOWER(TRIM(INDEX($A982:$R982,MATCH(Lists!$J$5,$A$1:$R$1,0))&amp;"")),"")</f>
        <v/>
      </c>
      <c r="X982" s="27">
        <f>IFERROR(TRIM(INDEX($A982:$R982,MATCH(Lists!$J$6,$A$1:$R$1,0))&amp;""),"")</f>
        <v/>
      </c>
      <c r="Y982" s="27">
        <f>IF(W982="","",IF(COUNTIF(W$2:W982,W982)=1,MAX(Y$1:Y981)+1,""))</f>
        <v/>
      </c>
      <c r="Z982" s="26" t="n"/>
    </row>
    <row r="983">
      <c r="S983" s="26" t="n"/>
      <c r="T983" s="27">
        <f>IF(COUNTA($A983:$R983)&gt;0,1,0)</f>
        <v/>
      </c>
      <c r="U983" s="27">
        <f>IFERROR(LOWER(TRIM(INDEX($A983:$R983,MATCH(Lists!$J$3,$A$1:$R$1,0))&amp;"")),"")</f>
        <v/>
      </c>
      <c r="V983" s="27">
        <f>IFERROR(LOWER(TRIM(INDEX($A983:$R983,MATCH(Lists!$J$4,$A$1:$R$1,0))&amp;"")),"")</f>
        <v/>
      </c>
      <c r="W983" s="27">
        <f>IFERROR(LOWER(TRIM(INDEX($A983:$R983,MATCH(Lists!$J$5,$A$1:$R$1,0))&amp;"")),"")</f>
        <v/>
      </c>
      <c r="X983" s="27">
        <f>IFERROR(TRIM(INDEX($A983:$R983,MATCH(Lists!$J$6,$A$1:$R$1,0))&amp;""),"")</f>
        <v/>
      </c>
      <c r="Y983" s="27">
        <f>IF(W983="","",IF(COUNTIF(W$2:W983,W983)=1,MAX(Y$1:Y982)+1,""))</f>
        <v/>
      </c>
      <c r="Z983" s="26" t="n"/>
    </row>
    <row r="984">
      <c r="S984" s="26" t="n"/>
      <c r="T984" s="27">
        <f>IF(COUNTA($A984:$R984)&gt;0,1,0)</f>
        <v/>
      </c>
      <c r="U984" s="27">
        <f>IFERROR(LOWER(TRIM(INDEX($A984:$R984,MATCH(Lists!$J$3,$A$1:$R$1,0))&amp;"")),"")</f>
        <v/>
      </c>
      <c r="V984" s="27">
        <f>IFERROR(LOWER(TRIM(INDEX($A984:$R984,MATCH(Lists!$J$4,$A$1:$R$1,0))&amp;"")),"")</f>
        <v/>
      </c>
      <c r="W984" s="27">
        <f>IFERROR(LOWER(TRIM(INDEX($A984:$R984,MATCH(Lists!$J$5,$A$1:$R$1,0))&amp;"")),"")</f>
        <v/>
      </c>
      <c r="X984" s="27">
        <f>IFERROR(TRIM(INDEX($A984:$R984,MATCH(Lists!$J$6,$A$1:$R$1,0))&amp;""),"")</f>
        <v/>
      </c>
      <c r="Y984" s="27">
        <f>IF(W984="","",IF(COUNTIF(W$2:W984,W984)=1,MAX(Y$1:Y983)+1,""))</f>
        <v/>
      </c>
      <c r="Z984" s="26" t="n"/>
    </row>
    <row r="985">
      <c r="S985" s="26" t="n"/>
      <c r="T985" s="27">
        <f>IF(COUNTA($A985:$R985)&gt;0,1,0)</f>
        <v/>
      </c>
      <c r="U985" s="27">
        <f>IFERROR(LOWER(TRIM(INDEX($A985:$R985,MATCH(Lists!$J$3,$A$1:$R$1,0))&amp;"")),"")</f>
        <v/>
      </c>
      <c r="V985" s="27">
        <f>IFERROR(LOWER(TRIM(INDEX($A985:$R985,MATCH(Lists!$J$4,$A$1:$R$1,0))&amp;"")),"")</f>
        <v/>
      </c>
      <c r="W985" s="27">
        <f>IFERROR(LOWER(TRIM(INDEX($A985:$R985,MATCH(Lists!$J$5,$A$1:$R$1,0))&amp;"")),"")</f>
        <v/>
      </c>
      <c r="X985" s="27">
        <f>IFERROR(TRIM(INDEX($A985:$R985,MATCH(Lists!$J$6,$A$1:$R$1,0))&amp;""),"")</f>
        <v/>
      </c>
      <c r="Y985" s="27">
        <f>IF(W985="","",IF(COUNTIF(W$2:W985,W985)=1,MAX(Y$1:Y984)+1,""))</f>
        <v/>
      </c>
      <c r="Z985" s="26" t="n"/>
    </row>
    <row r="986">
      <c r="S986" s="26" t="n"/>
      <c r="T986" s="27">
        <f>IF(COUNTA($A986:$R986)&gt;0,1,0)</f>
        <v/>
      </c>
      <c r="U986" s="27">
        <f>IFERROR(LOWER(TRIM(INDEX($A986:$R986,MATCH(Lists!$J$3,$A$1:$R$1,0))&amp;"")),"")</f>
        <v/>
      </c>
      <c r="V986" s="27">
        <f>IFERROR(LOWER(TRIM(INDEX($A986:$R986,MATCH(Lists!$J$4,$A$1:$R$1,0))&amp;"")),"")</f>
        <v/>
      </c>
      <c r="W986" s="27">
        <f>IFERROR(LOWER(TRIM(INDEX($A986:$R986,MATCH(Lists!$J$5,$A$1:$R$1,0))&amp;"")),"")</f>
        <v/>
      </c>
      <c r="X986" s="27">
        <f>IFERROR(TRIM(INDEX($A986:$R986,MATCH(Lists!$J$6,$A$1:$R$1,0))&amp;""),"")</f>
        <v/>
      </c>
      <c r="Y986" s="27">
        <f>IF(W986="","",IF(COUNTIF(W$2:W986,W986)=1,MAX(Y$1:Y985)+1,""))</f>
        <v/>
      </c>
      <c r="Z986" s="26" t="n"/>
    </row>
    <row r="987">
      <c r="S987" s="26" t="n"/>
      <c r="T987" s="27">
        <f>IF(COUNTA($A987:$R987)&gt;0,1,0)</f>
        <v/>
      </c>
      <c r="U987" s="27">
        <f>IFERROR(LOWER(TRIM(INDEX($A987:$R987,MATCH(Lists!$J$3,$A$1:$R$1,0))&amp;"")),"")</f>
        <v/>
      </c>
      <c r="V987" s="27">
        <f>IFERROR(LOWER(TRIM(INDEX($A987:$R987,MATCH(Lists!$J$4,$A$1:$R$1,0))&amp;"")),"")</f>
        <v/>
      </c>
      <c r="W987" s="27">
        <f>IFERROR(LOWER(TRIM(INDEX($A987:$R987,MATCH(Lists!$J$5,$A$1:$R$1,0))&amp;"")),"")</f>
        <v/>
      </c>
      <c r="X987" s="27">
        <f>IFERROR(TRIM(INDEX($A987:$R987,MATCH(Lists!$J$6,$A$1:$R$1,0))&amp;""),"")</f>
        <v/>
      </c>
      <c r="Y987" s="27">
        <f>IF(W987="","",IF(COUNTIF(W$2:W987,W987)=1,MAX(Y$1:Y986)+1,""))</f>
        <v/>
      </c>
      <c r="Z987" s="26" t="n"/>
    </row>
    <row r="988">
      <c r="S988" s="26" t="n"/>
      <c r="T988" s="27">
        <f>IF(COUNTA($A988:$R988)&gt;0,1,0)</f>
        <v/>
      </c>
      <c r="U988" s="27">
        <f>IFERROR(LOWER(TRIM(INDEX($A988:$R988,MATCH(Lists!$J$3,$A$1:$R$1,0))&amp;"")),"")</f>
        <v/>
      </c>
      <c r="V988" s="27">
        <f>IFERROR(LOWER(TRIM(INDEX($A988:$R988,MATCH(Lists!$J$4,$A$1:$R$1,0))&amp;"")),"")</f>
        <v/>
      </c>
      <c r="W988" s="27">
        <f>IFERROR(LOWER(TRIM(INDEX($A988:$R988,MATCH(Lists!$J$5,$A$1:$R$1,0))&amp;"")),"")</f>
        <v/>
      </c>
      <c r="X988" s="27">
        <f>IFERROR(TRIM(INDEX($A988:$R988,MATCH(Lists!$J$6,$A$1:$R$1,0))&amp;""),"")</f>
        <v/>
      </c>
      <c r="Y988" s="27">
        <f>IF(W988="","",IF(COUNTIF(W$2:W988,W988)=1,MAX(Y$1:Y987)+1,""))</f>
        <v/>
      </c>
      <c r="Z988" s="26" t="n"/>
    </row>
    <row r="989">
      <c r="S989" s="26" t="n"/>
      <c r="T989" s="27">
        <f>IF(COUNTA($A989:$R989)&gt;0,1,0)</f>
        <v/>
      </c>
      <c r="U989" s="27">
        <f>IFERROR(LOWER(TRIM(INDEX($A989:$R989,MATCH(Lists!$J$3,$A$1:$R$1,0))&amp;"")),"")</f>
        <v/>
      </c>
      <c r="V989" s="27">
        <f>IFERROR(LOWER(TRIM(INDEX($A989:$R989,MATCH(Lists!$J$4,$A$1:$R$1,0))&amp;"")),"")</f>
        <v/>
      </c>
      <c r="W989" s="27">
        <f>IFERROR(LOWER(TRIM(INDEX($A989:$R989,MATCH(Lists!$J$5,$A$1:$R$1,0))&amp;"")),"")</f>
        <v/>
      </c>
      <c r="X989" s="27">
        <f>IFERROR(TRIM(INDEX($A989:$R989,MATCH(Lists!$J$6,$A$1:$R$1,0))&amp;""),"")</f>
        <v/>
      </c>
      <c r="Y989" s="27">
        <f>IF(W989="","",IF(COUNTIF(W$2:W989,W989)=1,MAX(Y$1:Y988)+1,""))</f>
        <v/>
      </c>
      <c r="Z989" s="26" t="n"/>
    </row>
    <row r="990">
      <c r="S990" s="26" t="n"/>
      <c r="T990" s="27">
        <f>IF(COUNTA($A990:$R990)&gt;0,1,0)</f>
        <v/>
      </c>
      <c r="U990" s="27">
        <f>IFERROR(LOWER(TRIM(INDEX($A990:$R990,MATCH(Lists!$J$3,$A$1:$R$1,0))&amp;"")),"")</f>
        <v/>
      </c>
      <c r="V990" s="27">
        <f>IFERROR(LOWER(TRIM(INDEX($A990:$R990,MATCH(Lists!$J$4,$A$1:$R$1,0))&amp;"")),"")</f>
        <v/>
      </c>
      <c r="W990" s="27">
        <f>IFERROR(LOWER(TRIM(INDEX($A990:$R990,MATCH(Lists!$J$5,$A$1:$R$1,0))&amp;"")),"")</f>
        <v/>
      </c>
      <c r="X990" s="27">
        <f>IFERROR(TRIM(INDEX($A990:$R990,MATCH(Lists!$J$6,$A$1:$R$1,0))&amp;""),"")</f>
        <v/>
      </c>
      <c r="Y990" s="27">
        <f>IF(W990="","",IF(COUNTIF(W$2:W990,W990)=1,MAX(Y$1:Y989)+1,""))</f>
        <v/>
      </c>
      <c r="Z990" s="26" t="n"/>
    </row>
    <row r="991">
      <c r="S991" s="26" t="n"/>
      <c r="T991" s="27">
        <f>IF(COUNTA($A991:$R991)&gt;0,1,0)</f>
        <v/>
      </c>
      <c r="U991" s="27">
        <f>IFERROR(LOWER(TRIM(INDEX($A991:$R991,MATCH(Lists!$J$3,$A$1:$R$1,0))&amp;"")),"")</f>
        <v/>
      </c>
      <c r="V991" s="27">
        <f>IFERROR(LOWER(TRIM(INDEX($A991:$R991,MATCH(Lists!$J$4,$A$1:$R$1,0))&amp;"")),"")</f>
        <v/>
      </c>
      <c r="W991" s="27">
        <f>IFERROR(LOWER(TRIM(INDEX($A991:$R991,MATCH(Lists!$J$5,$A$1:$R$1,0))&amp;"")),"")</f>
        <v/>
      </c>
      <c r="X991" s="27">
        <f>IFERROR(TRIM(INDEX($A991:$R991,MATCH(Lists!$J$6,$A$1:$R$1,0))&amp;""),"")</f>
        <v/>
      </c>
      <c r="Y991" s="27">
        <f>IF(W991="","",IF(COUNTIF(W$2:W991,W991)=1,MAX(Y$1:Y990)+1,""))</f>
        <v/>
      </c>
      <c r="Z991" s="26" t="n"/>
    </row>
    <row r="992">
      <c r="S992" s="26" t="n"/>
      <c r="T992" s="27">
        <f>IF(COUNTA($A992:$R992)&gt;0,1,0)</f>
        <v/>
      </c>
      <c r="U992" s="27">
        <f>IFERROR(LOWER(TRIM(INDEX($A992:$R992,MATCH(Lists!$J$3,$A$1:$R$1,0))&amp;"")),"")</f>
        <v/>
      </c>
      <c r="V992" s="27">
        <f>IFERROR(LOWER(TRIM(INDEX($A992:$R992,MATCH(Lists!$J$4,$A$1:$R$1,0))&amp;"")),"")</f>
        <v/>
      </c>
      <c r="W992" s="27">
        <f>IFERROR(LOWER(TRIM(INDEX($A992:$R992,MATCH(Lists!$J$5,$A$1:$R$1,0))&amp;"")),"")</f>
        <v/>
      </c>
      <c r="X992" s="27">
        <f>IFERROR(TRIM(INDEX($A992:$R992,MATCH(Lists!$J$6,$A$1:$R$1,0))&amp;""),"")</f>
        <v/>
      </c>
      <c r="Y992" s="27">
        <f>IF(W992="","",IF(COUNTIF(W$2:W992,W992)=1,MAX(Y$1:Y991)+1,""))</f>
        <v/>
      </c>
      <c r="Z992" s="26" t="n"/>
    </row>
    <row r="993">
      <c r="S993" s="26" t="n"/>
      <c r="T993" s="27">
        <f>IF(COUNTA($A993:$R993)&gt;0,1,0)</f>
        <v/>
      </c>
      <c r="U993" s="27">
        <f>IFERROR(LOWER(TRIM(INDEX($A993:$R993,MATCH(Lists!$J$3,$A$1:$R$1,0))&amp;"")),"")</f>
        <v/>
      </c>
      <c r="V993" s="27">
        <f>IFERROR(LOWER(TRIM(INDEX($A993:$R993,MATCH(Lists!$J$4,$A$1:$R$1,0))&amp;"")),"")</f>
        <v/>
      </c>
      <c r="W993" s="27">
        <f>IFERROR(LOWER(TRIM(INDEX($A993:$R993,MATCH(Lists!$J$5,$A$1:$R$1,0))&amp;"")),"")</f>
        <v/>
      </c>
      <c r="X993" s="27">
        <f>IFERROR(TRIM(INDEX($A993:$R993,MATCH(Lists!$J$6,$A$1:$R$1,0))&amp;""),"")</f>
        <v/>
      </c>
      <c r="Y993" s="27">
        <f>IF(W993="","",IF(COUNTIF(W$2:W993,W993)=1,MAX(Y$1:Y992)+1,""))</f>
        <v/>
      </c>
      <c r="Z993" s="26" t="n"/>
    </row>
    <row r="994">
      <c r="S994" s="26" t="n"/>
      <c r="T994" s="27">
        <f>IF(COUNTA($A994:$R994)&gt;0,1,0)</f>
        <v/>
      </c>
      <c r="U994" s="27">
        <f>IFERROR(LOWER(TRIM(INDEX($A994:$R994,MATCH(Lists!$J$3,$A$1:$R$1,0))&amp;"")),"")</f>
        <v/>
      </c>
      <c r="V994" s="27">
        <f>IFERROR(LOWER(TRIM(INDEX($A994:$R994,MATCH(Lists!$J$4,$A$1:$R$1,0))&amp;"")),"")</f>
        <v/>
      </c>
      <c r="W994" s="27">
        <f>IFERROR(LOWER(TRIM(INDEX($A994:$R994,MATCH(Lists!$J$5,$A$1:$R$1,0))&amp;"")),"")</f>
        <v/>
      </c>
      <c r="X994" s="27">
        <f>IFERROR(TRIM(INDEX($A994:$R994,MATCH(Lists!$J$6,$A$1:$R$1,0))&amp;""),"")</f>
        <v/>
      </c>
      <c r="Y994" s="27">
        <f>IF(W994="","",IF(COUNTIF(W$2:W994,W994)=1,MAX(Y$1:Y993)+1,""))</f>
        <v/>
      </c>
      <c r="Z994" s="26" t="n"/>
    </row>
    <row r="995">
      <c r="S995" s="26" t="n"/>
      <c r="T995" s="27">
        <f>IF(COUNTA($A995:$R995)&gt;0,1,0)</f>
        <v/>
      </c>
      <c r="U995" s="27">
        <f>IFERROR(LOWER(TRIM(INDEX($A995:$R995,MATCH(Lists!$J$3,$A$1:$R$1,0))&amp;"")),"")</f>
        <v/>
      </c>
      <c r="V995" s="27">
        <f>IFERROR(LOWER(TRIM(INDEX($A995:$R995,MATCH(Lists!$J$4,$A$1:$R$1,0))&amp;"")),"")</f>
        <v/>
      </c>
      <c r="W995" s="27">
        <f>IFERROR(LOWER(TRIM(INDEX($A995:$R995,MATCH(Lists!$J$5,$A$1:$R$1,0))&amp;"")),"")</f>
        <v/>
      </c>
      <c r="X995" s="27">
        <f>IFERROR(TRIM(INDEX($A995:$R995,MATCH(Lists!$J$6,$A$1:$R$1,0))&amp;""),"")</f>
        <v/>
      </c>
      <c r="Y995" s="27">
        <f>IF(W995="","",IF(COUNTIF(W$2:W995,W995)=1,MAX(Y$1:Y994)+1,""))</f>
        <v/>
      </c>
      <c r="Z995" s="26" t="n"/>
    </row>
    <row r="996">
      <c r="S996" s="26" t="n"/>
      <c r="T996" s="27">
        <f>IF(COUNTA($A996:$R996)&gt;0,1,0)</f>
        <v/>
      </c>
      <c r="U996" s="27">
        <f>IFERROR(LOWER(TRIM(INDEX($A996:$R996,MATCH(Lists!$J$3,$A$1:$R$1,0))&amp;"")),"")</f>
        <v/>
      </c>
      <c r="V996" s="27">
        <f>IFERROR(LOWER(TRIM(INDEX($A996:$R996,MATCH(Lists!$J$4,$A$1:$R$1,0))&amp;"")),"")</f>
        <v/>
      </c>
      <c r="W996" s="27">
        <f>IFERROR(LOWER(TRIM(INDEX($A996:$R996,MATCH(Lists!$J$5,$A$1:$R$1,0))&amp;"")),"")</f>
        <v/>
      </c>
      <c r="X996" s="27">
        <f>IFERROR(TRIM(INDEX($A996:$R996,MATCH(Lists!$J$6,$A$1:$R$1,0))&amp;""),"")</f>
        <v/>
      </c>
      <c r="Y996" s="27">
        <f>IF(W996="","",IF(COUNTIF(W$2:W996,W996)=1,MAX(Y$1:Y995)+1,""))</f>
        <v/>
      </c>
      <c r="Z996" s="26" t="n"/>
    </row>
    <row r="997">
      <c r="S997" s="26" t="n"/>
      <c r="T997" s="27">
        <f>IF(COUNTA($A997:$R997)&gt;0,1,0)</f>
        <v/>
      </c>
      <c r="U997" s="27">
        <f>IFERROR(LOWER(TRIM(INDEX($A997:$R997,MATCH(Lists!$J$3,$A$1:$R$1,0))&amp;"")),"")</f>
        <v/>
      </c>
      <c r="V997" s="27">
        <f>IFERROR(LOWER(TRIM(INDEX($A997:$R997,MATCH(Lists!$J$4,$A$1:$R$1,0))&amp;"")),"")</f>
        <v/>
      </c>
      <c r="W997" s="27">
        <f>IFERROR(LOWER(TRIM(INDEX($A997:$R997,MATCH(Lists!$J$5,$A$1:$R$1,0))&amp;"")),"")</f>
        <v/>
      </c>
      <c r="X997" s="27">
        <f>IFERROR(TRIM(INDEX($A997:$R997,MATCH(Lists!$J$6,$A$1:$R$1,0))&amp;""),"")</f>
        <v/>
      </c>
      <c r="Y997" s="27">
        <f>IF(W997="","",IF(COUNTIF(W$2:W997,W997)=1,MAX(Y$1:Y996)+1,""))</f>
        <v/>
      </c>
      <c r="Z997" s="26" t="n"/>
    </row>
    <row r="998">
      <c r="S998" s="26" t="n"/>
      <c r="T998" s="27">
        <f>IF(COUNTA($A998:$R998)&gt;0,1,0)</f>
        <v/>
      </c>
      <c r="U998" s="27">
        <f>IFERROR(LOWER(TRIM(INDEX($A998:$R998,MATCH(Lists!$J$3,$A$1:$R$1,0))&amp;"")),"")</f>
        <v/>
      </c>
      <c r="V998" s="27">
        <f>IFERROR(LOWER(TRIM(INDEX($A998:$R998,MATCH(Lists!$J$4,$A$1:$R$1,0))&amp;"")),"")</f>
        <v/>
      </c>
      <c r="W998" s="27">
        <f>IFERROR(LOWER(TRIM(INDEX($A998:$R998,MATCH(Lists!$J$5,$A$1:$R$1,0))&amp;"")),"")</f>
        <v/>
      </c>
      <c r="X998" s="27">
        <f>IFERROR(TRIM(INDEX($A998:$R998,MATCH(Lists!$J$6,$A$1:$R$1,0))&amp;""),"")</f>
        <v/>
      </c>
      <c r="Y998" s="27">
        <f>IF(W998="","",IF(COUNTIF(W$2:W998,W998)=1,MAX(Y$1:Y997)+1,""))</f>
        <v/>
      </c>
      <c r="Z998" s="26" t="n"/>
    </row>
    <row r="999">
      <c r="S999" s="26" t="n"/>
      <c r="T999" s="27">
        <f>IF(COUNTA($A999:$R999)&gt;0,1,0)</f>
        <v/>
      </c>
      <c r="U999" s="27">
        <f>IFERROR(LOWER(TRIM(INDEX($A999:$R999,MATCH(Lists!$J$3,$A$1:$R$1,0))&amp;"")),"")</f>
        <v/>
      </c>
      <c r="V999" s="27">
        <f>IFERROR(LOWER(TRIM(INDEX($A999:$R999,MATCH(Lists!$J$4,$A$1:$R$1,0))&amp;"")),"")</f>
        <v/>
      </c>
      <c r="W999" s="27">
        <f>IFERROR(LOWER(TRIM(INDEX($A999:$R999,MATCH(Lists!$J$5,$A$1:$R$1,0))&amp;"")),"")</f>
        <v/>
      </c>
      <c r="X999" s="27">
        <f>IFERROR(TRIM(INDEX($A999:$R999,MATCH(Lists!$J$6,$A$1:$R$1,0))&amp;""),"")</f>
        <v/>
      </c>
      <c r="Y999" s="27">
        <f>IF(W999="","",IF(COUNTIF(W$2:W999,W999)=1,MAX(Y$1:Y998)+1,""))</f>
        <v/>
      </c>
      <c r="Z999" s="26" t="n"/>
    </row>
    <row r="1000">
      <c r="S1000" s="26" t="n"/>
      <c r="T1000" s="27">
        <f>IF(COUNTA($A1000:$R1000)&gt;0,1,0)</f>
        <v/>
      </c>
      <c r="U1000" s="27">
        <f>IFERROR(LOWER(TRIM(INDEX($A1000:$R1000,MATCH(Lists!$J$3,$A$1:$R$1,0))&amp;"")),"")</f>
        <v/>
      </c>
      <c r="V1000" s="27">
        <f>IFERROR(LOWER(TRIM(INDEX($A1000:$R1000,MATCH(Lists!$J$4,$A$1:$R$1,0))&amp;"")),"")</f>
        <v/>
      </c>
      <c r="W1000" s="27">
        <f>IFERROR(LOWER(TRIM(INDEX($A1000:$R1000,MATCH(Lists!$J$5,$A$1:$R$1,0))&amp;"")),"")</f>
        <v/>
      </c>
      <c r="X1000" s="27">
        <f>IFERROR(TRIM(INDEX($A1000:$R1000,MATCH(Lists!$J$6,$A$1:$R$1,0))&amp;""),"")</f>
        <v/>
      </c>
      <c r="Y1000" s="27">
        <f>IF(W1000="","",IF(COUNTIF(W$2:W1000,W1000)=1,MAX(Y$1:Y999)+1,""))</f>
        <v/>
      </c>
      <c r="Z1000" s="26" t="n"/>
    </row>
    <row r="1001">
      <c r="S1001" s="26" t="n"/>
      <c r="T1001" s="27">
        <f>IF(COUNTA($A1001:$R1001)&gt;0,1,0)</f>
        <v/>
      </c>
      <c r="U1001" s="27">
        <f>IFERROR(LOWER(TRIM(INDEX($A1001:$R1001,MATCH(Lists!$J$3,$A$1:$R$1,0))&amp;"")),"")</f>
        <v/>
      </c>
      <c r="V1001" s="27">
        <f>IFERROR(LOWER(TRIM(INDEX($A1001:$R1001,MATCH(Lists!$J$4,$A$1:$R$1,0))&amp;"")),"")</f>
        <v/>
      </c>
      <c r="W1001" s="27">
        <f>IFERROR(LOWER(TRIM(INDEX($A1001:$R1001,MATCH(Lists!$J$5,$A$1:$R$1,0))&amp;"")),"")</f>
        <v/>
      </c>
      <c r="X1001" s="27">
        <f>IFERROR(TRIM(INDEX($A1001:$R1001,MATCH(Lists!$J$6,$A$1:$R$1,0))&amp;""),"")</f>
        <v/>
      </c>
      <c r="Y1001" s="27">
        <f>IF(W1001="","",IF(COUNTIF(W$2:W1001,W1001)=1,MAX(Y$1:Y1000)+1,""))</f>
        <v/>
      </c>
      <c r="Z1001" s="26" t="n"/>
    </row>
  </sheetData>
  <pageMargins left="0.75" right="0.75" top="1" bottom="1" header="0.5" footer="0.5"/>
  <legacyDrawing xmlns:r="http://schemas.openxmlformats.org/officeDocument/2006/relationships" r:id="anysvml"/>
</worksheet>
</file>

<file path=xl/worksheets/sheet5.xml><?xml version="1.0" encoding="utf-8"?>
<worksheet xmlns="http://schemas.openxmlformats.org/spreadsheetml/2006/main">
  <sheetPr>
    <tabColor rgb="008F8499"/>
    <outlinePr summaryBelow="1" summaryRight="1"/>
    <pageSetUpPr/>
  </sheetPr>
  <dimension ref="A1:L61"/>
  <sheetViews>
    <sheetView workbookViewId="0">
      <pane ySplit="1" topLeftCell="A2" activePane="bottomLeft" state="frozen"/>
      <selection pane="bottomLeft" activeCell="A1" sqref="A1"/>
    </sheetView>
  </sheetViews>
  <sheetFormatPr baseColWidth="8" defaultRowHeight="15"/>
  <cols>
    <col width="20" customWidth="1" min="1" max="1"/>
    <col width="38" customWidth="1" min="2" max="2"/>
    <col width="3" customWidth="1" min="3" max="3"/>
    <col width="18" customWidth="1" min="4" max="4"/>
    <col width="38" customWidth="1" min="5" max="5"/>
    <col width="3" customWidth="1" min="6" max="6"/>
    <col width="30" customWidth="1" min="7" max="7"/>
    <col width="3" customWidth="1" min="8" max="8"/>
    <col width="26" customWidth="1" min="9" max="9"/>
    <col width="46" customWidth="1" min="10" max="10"/>
    <col width="3" customWidth="1" min="11" max="11"/>
    <col width="16" customWidth="1" min="12" max="12"/>
  </cols>
  <sheetData>
    <row r="1" ht="32" customHeight="1">
      <c r="A1" s="3" t="inlineStr">
        <is>
          <t>Sources (edit me)</t>
        </is>
      </c>
      <c r="B1" s="3" t="inlineStr">
        <is>
          <t>What it means</t>
        </is>
      </c>
      <c r="D1" s="3" t="inlineStr">
        <is>
          <t>Mediums (edit me)</t>
        </is>
      </c>
      <c r="E1" s="3" t="inlineStr">
        <is>
          <t>What it means</t>
        </is>
      </c>
      <c r="G1" s="3" t="inlineStr">
        <is>
          <t>Answers to 'How did you hear about us?'</t>
        </is>
      </c>
      <c r="I1" s="3" t="inlineStr">
        <is>
          <t>Column names to look for</t>
        </is>
      </c>
      <c r="J1" s="3" t="inlineStr">
        <is>
          <t>Header in your export (edit if you renamed it)</t>
        </is>
      </c>
      <c r="L1" s="22" t="inlineStr">
        <is>
          <t>Helper numbers (do not edit)</t>
        </is>
      </c>
    </row>
    <row r="2">
      <c r="A2" s="19" t="inlineStr">
        <is>
          <t>google</t>
        </is>
      </c>
      <c r="B2" s="19" t="inlineStr">
        <is>
          <t>Google Search and Google Ads</t>
        </is>
      </c>
      <c r="D2" s="19" t="inlineStr">
        <is>
          <t>cpc</t>
        </is>
      </c>
      <c r="E2" s="19" t="inlineStr">
        <is>
          <t>Paid search clicks</t>
        </is>
      </c>
      <c r="G2" s="19" t="inlineStr">
        <is>
          <t>Search engine</t>
        </is>
      </c>
      <c r="I2" s="38" t="inlineStr">
        <is>
          <t>Response ID</t>
        </is>
      </c>
      <c r="J2" s="19" t="inlineStr">
        <is>
          <t>Response ID</t>
        </is>
      </c>
      <c r="L2" s="23" t="n">
        <v>1</v>
      </c>
    </row>
    <row r="3">
      <c r="A3" s="19" t="inlineStr">
        <is>
          <t>linkedin</t>
        </is>
      </c>
      <c r="B3" s="19" t="inlineStr">
        <is>
          <t>LinkedIn posts and ads</t>
        </is>
      </c>
      <c r="D3" s="19" t="inlineStr">
        <is>
          <t>paid-social</t>
        </is>
      </c>
      <c r="E3" s="19" t="inlineStr">
        <is>
          <t>Paid ads on social sites</t>
        </is>
      </c>
      <c r="G3" s="19" t="inlineStr">
        <is>
          <t>Social media</t>
        </is>
      </c>
      <c r="I3" s="38" t="inlineStr">
        <is>
          <t>Source column</t>
        </is>
      </c>
      <c r="J3" s="19" t="inlineStr">
        <is>
          <t>utm_source</t>
        </is>
      </c>
      <c r="L3" s="23" t="n">
        <v>2</v>
      </c>
    </row>
    <row r="4">
      <c r="A4" s="19" t="inlineStr">
        <is>
          <t>meta</t>
        </is>
      </c>
      <c r="B4" s="19" t="inlineStr">
        <is>
          <t>Facebook and Instagram</t>
        </is>
      </c>
      <c r="D4" s="19" t="inlineStr">
        <is>
          <t>email</t>
        </is>
      </c>
      <c r="E4" s="19" t="inlineStr">
        <is>
          <t>Email that you send</t>
        </is>
      </c>
      <c r="G4" s="19" t="inlineStr">
        <is>
          <t>An ad</t>
        </is>
      </c>
      <c r="I4" s="38" t="inlineStr">
        <is>
          <t>Medium column</t>
        </is>
      </c>
      <c r="J4" s="19" t="inlineStr">
        <is>
          <t>utm_medium</t>
        </is>
      </c>
      <c r="L4" s="23" t="n">
        <v>3</v>
      </c>
    </row>
    <row r="5">
      <c r="A5" s="19" t="inlineStr">
        <is>
          <t>newsletter</t>
        </is>
      </c>
      <c r="B5" s="19" t="inlineStr">
        <is>
          <t>A newsletter, yours or someone else's</t>
        </is>
      </c>
      <c r="D5" s="19" t="inlineStr">
        <is>
          <t>organic-social</t>
        </is>
      </c>
      <c r="E5" s="19" t="inlineStr">
        <is>
          <t>Unpaid social posts</t>
        </is>
      </c>
      <c r="G5" s="19" t="inlineStr">
        <is>
          <t>A friend or colleague</t>
        </is>
      </c>
      <c r="I5" s="38" t="inlineStr">
        <is>
          <t>Campaign column</t>
        </is>
      </c>
      <c r="J5" s="19" t="inlineStr">
        <is>
          <t>utm_campaign</t>
        </is>
      </c>
      <c r="L5" s="23" t="n">
        <v>4</v>
      </c>
    </row>
    <row r="6">
      <c r="A6" s="19" t="inlineStr">
        <is>
          <t>partner</t>
        </is>
      </c>
      <c r="B6" s="19" t="inlineStr">
        <is>
          <t>A partner's site, email or event</t>
        </is>
      </c>
      <c r="D6" s="19" t="inlineStr">
        <is>
          <t>referral</t>
        </is>
      </c>
      <c r="E6" s="19" t="inlineStr">
        <is>
          <t>A link on another site or a partner</t>
        </is>
      </c>
      <c r="G6" s="19" t="inlineStr">
        <is>
          <t>A newsletter or podcast</t>
        </is>
      </c>
      <c r="I6" s="38" t="inlineStr">
        <is>
          <t>How they heard</t>
        </is>
      </c>
      <c r="J6" s="19" t="inlineStr">
        <is>
          <t>How did you hear about us?</t>
        </is>
      </c>
      <c r="L6" s="23" t="n">
        <v>5</v>
      </c>
    </row>
    <row r="7">
      <c r="A7" s="19" t="inlineStr">
        <is>
          <t>bing</t>
        </is>
      </c>
      <c r="B7" s="19" t="inlineStr">
        <is>
          <t>Bing and Microsoft Ads</t>
        </is>
      </c>
      <c r="D7" s="19" t="n"/>
      <c r="E7" s="19" t="n"/>
      <c r="G7" s="19" t="inlineStr">
        <is>
          <t>Something else</t>
        </is>
      </c>
      <c r="L7" s="23" t="n">
        <v>6</v>
      </c>
    </row>
    <row r="8">
      <c r="A8" s="19" t="inlineStr">
        <is>
          <t>youtube</t>
        </is>
      </c>
      <c r="B8" s="19" t="inlineStr">
        <is>
          <t>YouTube videos and ads</t>
        </is>
      </c>
      <c r="D8" s="19" t="n"/>
      <c r="E8" s="19" t="n"/>
      <c r="G8" s="19" t="n"/>
      <c r="I8" s="38" t="inlineStr">
        <is>
          <t>Allowed characters in a tag</t>
        </is>
      </c>
      <c r="J8" s="19" t="inlineStr">
        <is>
          <t>abcdefghijklmnopqrstuvwxyz0123456789-_</t>
        </is>
      </c>
      <c r="L8" s="23" t="n">
        <v>7</v>
      </c>
    </row>
    <row r="9">
      <c r="A9" s="19" t="inlineStr">
        <is>
          <t>x</t>
        </is>
      </c>
      <c r="B9" s="19" t="inlineStr">
        <is>
          <t>Posts and ads on X</t>
        </is>
      </c>
      <c r="D9" s="19" t="n"/>
      <c r="E9" s="19" t="n"/>
      <c r="G9" s="19" t="n"/>
      <c r="L9" s="23" t="n">
        <v>8</v>
      </c>
    </row>
    <row r="10">
      <c r="A10" s="19" t="inlineStr">
        <is>
          <t>reddit</t>
        </is>
      </c>
      <c r="B10" s="19" t="inlineStr">
        <is>
          <t>Reddit posts and ads</t>
        </is>
      </c>
      <c r="I10" s="14" t="inlineStr">
        <is>
          <t>The sheet finds columns by these names, so column order does not matter.</t>
        </is>
      </c>
      <c r="L10" s="23" t="n">
        <v>9</v>
      </c>
    </row>
    <row r="11">
      <c r="A11" s="19" t="inlineStr">
        <is>
          <t>podcast</t>
        </is>
      </c>
      <c r="B11" s="19" t="inlineStr">
        <is>
          <t>Podcast show notes or sponsorship</t>
        </is>
      </c>
      <c r="I11" s="14" t="inlineStr">
        <is>
          <t>Match each source and medium to what you put in your links. Spelling counts.</t>
        </is>
      </c>
      <c r="L11" s="23" t="n">
        <v>10</v>
      </c>
    </row>
    <row r="12">
      <c r="A12" s="19" t="inlineStr">
        <is>
          <t>producthunt</t>
        </is>
      </c>
      <c r="B12" s="19" t="inlineStr">
        <is>
          <t>Your Product Hunt launch</t>
        </is>
      </c>
      <c r="L12" s="23" t="n">
        <v>11</v>
      </c>
    </row>
    <row r="13">
      <c r="A13" s="19" t="n"/>
      <c r="B13" s="19" t="n"/>
      <c r="L13" s="23" t="n">
        <v>12</v>
      </c>
    </row>
    <row r="14">
      <c r="A14" s="19" t="n"/>
      <c r="B14" s="19" t="n"/>
      <c r="L14" s="23" t="n">
        <v>13</v>
      </c>
    </row>
    <row r="15">
      <c r="A15" s="19" t="n"/>
      <c r="B15" s="19" t="n"/>
      <c r="L15" s="23" t="n">
        <v>14</v>
      </c>
    </row>
    <row r="16">
      <c r="A16" s="19" t="n"/>
      <c r="B16" s="19" t="n"/>
      <c r="L16" s="23" t="n">
        <v>15</v>
      </c>
    </row>
    <row r="17">
      <c r="A17" s="19" t="n"/>
      <c r="B17" s="19" t="n"/>
      <c r="L17" s="23" t="n">
        <v>16</v>
      </c>
    </row>
    <row r="18">
      <c r="A18" s="19" t="n"/>
      <c r="B18" s="19" t="n"/>
      <c r="L18" s="23" t="n">
        <v>17</v>
      </c>
    </row>
    <row r="19">
      <c r="A19" s="19" t="n"/>
      <c r="B19" s="19" t="n"/>
      <c r="L19" s="23" t="n">
        <v>18</v>
      </c>
    </row>
    <row r="20">
      <c r="A20" s="19" t="n"/>
      <c r="B20" s="19" t="n"/>
      <c r="L20" s="23" t="n">
        <v>19</v>
      </c>
    </row>
    <row r="21">
      <c r="A21" s="19" t="n"/>
      <c r="B21" s="19" t="n"/>
      <c r="L21" s="23" t="n">
        <v>20</v>
      </c>
    </row>
    <row r="22">
      <c r="L22" s="23" t="n">
        <v>21</v>
      </c>
    </row>
    <row r="23">
      <c r="L23" s="23" t="n">
        <v>22</v>
      </c>
    </row>
    <row r="24">
      <c r="L24" s="23" t="n">
        <v>23</v>
      </c>
    </row>
    <row r="25">
      <c r="L25" s="23" t="n">
        <v>24</v>
      </c>
    </row>
    <row r="26">
      <c r="L26" s="23" t="n">
        <v>25</v>
      </c>
    </row>
    <row r="27">
      <c r="L27" s="23" t="n">
        <v>26</v>
      </c>
    </row>
    <row r="28">
      <c r="L28" s="23" t="n">
        <v>27</v>
      </c>
    </row>
    <row r="29">
      <c r="L29" s="23" t="n">
        <v>28</v>
      </c>
    </row>
    <row r="30">
      <c r="L30" s="23" t="n">
        <v>29</v>
      </c>
    </row>
    <row r="31">
      <c r="L31" s="23" t="n">
        <v>30</v>
      </c>
    </row>
    <row r="32">
      <c r="L32" s="23" t="n">
        <v>31</v>
      </c>
    </row>
    <row r="33">
      <c r="L33" s="23" t="n">
        <v>32</v>
      </c>
    </row>
    <row r="34">
      <c r="L34" s="23" t="n">
        <v>33</v>
      </c>
    </row>
    <row r="35">
      <c r="L35" s="23" t="n">
        <v>34</v>
      </c>
    </row>
    <row r="36">
      <c r="L36" s="23" t="n">
        <v>35</v>
      </c>
    </row>
    <row r="37">
      <c r="L37" s="23" t="n">
        <v>36</v>
      </c>
    </row>
    <row r="38">
      <c r="L38" s="23" t="n">
        <v>37</v>
      </c>
    </row>
    <row r="39">
      <c r="L39" s="23" t="n">
        <v>38</v>
      </c>
    </row>
    <row r="40">
      <c r="L40" s="23" t="n">
        <v>39</v>
      </c>
    </row>
    <row r="41">
      <c r="L41" s="23" t="n">
        <v>40</v>
      </c>
    </row>
    <row r="42">
      <c r="L42" s="23" t="n">
        <v>41</v>
      </c>
    </row>
    <row r="43">
      <c r="L43" s="23" t="n">
        <v>42</v>
      </c>
    </row>
    <row r="44">
      <c r="L44" s="23" t="n">
        <v>43</v>
      </c>
    </row>
    <row r="45">
      <c r="L45" s="23" t="n">
        <v>44</v>
      </c>
    </row>
    <row r="46">
      <c r="L46" s="23" t="n">
        <v>45</v>
      </c>
    </row>
    <row r="47">
      <c r="L47" s="23" t="n">
        <v>46</v>
      </c>
    </row>
    <row r="48">
      <c r="L48" s="23" t="n">
        <v>47</v>
      </c>
    </row>
    <row r="49">
      <c r="L49" s="23" t="n">
        <v>48</v>
      </c>
    </row>
    <row r="50">
      <c r="L50" s="23" t="n">
        <v>49</v>
      </c>
    </row>
    <row r="51">
      <c r="L51" s="23" t="n">
        <v>50</v>
      </c>
    </row>
    <row r="52">
      <c r="L52" s="23" t="n">
        <v>51</v>
      </c>
    </row>
    <row r="53">
      <c r="L53" s="23" t="n">
        <v>52</v>
      </c>
    </row>
    <row r="54">
      <c r="L54" s="23" t="n">
        <v>53</v>
      </c>
    </row>
    <row r="55">
      <c r="L55" s="23" t="n">
        <v>54</v>
      </c>
    </row>
    <row r="56">
      <c r="L56" s="23" t="n">
        <v>55</v>
      </c>
    </row>
    <row r="57">
      <c r="L57" s="23" t="n">
        <v>56</v>
      </c>
    </row>
    <row r="58">
      <c r="L58" s="23" t="n">
        <v>57</v>
      </c>
    </row>
    <row r="59">
      <c r="L59" s="23" t="n">
        <v>58</v>
      </c>
    </row>
    <row r="60">
      <c r="L60" s="23" t="n">
        <v>59</v>
      </c>
    </row>
    <row r="61">
      <c r="L61" s="23" t="n">
        <v>60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2026-10-26T22:18:52Z</dcterms:created>
  <dcterms:modified xmlns:dcterms="http://purl.org/dc/terms/" xmlns:xsi="http://www.w3.org/2001/XMLSchema-instance" xsi:type="dcterms:W3CDTF">2026-10-26T22:18:56Z</dcterms:modified>
</cp:coreProperties>
</file>