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sults" sheetId="2" state="visible" r:id="rId2"/>
    <sheet xmlns:r="http://schemas.openxmlformats.org/officeDocument/2006/relationships" name="Scoring grid" sheetId="3" state="visible" r:id="rId3"/>
    <sheet xmlns:r="http://schemas.openxmlformats.org/officeDocument/2006/relationships" name="Totals check" sheetId="4" state="visible" r:id="rId4"/>
    <sheet xmlns:r="http://schemas.openxmlformats.org/officeDocument/2006/relationships" name="Test run" sheetId="5" state="visible" r:id="rId5"/>
    <sheet xmlns:r="http://schemas.openxmlformats.org/officeDocument/2006/relationships" name="Logic rules" sheetId="6" state="visible" r:id="rId6"/>
    <sheet xmlns:r="http://schemas.openxmlformats.org/officeDocument/2006/relationships" name="Lists" sheetId="7" state="visible" r:id="rId7"/>
  </sheets>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color rgb="005E5468"/>
      <sz val="9"/>
    </font>
    <font>
      <name val="Arial"/>
      <b val="1"/>
      <i val="1"/>
      <color rgb="005E5468"/>
      <sz val="10"/>
    </font>
    <font>
      <name val="Arial"/>
      <b val="1"/>
      <color rgb="00231A2E"/>
      <sz val="11"/>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D9D3E0"/>
      </patternFill>
    </fill>
    <fill>
      <patternFill patternType="solid">
        <fgColor rgb="005E5468"/>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3" fillId="6" borderId="1" applyAlignment="1" pivotButton="0" quotePrefix="0" xfId="0">
      <alignment vertical="center" wrapText="1"/>
    </xf>
    <xf numFmtId="0" fontId="5" fillId="4" borderId="1" applyAlignment="1" pivotButton="0" quotePrefix="0" xfId="0">
      <alignment horizontal="center" vertical="top"/>
    </xf>
    <xf numFmtId="0" fontId="11" fillId="3" borderId="1" applyAlignment="1" pivotButton="0" quotePrefix="0" xfId="0">
      <alignment vertical="top" wrapText="1"/>
    </xf>
    <xf numFmtId="0" fontId="6" fillId="4" borderId="1" applyAlignment="1" pivotButton="0" quotePrefix="0" xfId="0">
      <alignment vertical="top" wrapText="1"/>
    </xf>
    <xf numFmtId="0" fontId="6" fillId="4" borderId="1" applyAlignment="1" pivotButton="0" quotePrefix="0" xfId="0">
      <alignment horizontal="center" vertical="top"/>
    </xf>
    <xf numFmtId="0" fontId="6" fillId="3" borderId="1" applyAlignment="1" pivotButton="0" quotePrefix="0" xfId="0">
      <alignment vertical="top" wrapText="1"/>
    </xf>
    <xf numFmtId="0" fontId="5" fillId="0" borderId="0" pivotButton="0" quotePrefix="0" xfId="0"/>
    <xf numFmtId="0" fontId="13" fillId="3" borderId="1" applyAlignment="1" pivotButton="0" quotePrefix="0" xfId="0">
      <alignment vertical="top" wrapText="1"/>
    </xf>
    <xf numFmtId="0" fontId="11" fillId="3" borderId="1" applyAlignment="1" pivotButton="0" quotePrefix="0" xfId="0">
      <alignment horizontal="center" vertical="top"/>
    </xf>
    <xf numFmtId="0" fontId="12" fillId="4" borderId="1" applyAlignment="1" pivotButton="0" quotePrefix="0" xfId="0">
      <alignment vertical="top" wrapText="1"/>
    </xf>
    <xf numFmtId="0" fontId="6" fillId="3" borderId="1" applyAlignment="1" pivotButton="0" quotePrefix="0" xfId="0">
      <alignment horizontal="center" vertical="top"/>
    </xf>
    <xf numFmtId="0" fontId="5" fillId="3" borderId="1" applyAlignment="1" pivotButton="0" quotePrefix="0" xfId="0">
      <alignment vertical="top"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0" fillId="7" borderId="0" pivotButton="0" quotePrefix="0" xfId="0"/>
    <xf numFmtId="0" fontId="12" fillId="4" borderId="1" applyAlignment="1" pivotButton="0" quotePrefix="0" xfId="0">
      <alignment horizontal="center" vertical="top"/>
    </xf>
    <xf numFmtId="0" fontId="14" fillId="0" borderId="0" pivotButton="0" quotePrefix="0" xfId="0"/>
    <xf numFmtId="0" fontId="4" fillId="4" borderId="1" pivotButton="0" quotePrefix="0" xfId="0"/>
    <xf numFmtId="0" fontId="0" fillId="0" borderId="4" pivotButton="0" quotePrefix="0" xfId="0"/>
    <xf numFmtId="0" fontId="0" fillId="0" borderId="5" pivotButton="0" quotePrefix="0" xfId="0"/>
    <xf numFmtId="0"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HornetForms</author>
  </authors>
  <commentList>
    <comment ref="B5" authorId="0" shapeId="0">
      <text>
        <t>Short names work best (one or two words), using letters, numbers and spaces. The name is used for the ending name and the calculated field names. A calculated field name can use letters, numbers, _ and - but no spaces, so the planner swaps spaces for _.</t>
      </text>
    </comment>
    <comment ref="F5" authorId="0" shapeId="0">
      <text>
        <t>Type this in the Formula box of the lead field. Use Insert field to add each @ name (the app shows them as @Name).</t>
      </text>
    </comment>
  </commentList>
</comments>
</file>

<file path=xl/comments/comment2.xml><?xml version="1.0" encoding="utf-8"?>
<comments xmlns="http://schemas.openxmlformats.org/spreadsheetml/2006/main">
  <authors>
    <author>HornetForms</author>
  </authors>
  <commentList>
    <comment ref="G5" authorId="0" shapeId="0">
      <text>
        <t>In the editor, open the question's settings, go to Logic and press Add rule. Set the condition, then add the action Calculate with the operation Add.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A1: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Personality quiz planner</t>
        </is>
      </c>
    </row>
    <row r="3">
      <c r="B3" s="2" t="inlineStr">
        <is>
          <t>Plan the results, map every answer to a result, check the totals and get the exact logic rules to add in HornetForms. Works in Excel and Google Sheets.</t>
        </is>
      </c>
    </row>
    <row r="4"/>
    <row r="5">
      <c r="B5" s="3" t="inlineStr">
        <is>
          <t>Step</t>
        </is>
      </c>
      <c r="C5" s="3" t="inlineStr">
        <is>
          <t>What to do</t>
        </is>
      </c>
      <c r="D5" s="3" t="inlineStr">
        <is>
          <t>How</t>
        </is>
      </c>
    </row>
    <row r="6" ht="44" customHeight="1">
      <c r="B6" s="4" t="n">
        <v>1</v>
      </c>
      <c r="C6" s="5" t="inlineStr">
        <is>
          <t>Name your results</t>
        </is>
      </c>
      <c r="D6" s="6" t="inlineStr">
        <is>
          <t>On the Results tab, type 3 to 6 result names and a one-line description for each. The order matters: a tie goes to the result listed first.</t>
        </is>
      </c>
    </row>
    <row r="7" ht="44" customHeight="1">
      <c r="B7" s="4" t="n">
        <v>2</v>
      </c>
      <c r="C7" s="5" t="inlineStr">
        <is>
          <t>Fill the scoring grid</t>
        </is>
      </c>
      <c r="D7" s="6" t="inlineStr">
        <is>
          <t>On the Scoring grid tab, type each question, its answers, and pick the result each answer points to. Give every question one answer per result.</t>
        </is>
      </c>
    </row>
    <row r="8" ht="44" customHeight="1">
      <c r="B8" s="4" t="n">
        <v>3</v>
      </c>
      <c r="C8" s="5" t="inlineStr">
        <is>
          <t>Run the checks</t>
        </is>
      </c>
      <c r="D8" s="6" t="inlineStr">
        <is>
          <t>The Totals check tab shows whether every question covers every result and whether every result can win.</t>
        </is>
      </c>
    </row>
    <row r="9" ht="44" customHeight="1">
      <c r="B9" s="4" t="n">
        <v>4</v>
      </c>
      <c r="C9" s="5" t="inlineStr">
        <is>
          <t>Try it</t>
        </is>
      </c>
      <c r="D9" s="6" t="inlineStr">
        <is>
          <t>On the Test run tab, pick answers and see which ending the form would show.</t>
        </is>
      </c>
    </row>
    <row r="10" ht="66" customHeight="1">
      <c r="B10" s="4" t="n">
        <v>5</v>
      </c>
      <c r="C10" s="5" t="inlineStr">
        <is>
          <t>Build it in HornetForms</t>
        </is>
      </c>
      <c r="D10" s="6" t="inlineStr">
        <is>
          <t>Add the questions (type them, or import the CSV file from the post), then follow the Logic rules tab: points fields, lead fields, scoring rules, ending pages and ending rules. A CSV import brings questions and choices only, so the fields, endings and logic are always added in the editor.</t>
        </is>
      </c>
    </row>
    <row r="11"/>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28" customHeight="1">
      <c r="C18" s="12" t="inlineStr">
        <is>
          <t>One calculated field per result keeps the score: each answer adds its points with a logic rule (Calculate, Add).</t>
        </is>
      </c>
    </row>
    <row r="19" ht="34" customHeight="1">
      <c r="C19" s="12" t="inlineStr">
        <is>
          <t>A lead field per result works out its points minus the highest of the other results. A lead of 0 or more means the result is on top (or tied for the top).</t>
        </is>
      </c>
    </row>
    <row r="20" ht="34" customHeight="1">
      <c r="C20" s="12" t="inlineStr">
        <is>
          <t>One jump rule per result sends people to its ending when its lead is at least 0. The form follows the first rule that matches, so ties go to the result whose rule you added first.</t>
        </is>
      </c>
    </row>
    <row r="21" ht="34" customHeight="1">
      <c r="C21" s="12" t="inlineStr">
        <is>
          <t>Put the calculated fields at the end of the last question page, below the last question. A calculated field only counts answers that come before it.</t>
        </is>
      </c>
    </row>
    <row r="22" ht="34" customHeight="1">
      <c r="C22" s="12" t="inlineStr">
        <is>
          <t>Points are 1 per answer unless you type another number. Ties go to the first rule, so they matter: give the answers to one question 1.5 points and ties become rare. Leave a slot empty if a question has fewer answers.</t>
        </is>
      </c>
    </row>
    <row r="23" ht="28" customHeight="1">
      <c r="C23" s="12" t="inlineStr">
        <is>
          <t>There is room for 6 results and 10 questions with up to 6 answers each. Empty rows stay blank.</t>
        </is>
      </c>
    </row>
    <row r="24"/>
    <row r="25">
      <c r="B25" s="7" t="inlineStr">
        <is>
          <t>Example data</t>
        </is>
      </c>
    </row>
    <row r="26" ht="32" customHeight="1">
      <c r="C26" s="13" t="inlineStr">
        <is>
          <t>The yellow cells hold EXAMPLE data: a travel style quiz with 4 results and 8 questions, so you can see the sheet work. Clear them before you add your own.</t>
        </is>
      </c>
    </row>
    <row r="27"/>
    <row r="28">
      <c r="C28" s="14" t="inlineStr">
        <is>
          <t>Made by HornetForms, https://hornetforms.com/blog/how-to-make-a-personality-quiz</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I14"/>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18" customWidth="1" min="2" max="2"/>
    <col width="48" customWidth="1" min="3" max="3"/>
    <col width="20" customWidth="1" min="4" max="4"/>
    <col width="18" customWidth="1" min="5" max="5"/>
    <col width="46" customWidth="1" min="6" max="6"/>
    <col width="14" customWidth="1" min="7" max="7"/>
    <col width="12" customWidth="1" min="8" max="8"/>
    <col width="26" customWidth="1" min="9" max="9"/>
  </cols>
  <sheetData>
    <row r="1">
      <c r="A1" s="15" t="inlineStr">
        <is>
          <t>Results</t>
        </is>
      </c>
    </row>
    <row r="2">
      <c r="A2" s="16" t="inlineStr">
        <is>
          <t>Name 3 to 6 results, in the order you want ties broken: a tie goes to the result higher in this list.</t>
        </is>
      </c>
    </row>
    <row r="3">
      <c r="A3" s="17">
        <f>IF('Scoring grid'!$B$6="It's Saturday morning on a trip. What are you doing?","You are looking at EXAMPLE data (a travel style quiz). Clear the yellow cells on the Results, Scoring grid and Test run tabs, then type your own.","")</f>
        <v/>
      </c>
    </row>
    <row r="5" ht="34" customHeight="1">
      <c r="A5" s="3" t="inlineStr">
        <is>
          <t>Order</t>
        </is>
      </c>
      <c r="B5" s="18" t="inlineStr">
        <is>
          <t>Result name</t>
        </is>
      </c>
      <c r="C5" s="18" t="inlineStr">
        <is>
          <t>Description for its ending</t>
        </is>
      </c>
      <c r="D5" s="3" t="inlineStr">
        <is>
          <t>Points field
(calculated field)</t>
        </is>
      </c>
      <c r="E5" s="3" t="inlineStr">
        <is>
          <t>Lead field
(calculated field)</t>
        </is>
      </c>
      <c r="F5" s="3" t="inlineStr">
        <is>
          <t>Lead field formula</t>
        </is>
      </c>
      <c r="G5" s="3" t="inlineStr">
        <is>
          <t>Answers that
give it points</t>
        </is>
      </c>
      <c r="H5" s="3" t="inlineStr">
        <is>
          <t>Most points
possible</t>
        </is>
      </c>
      <c r="I5" s="3" t="inlineStr">
        <is>
          <t>Check</t>
        </is>
      </c>
    </row>
    <row r="6" ht="44" customHeight="1">
      <c r="A6" s="19" t="n">
        <v>1</v>
      </c>
      <c r="B6" s="20" t="inlineStr">
        <is>
          <t>Planner</t>
        </is>
      </c>
      <c r="C6" s="20" t="inlineStr">
        <is>
          <t>You like a plan and you love a list. Your trips run smoothly because you did the homework.</t>
        </is>
      </c>
      <c r="D6" s="21">
        <f>IF(B6="","",SUBSTITUTE(TRIM(B6)," ","_")&amp;"_points")</f>
        <v/>
      </c>
      <c r="E6" s="21">
        <f>IF(B6="","",SUBSTITUTE(TRIM(B6)," ","_")&amp;"_lead")</f>
        <v/>
      </c>
      <c r="F6" s="21">
        <f>IF(OR(B6="",SUMPRODUCT((LEN($B$6:$B$11)&gt;0)*1)&lt;2),"","@"&amp;D6&amp;" - max("&amp;LEFT(IF($B$7="","","@"&amp;$D$7&amp;", ")&amp;IF($B$8="","","@"&amp;$D$8&amp;", ")&amp;IF($B$9="","","@"&amp;$D$9&amp;", ")&amp;IF($B$10="","","@"&amp;$D$10&amp;", ")&amp;IF($B$11="","","@"&amp;$D$11&amp;", "),LEN(IF($B$7="","","@"&amp;$D$7&amp;", ")&amp;IF($B$8="","","@"&amp;$D$8&amp;", ")&amp;IF($B$9="","","@"&amp;$D$9&amp;", ")&amp;IF($B$10="","","@"&amp;$D$10&amp;", ")&amp;IF($B$11="","","@"&amp;$D$11&amp;", "))-2)&amp;")")</f>
        <v/>
      </c>
      <c r="G6" s="22">
        <f>IF(B6="","",COUNTIF('Scoring grid'!$D$6:$D$65,B6))</f>
        <v/>
      </c>
      <c r="H6" s="22">
        <f>IF(B6="","",'Totals check'!$D$19)</f>
        <v/>
      </c>
      <c r="I6" s="21">
        <f>IF(B6="","",IF(COUNTIF($B$6:$B$11,B6)&gt;1,"Use each name once",IF(ISNUMBER(FIND(LEFT(TRIM(B6),1),"0123456789")),"Start the name with a letter",IF(G6=0,"No answer gives it points yet","OK"))))</f>
        <v/>
      </c>
    </row>
    <row r="7" ht="44" customHeight="1">
      <c r="A7" s="19" t="n">
        <v>2</v>
      </c>
      <c r="B7" s="20" t="inlineStr">
        <is>
          <t>Adventurer</t>
        </is>
      </c>
      <c r="C7" s="20" t="inlineStr">
        <is>
          <t>You say yes first and work out the rest on the way. The best stories start with you.</t>
        </is>
      </c>
      <c r="D7" s="21">
        <f>IF(B7="","",SUBSTITUTE(TRIM(B7)," ","_")&amp;"_points")</f>
        <v/>
      </c>
      <c r="E7" s="21">
        <f>IF(B7="","",SUBSTITUTE(TRIM(B7)," ","_")&amp;"_lead")</f>
        <v/>
      </c>
      <c r="F7" s="21">
        <f>IF(OR(B7="",SUMPRODUCT((LEN($B$6:$B$11)&gt;0)*1)&lt;2),"","@"&amp;D7&amp;" - max("&amp;LEFT(IF($B$6="","","@"&amp;$D$6&amp;", ")&amp;IF($B$8="","","@"&amp;$D$8&amp;", ")&amp;IF($B$9="","","@"&amp;$D$9&amp;", ")&amp;IF($B$10="","","@"&amp;$D$10&amp;", ")&amp;IF($B$11="","","@"&amp;$D$11&amp;", "),LEN(IF($B$6="","","@"&amp;$D$6&amp;", ")&amp;IF($B$8="","","@"&amp;$D$8&amp;", ")&amp;IF($B$9="","","@"&amp;$D$9&amp;", ")&amp;IF($B$10="","","@"&amp;$D$10&amp;", ")&amp;IF($B$11="","","@"&amp;$D$11&amp;", "))-2)&amp;")")</f>
        <v/>
      </c>
      <c r="G7" s="22">
        <f>IF(B7="","",COUNTIF('Scoring grid'!$D$6:$D$65,B7))</f>
        <v/>
      </c>
      <c r="H7" s="22">
        <f>IF(B7="","",'Totals check'!$D$20)</f>
        <v/>
      </c>
      <c r="I7" s="21">
        <f>IF(B7="","",IF(COUNTIF($B$6:$B$11,B7)&gt;1,"Use each name once",IF(ISNUMBER(FIND(LEFT(TRIM(B7),1),"0123456789")),"Start the name with a letter",IF(G7=0,"No answer gives it points yet","OK"))))</f>
        <v/>
      </c>
    </row>
    <row r="8" ht="44" customHeight="1">
      <c r="A8" s="19" t="n">
        <v>3</v>
      </c>
      <c r="B8" s="20" t="inlineStr">
        <is>
          <t>Relaxer</t>
        </is>
      </c>
      <c r="C8" s="20" t="inlineStr">
        <is>
          <t>A trip is a chance to slow down. Your best travel days start without an alarm.</t>
        </is>
      </c>
      <c r="D8" s="21">
        <f>IF(B8="","",SUBSTITUTE(TRIM(B8)," ","_")&amp;"_points")</f>
        <v/>
      </c>
      <c r="E8" s="21">
        <f>IF(B8="","",SUBSTITUTE(TRIM(B8)," ","_")&amp;"_lead")</f>
        <v/>
      </c>
      <c r="F8" s="21">
        <f>IF(OR(B8="",SUMPRODUCT((LEN($B$6:$B$11)&gt;0)*1)&lt;2),"","@"&amp;D8&amp;" - max("&amp;LEFT(IF($B$6="","","@"&amp;$D$6&amp;", ")&amp;IF($B$7="","","@"&amp;$D$7&amp;", ")&amp;IF($B$9="","","@"&amp;$D$9&amp;", ")&amp;IF($B$10="","","@"&amp;$D$10&amp;", ")&amp;IF($B$11="","","@"&amp;$D$11&amp;", "),LEN(IF($B$6="","","@"&amp;$D$6&amp;", ")&amp;IF($B$7="","","@"&amp;$D$7&amp;", ")&amp;IF($B$9="","","@"&amp;$D$9&amp;", ")&amp;IF($B$10="","","@"&amp;$D$10&amp;", ")&amp;IF($B$11="","","@"&amp;$D$11&amp;", "))-2)&amp;")")</f>
        <v/>
      </c>
      <c r="G8" s="22">
        <f>IF(B8="","",COUNTIF('Scoring grid'!$D$6:$D$65,B8))</f>
        <v/>
      </c>
      <c r="H8" s="22">
        <f>IF(B8="","",'Totals check'!$D$21)</f>
        <v/>
      </c>
      <c r="I8" s="21">
        <f>IF(B8="","",IF(COUNTIF($B$6:$B$11,B8)&gt;1,"Use each name once",IF(ISNUMBER(FIND(LEFT(TRIM(B8),1),"0123456789")),"Start the name with a letter",IF(G8=0,"No answer gives it points yet","OK"))))</f>
        <v/>
      </c>
    </row>
    <row r="9" ht="44" customHeight="1">
      <c r="A9" s="19" t="n">
        <v>4</v>
      </c>
      <c r="B9" s="20" t="inlineStr">
        <is>
          <t>Connector</t>
        </is>
      </c>
      <c r="C9" s="20" t="inlineStr">
        <is>
          <t>People make the trip for you. You come home with new friends and a full camera roll.</t>
        </is>
      </c>
      <c r="D9" s="21">
        <f>IF(B9="","",SUBSTITUTE(TRIM(B9)," ","_")&amp;"_points")</f>
        <v/>
      </c>
      <c r="E9" s="21">
        <f>IF(B9="","",SUBSTITUTE(TRIM(B9)," ","_")&amp;"_lead")</f>
        <v/>
      </c>
      <c r="F9" s="21">
        <f>IF(OR(B9="",SUMPRODUCT((LEN($B$6:$B$11)&gt;0)*1)&lt;2),"","@"&amp;D9&amp;" - max("&amp;LEFT(IF($B$6="","","@"&amp;$D$6&amp;", ")&amp;IF($B$7="","","@"&amp;$D$7&amp;", ")&amp;IF($B$8="","","@"&amp;$D$8&amp;", ")&amp;IF($B$10="","","@"&amp;$D$10&amp;", ")&amp;IF($B$11="","","@"&amp;$D$11&amp;", "),LEN(IF($B$6="","","@"&amp;$D$6&amp;", ")&amp;IF($B$7="","","@"&amp;$D$7&amp;", ")&amp;IF($B$8="","","@"&amp;$D$8&amp;", ")&amp;IF($B$10="","","@"&amp;$D$10&amp;", ")&amp;IF($B$11="","","@"&amp;$D$11&amp;", "))-2)&amp;")")</f>
        <v/>
      </c>
      <c r="G9" s="22">
        <f>IF(B9="","",COUNTIF('Scoring grid'!$D$6:$D$65,B9))</f>
        <v/>
      </c>
      <c r="H9" s="22">
        <f>IF(B9="","",'Totals check'!$D$22)</f>
        <v/>
      </c>
      <c r="I9" s="21">
        <f>IF(B9="","",IF(COUNTIF($B$6:$B$11,B9)&gt;1,"Use each name once",IF(ISNUMBER(FIND(LEFT(TRIM(B9),1),"0123456789")),"Start the name with a letter",IF(G9=0,"No answer gives it points yet","OK"))))</f>
        <v/>
      </c>
    </row>
    <row r="10" ht="44" customHeight="1">
      <c r="A10" s="19" t="n">
        <v>5</v>
      </c>
      <c r="B10" s="23" t="n"/>
      <c r="C10" s="23" t="n"/>
      <c r="D10" s="21">
        <f>IF(B10="","",SUBSTITUTE(TRIM(B10)," ","_")&amp;"_points")</f>
        <v/>
      </c>
      <c r="E10" s="21">
        <f>IF(B10="","",SUBSTITUTE(TRIM(B10)," ","_")&amp;"_lead")</f>
        <v/>
      </c>
      <c r="F10" s="21">
        <f>IF(OR(B10="",SUMPRODUCT((LEN($B$6:$B$11)&gt;0)*1)&lt;2),"","@"&amp;D10&amp;" - max("&amp;LEFT(IF($B$6="","","@"&amp;$D$6&amp;", ")&amp;IF($B$7="","","@"&amp;$D$7&amp;", ")&amp;IF($B$8="","","@"&amp;$D$8&amp;", ")&amp;IF($B$9="","","@"&amp;$D$9&amp;", ")&amp;IF($B$11="","","@"&amp;$D$11&amp;", "),LEN(IF($B$6="","","@"&amp;$D$6&amp;", ")&amp;IF($B$7="","","@"&amp;$D$7&amp;", ")&amp;IF($B$8="","","@"&amp;$D$8&amp;", ")&amp;IF($B$9="","","@"&amp;$D$9&amp;", ")&amp;IF($B$11="","","@"&amp;$D$11&amp;", "))-2)&amp;")")</f>
        <v/>
      </c>
      <c r="G10" s="22">
        <f>IF(B10="","",COUNTIF('Scoring grid'!$D$6:$D$65,B10))</f>
        <v/>
      </c>
      <c r="H10" s="22">
        <f>IF(B10="","",'Totals check'!$D$23)</f>
        <v/>
      </c>
      <c r="I10" s="21">
        <f>IF(B10="","",IF(COUNTIF($B$6:$B$11,B10)&gt;1,"Use each name once",IF(ISNUMBER(FIND(LEFT(TRIM(B10),1),"0123456789")),"Start the name with a letter",IF(G10=0,"No answer gives it points yet","OK"))))</f>
        <v/>
      </c>
    </row>
    <row r="11" ht="44" customHeight="1">
      <c r="A11" s="19" t="n">
        <v>6</v>
      </c>
      <c r="B11" s="23" t="n"/>
      <c r="C11" s="23" t="n"/>
      <c r="D11" s="21">
        <f>IF(B11="","",SUBSTITUTE(TRIM(B11)," ","_")&amp;"_points")</f>
        <v/>
      </c>
      <c r="E11" s="21">
        <f>IF(B11="","",SUBSTITUTE(TRIM(B11)," ","_")&amp;"_lead")</f>
        <v/>
      </c>
      <c r="F11" s="21">
        <f>IF(OR(B11="",SUMPRODUCT((LEN($B$6:$B$11)&gt;0)*1)&lt;2),"","@"&amp;D11&amp;" - max("&amp;LEFT(IF($B$6="","","@"&amp;$D$6&amp;", ")&amp;IF($B$7="","","@"&amp;$D$7&amp;", ")&amp;IF($B$8="","","@"&amp;$D$8&amp;", ")&amp;IF($B$9="","","@"&amp;$D$9&amp;", ")&amp;IF($B$10="","","@"&amp;$D$10&amp;", "),LEN(IF($B$6="","","@"&amp;$D$6&amp;", ")&amp;IF($B$7="","","@"&amp;$D$7&amp;", ")&amp;IF($B$8="","","@"&amp;$D$8&amp;", ")&amp;IF($B$9="","","@"&amp;$D$9&amp;", ")&amp;IF($B$10="","","@"&amp;$D$10&amp;", "))-2)&amp;")")</f>
        <v/>
      </c>
      <c r="G11" s="22">
        <f>IF(B11="","",COUNTIF('Scoring grid'!$D$6:$D$65,B11))</f>
        <v/>
      </c>
      <c r="H11" s="22">
        <f>IF(B11="","",'Totals check'!$D$24)</f>
        <v/>
      </c>
      <c r="I11" s="21">
        <f>IF(B11="","",IF(COUNTIF($B$6:$B$11,B11)&gt;1,"Use each name once",IF(ISNUMBER(FIND(LEFT(TRIM(B11),1),"0123456789")),"Start the name with a letter",IF(G11=0,"No answer gives it points yet","OK"))))</f>
        <v/>
      </c>
    </row>
    <row r="13">
      <c r="A13" s="24">
        <f>"Results named: "&amp;SUMPRODUCT((LEN(B6:B11)&gt;0)*1)&amp;" (aim for 3 to 6)"</f>
        <v/>
      </c>
    </row>
    <row r="14">
      <c r="A14" s="14" t="inlineStr">
        <is>
          <t>Each result becomes one named ending in your form (a form can have up to 20 endings). Add a thank-you page first, then one ending page per result.</t>
        </is>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H6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32" customWidth="1" min="3" max="3"/>
    <col width="16" customWidth="1" min="4" max="4"/>
    <col width="11" customWidth="1" min="5" max="5"/>
    <col width="9" customWidth="1" min="6" max="6"/>
    <col width="70" customWidth="1" min="7" max="7"/>
    <col width="26" customWidth="1" min="8" max="8"/>
  </cols>
  <sheetData>
    <row r="1">
      <c r="A1" s="15" t="inlineStr">
        <is>
          <t>Scoring grid</t>
        </is>
      </c>
    </row>
    <row r="2">
      <c r="A2" s="16" t="inlineStr">
        <is>
          <t>One block per question. Type each answer and pick the result it points to. Points are 1 unless you type another number.</t>
        </is>
      </c>
    </row>
    <row r="3">
      <c r="A3" s="17">
        <f>IF('Scoring grid'!$B$6="It's Saturday morning on a trip. What are you doing?","You are looking at EXAMPLE data (a travel style quiz). Clear the yellow cells on the Results, Scoring grid and Test run tabs, then type your own.","")</f>
        <v/>
      </c>
    </row>
    <row r="5" ht="34" customHeight="1">
      <c r="A5" s="3" t="inlineStr">
        <is>
          <t>Q</t>
        </is>
      </c>
      <c r="B5" s="18" t="inlineStr">
        <is>
          <t>Question</t>
        </is>
      </c>
      <c r="C5" s="18" t="inlineStr">
        <is>
          <t>Answer</t>
        </is>
      </c>
      <c r="D5" s="18" t="inlineStr">
        <is>
          <t>Gives points to</t>
        </is>
      </c>
      <c r="E5" s="18" t="inlineStr">
        <is>
          <t>Points
(empty = 1)</t>
        </is>
      </c>
      <c r="F5" s="3" t="inlineStr">
        <is>
          <t>Points used</t>
        </is>
      </c>
      <c r="G5" s="3" t="inlineStr">
        <is>
          <t>Logic rule to add in the editor</t>
        </is>
      </c>
      <c r="H5" s="3" t="inlineStr">
        <is>
          <t>Check</t>
        </is>
      </c>
    </row>
    <row r="6">
      <c r="A6" s="19" t="n">
        <v>1</v>
      </c>
      <c r="B6" s="25" t="inlineStr">
        <is>
          <t>It's Saturday morning on a trip. What are you doing?</t>
        </is>
      </c>
      <c r="C6" s="20" t="inlineStr">
        <is>
          <t>Checking off my list</t>
        </is>
      </c>
      <c r="D6" s="20" t="inlineStr">
        <is>
          <t>Planner</t>
        </is>
      </c>
      <c r="E6" s="26" t="n">
        <v>1</v>
      </c>
      <c r="F6" s="22">
        <f>IF(OR(C6="",D6=""),0,IF(E6="",1,E6))</f>
        <v/>
      </c>
      <c r="G6" s="21">
        <f>IF(OR(C6="",D6=""),"","When """&amp;$B$6&amp;""" is """&amp;C6&amp;""", then Calculate "&amp;SUBSTITUTE(TRIM(D6)," ","_")&amp;"_points: Add "&amp;F6)</f>
        <v/>
      </c>
      <c r="H6" s="21">
        <f>IF(AND(C6="",D6=""),"",IF(C6="","Type the answer",IF(D6="","Pick a result",IF(COUNTIF(Results!$B$6:$B$11,D6)=0,"Not a name on the Results tab",IF($B$6="","Type the question","OK")))))</f>
        <v/>
      </c>
    </row>
    <row r="7">
      <c r="A7" s="19" t="n">
        <v>1</v>
      </c>
      <c r="B7" s="27">
        <f>IF($B$6="","",$B$6)</f>
        <v/>
      </c>
      <c r="C7" s="20" t="inlineStr">
        <is>
          <t>Hiking a trail I've never tried</t>
        </is>
      </c>
      <c r="D7" s="20" t="inlineStr">
        <is>
          <t>Adventurer</t>
        </is>
      </c>
      <c r="E7" s="26" t="n">
        <v>1</v>
      </c>
      <c r="F7" s="22">
        <f>IF(OR(C7="",D7=""),0,IF(E7="",1,E7))</f>
        <v/>
      </c>
      <c r="G7" s="21">
        <f>IF(OR(C7="",D7=""),"","When """&amp;$B$6&amp;""" is """&amp;C7&amp;""", then Calculate "&amp;SUBSTITUTE(TRIM(D7)," ","_")&amp;"_points: Add "&amp;F7)</f>
        <v/>
      </c>
      <c r="H7" s="21">
        <f>IF(AND(C7="",D7=""),"",IF(C7="","Type the answer",IF(D7="","Pick a result",IF(COUNTIF(Results!$B$6:$B$11,D7)=0,"Not a name on the Results tab",IF($B$6="","Type the question","OK")))))</f>
        <v/>
      </c>
    </row>
    <row r="8">
      <c r="A8" s="19" t="n">
        <v>1</v>
      </c>
      <c r="B8" s="27">
        <f>IF($B$6="","",$B$6)</f>
        <v/>
      </c>
      <c r="C8" s="20" t="inlineStr">
        <is>
          <t>Sleeping in</t>
        </is>
      </c>
      <c r="D8" s="20" t="inlineStr">
        <is>
          <t>Relaxer</t>
        </is>
      </c>
      <c r="E8" s="26" t="n">
        <v>1</v>
      </c>
      <c r="F8" s="22">
        <f>IF(OR(C8="",D8=""),0,IF(E8="",1,E8))</f>
        <v/>
      </c>
      <c r="G8" s="21">
        <f>IF(OR(C8="",D8=""),"","When """&amp;$B$6&amp;""" is """&amp;C8&amp;""", then Calculate "&amp;SUBSTITUTE(TRIM(D8)," ","_")&amp;"_points: Add "&amp;F8)</f>
        <v/>
      </c>
      <c r="H8" s="21">
        <f>IF(AND(C8="",D8=""),"",IF(C8="","Type the answer",IF(D8="","Pick a result",IF(COUNTIF(Results!$B$6:$B$11,D8)=0,"Not a name on the Results tab",IF($B$6="","Type the question","OK")))))</f>
        <v/>
      </c>
    </row>
    <row r="9">
      <c r="A9" s="19" t="n">
        <v>1</v>
      </c>
      <c r="B9" s="27">
        <f>IF($B$6="","",$B$6)</f>
        <v/>
      </c>
      <c r="C9" s="20" t="inlineStr">
        <is>
          <t>Brunch with the whole group</t>
        </is>
      </c>
      <c r="D9" s="20" t="inlineStr">
        <is>
          <t>Connector</t>
        </is>
      </c>
      <c r="E9" s="26" t="n">
        <v>1</v>
      </c>
      <c r="F9" s="22">
        <f>IF(OR(C9="",D9=""),0,IF(E9="",1,E9))</f>
        <v/>
      </c>
      <c r="G9" s="21">
        <f>IF(OR(C9="",D9=""),"","When """&amp;$B$6&amp;""" is """&amp;C9&amp;""", then Calculate "&amp;SUBSTITUTE(TRIM(D9)," ","_")&amp;"_points: Add "&amp;F9)</f>
        <v/>
      </c>
      <c r="H9" s="21">
        <f>IF(AND(C9="",D9=""),"",IF(C9="","Type the answer",IF(D9="","Pick a result",IF(COUNTIF(Results!$B$6:$B$11,D9)=0,"Not a name on the Results tab",IF($B$6="","Type the question","OK")))))</f>
        <v/>
      </c>
    </row>
    <row r="10">
      <c r="A10" s="19" t="n">
        <v>1</v>
      </c>
      <c r="B10" s="27">
        <f>IF($B$6="","",$B$6)</f>
        <v/>
      </c>
      <c r="C10" s="23" t="n"/>
      <c r="D10" s="23" t="n"/>
      <c r="E10" s="28" t="n"/>
      <c r="F10" s="22">
        <f>IF(OR(C10="",D10=""),0,IF(E10="",1,E10))</f>
        <v/>
      </c>
      <c r="G10" s="21">
        <f>IF(OR(C10="",D10=""),"","When """&amp;$B$6&amp;""" is """&amp;C10&amp;""", then Calculate "&amp;SUBSTITUTE(TRIM(D10)," ","_")&amp;"_points: Add "&amp;F10)</f>
        <v/>
      </c>
      <c r="H10" s="21">
        <f>IF(AND(C10="",D10=""),"",IF(C10="","Type the answer",IF(D10="","Pick a result",IF(COUNTIF(Results!$B$6:$B$11,D10)=0,"Not a name on the Results tab",IF($B$6="","Type the question","OK")))))</f>
        <v/>
      </c>
    </row>
    <row r="11">
      <c r="A11" s="19" t="n">
        <v>1</v>
      </c>
      <c r="B11" s="27">
        <f>IF($B$6="","",$B$6)</f>
        <v/>
      </c>
      <c r="C11" s="23" t="n"/>
      <c r="D11" s="23" t="n"/>
      <c r="E11" s="28" t="n"/>
      <c r="F11" s="22">
        <f>IF(OR(C11="",D11=""),0,IF(E11="",1,E11))</f>
        <v/>
      </c>
      <c r="G11" s="21">
        <f>IF(OR(C11="",D11=""),"","When """&amp;$B$6&amp;""" is """&amp;C11&amp;""", then Calculate "&amp;SUBSTITUTE(TRIM(D11)," ","_")&amp;"_points: Add "&amp;F11)</f>
        <v/>
      </c>
      <c r="H11" s="21">
        <f>IF(AND(C11="",D11=""),"",IF(C11="","Type the answer",IF(D11="","Pick a result",IF(COUNTIF(Results!$B$6:$B$11,D11)=0,"Not a name on the Results tab",IF($B$6="","Type the question","OK")))))</f>
        <v/>
      </c>
    </row>
    <row r="12">
      <c r="A12" s="19" t="n">
        <v>2</v>
      </c>
      <c r="B12" s="25" t="inlineStr">
        <is>
          <t>Pick a bag for a weekend away</t>
        </is>
      </c>
      <c r="C12" s="20" t="inlineStr">
        <is>
          <t>Labeled packing cubes</t>
        </is>
      </c>
      <c r="D12" s="20" t="inlineStr">
        <is>
          <t>Planner</t>
        </is>
      </c>
      <c r="E12" s="26" t="n">
        <v>1</v>
      </c>
      <c r="F12" s="22">
        <f>IF(OR(C12="",D12=""),0,IF(E12="",1,E12))</f>
        <v/>
      </c>
      <c r="G12" s="21">
        <f>IF(OR(C12="",D12=""),"","When """&amp;$B$12&amp;""" is """&amp;C12&amp;""", then Calculate "&amp;SUBSTITUTE(TRIM(D12)," ","_")&amp;"_points: Add "&amp;F12)</f>
        <v/>
      </c>
      <c r="H12" s="21">
        <f>IF(AND(C12="",D12=""),"",IF(C12="","Type the answer",IF(D12="","Pick a result",IF(COUNTIF(Results!$B$6:$B$11,D12)=0,"Not a name on the Results tab",IF($B$12="","Type the question","OK")))))</f>
        <v/>
      </c>
    </row>
    <row r="13">
      <c r="A13" s="19" t="n">
        <v>2</v>
      </c>
      <c r="B13" s="27">
        <f>IF($B$12="","",$B$12)</f>
        <v/>
      </c>
      <c r="C13" s="20" t="inlineStr">
        <is>
          <t>A beat-up backpack</t>
        </is>
      </c>
      <c r="D13" s="20" t="inlineStr">
        <is>
          <t>Adventurer</t>
        </is>
      </c>
      <c r="E13" s="26" t="n">
        <v>1</v>
      </c>
      <c r="F13" s="22">
        <f>IF(OR(C13="",D13=""),0,IF(E13="",1,E13))</f>
        <v/>
      </c>
      <c r="G13" s="21">
        <f>IF(OR(C13="",D13=""),"","When """&amp;$B$12&amp;""" is """&amp;C13&amp;""", then Calculate "&amp;SUBSTITUTE(TRIM(D13)," ","_")&amp;"_points: Add "&amp;F13)</f>
        <v/>
      </c>
      <c r="H13" s="21">
        <f>IF(AND(C13="",D13=""),"",IF(C13="","Type the answer",IF(D13="","Pick a result",IF(COUNTIF(Results!$B$6:$B$11,D13)=0,"Not a name on the Results tab",IF($B$12="","Type the question","OK")))))</f>
        <v/>
      </c>
    </row>
    <row r="14">
      <c r="A14" s="19" t="n">
        <v>2</v>
      </c>
      <c r="B14" s="27">
        <f>IF($B$12="","",$B$12)</f>
        <v/>
      </c>
      <c r="C14" s="20" t="inlineStr">
        <is>
          <t>A tote with a novel inside</t>
        </is>
      </c>
      <c r="D14" s="20" t="inlineStr">
        <is>
          <t>Relaxer</t>
        </is>
      </c>
      <c r="E14" s="26" t="n">
        <v>1</v>
      </c>
      <c r="F14" s="22">
        <f>IF(OR(C14="",D14=""),0,IF(E14="",1,E14))</f>
        <v/>
      </c>
      <c r="G14" s="21">
        <f>IF(OR(C14="",D14=""),"","When """&amp;$B$12&amp;""" is """&amp;C14&amp;""", then Calculate "&amp;SUBSTITUTE(TRIM(D14)," ","_")&amp;"_points: Add "&amp;F14)</f>
        <v/>
      </c>
      <c r="H14" s="21">
        <f>IF(AND(C14="",D14=""),"",IF(C14="","Type the answer",IF(D14="","Pick a result",IF(COUNTIF(Results!$B$6:$B$11,D14)=0,"Not a name on the Results tab",IF($B$12="","Type the question","OK")))))</f>
        <v/>
      </c>
    </row>
    <row r="15">
      <c r="A15" s="19" t="n">
        <v>2</v>
      </c>
      <c r="B15" s="27">
        <f>IF($B$12="","",$B$12)</f>
        <v/>
      </c>
      <c r="C15" s="20" t="inlineStr">
        <is>
          <t>A carry-on with room for gifts</t>
        </is>
      </c>
      <c r="D15" s="20" t="inlineStr">
        <is>
          <t>Connector</t>
        </is>
      </c>
      <c r="E15" s="26" t="n">
        <v>1</v>
      </c>
      <c r="F15" s="22">
        <f>IF(OR(C15="",D15=""),0,IF(E15="",1,E15))</f>
        <v/>
      </c>
      <c r="G15" s="21">
        <f>IF(OR(C15="",D15=""),"","When """&amp;$B$12&amp;""" is """&amp;C15&amp;""", then Calculate "&amp;SUBSTITUTE(TRIM(D15)," ","_")&amp;"_points: Add "&amp;F15)</f>
        <v/>
      </c>
      <c r="H15" s="21">
        <f>IF(AND(C15="",D15=""),"",IF(C15="","Type the answer",IF(D15="","Pick a result",IF(COUNTIF(Results!$B$6:$B$11,D15)=0,"Not a name on the Results tab",IF($B$12="","Type the question","OK")))))</f>
        <v/>
      </c>
    </row>
    <row r="16">
      <c r="A16" s="19" t="n">
        <v>2</v>
      </c>
      <c r="B16" s="27">
        <f>IF($B$12="","",$B$12)</f>
        <v/>
      </c>
      <c r="C16" s="23" t="n"/>
      <c r="D16" s="23" t="n"/>
      <c r="E16" s="28" t="n"/>
      <c r="F16" s="22">
        <f>IF(OR(C16="",D16=""),0,IF(E16="",1,E16))</f>
        <v/>
      </c>
      <c r="G16" s="21">
        <f>IF(OR(C16="",D16=""),"","When """&amp;$B$12&amp;""" is """&amp;C16&amp;""", then Calculate "&amp;SUBSTITUTE(TRIM(D16)," ","_")&amp;"_points: Add "&amp;F16)</f>
        <v/>
      </c>
      <c r="H16" s="21">
        <f>IF(AND(C16="",D16=""),"",IF(C16="","Type the answer",IF(D16="","Pick a result",IF(COUNTIF(Results!$B$6:$B$11,D16)=0,"Not a name on the Results tab",IF($B$12="","Type the question","OK")))))</f>
        <v/>
      </c>
    </row>
    <row r="17">
      <c r="A17" s="19" t="n">
        <v>2</v>
      </c>
      <c r="B17" s="27">
        <f>IF($B$12="","",$B$12)</f>
        <v/>
      </c>
      <c r="C17" s="23" t="n"/>
      <c r="D17" s="23" t="n"/>
      <c r="E17" s="28" t="n"/>
      <c r="F17" s="22">
        <f>IF(OR(C17="",D17=""),0,IF(E17="",1,E17))</f>
        <v/>
      </c>
      <c r="G17" s="21">
        <f>IF(OR(C17="",D17=""),"","When """&amp;$B$12&amp;""" is """&amp;C17&amp;""", then Calculate "&amp;SUBSTITUTE(TRIM(D17)," ","_")&amp;"_points: Add "&amp;F17)</f>
        <v/>
      </c>
      <c r="H17" s="21">
        <f>IF(AND(C17="",D17=""),"",IF(C17="","Type the answer",IF(D17="","Pick a result",IF(COUNTIF(Results!$B$6:$B$11,D17)=0,"Not a name on the Results tab",IF($B$12="","Type the question","OK")))))</f>
        <v/>
      </c>
    </row>
    <row r="18">
      <c r="A18" s="19" t="n">
        <v>3</v>
      </c>
      <c r="B18" s="25" t="inlineStr">
        <is>
          <t>Your ideal trip starts with</t>
        </is>
      </c>
      <c r="C18" s="20" t="inlineStr">
        <is>
          <t>A color-coded plan</t>
        </is>
      </c>
      <c r="D18" s="20" t="inlineStr">
        <is>
          <t>Planner</t>
        </is>
      </c>
      <c r="E18" s="26" t="n">
        <v>1</v>
      </c>
      <c r="F18" s="22">
        <f>IF(OR(C18="",D18=""),0,IF(E18="",1,E18))</f>
        <v/>
      </c>
      <c r="G18" s="21">
        <f>IF(OR(C18="",D18=""),"","When """&amp;$B$18&amp;""" is """&amp;C18&amp;""", then Calculate "&amp;SUBSTITUTE(TRIM(D18)," ","_")&amp;"_points: Add "&amp;F18)</f>
        <v/>
      </c>
      <c r="H18" s="21">
        <f>IF(AND(C18="",D18=""),"",IF(C18="","Type the answer",IF(D18="","Pick a result",IF(COUNTIF(Results!$B$6:$B$11,D18)=0,"Not a name on the Results tab",IF($B$18="","Type the question","OK")))))</f>
        <v/>
      </c>
    </row>
    <row r="19">
      <c r="A19" s="19" t="n">
        <v>3</v>
      </c>
      <c r="B19" s="27">
        <f>IF($B$18="","",$B$18)</f>
        <v/>
      </c>
      <c r="C19" s="20" t="inlineStr">
        <is>
          <t>A one-way ticket</t>
        </is>
      </c>
      <c r="D19" s="20" t="inlineStr">
        <is>
          <t>Adventurer</t>
        </is>
      </c>
      <c r="E19" s="26" t="n">
        <v>1</v>
      </c>
      <c r="F19" s="22">
        <f>IF(OR(C19="",D19=""),0,IF(E19="",1,E19))</f>
        <v/>
      </c>
      <c r="G19" s="21">
        <f>IF(OR(C19="",D19=""),"","When """&amp;$B$18&amp;""" is """&amp;C19&amp;""", then Calculate "&amp;SUBSTITUTE(TRIM(D19)," ","_")&amp;"_points: Add "&amp;F19)</f>
        <v/>
      </c>
      <c r="H19" s="21">
        <f>IF(AND(C19="",D19=""),"",IF(C19="","Type the answer",IF(D19="","Pick a result",IF(COUNTIF(Results!$B$6:$B$11,D19)=0,"Not a name on the Results tab",IF($B$18="","Type the question","OK")))))</f>
        <v/>
      </c>
    </row>
    <row r="20">
      <c r="A20" s="19" t="n">
        <v>3</v>
      </c>
      <c r="B20" s="27">
        <f>IF($B$18="","",$B$18)</f>
        <v/>
      </c>
      <c r="C20" s="20" t="inlineStr">
        <is>
          <t>A beach chair</t>
        </is>
      </c>
      <c r="D20" s="20" t="inlineStr">
        <is>
          <t>Relaxer</t>
        </is>
      </c>
      <c r="E20" s="26" t="n">
        <v>1</v>
      </c>
      <c r="F20" s="22">
        <f>IF(OR(C20="",D20=""),0,IF(E20="",1,E20))</f>
        <v/>
      </c>
      <c r="G20" s="21">
        <f>IF(OR(C20="",D20=""),"","When """&amp;$B$18&amp;""" is """&amp;C20&amp;""", then Calculate "&amp;SUBSTITUTE(TRIM(D20)," ","_")&amp;"_points: Add "&amp;F20)</f>
        <v/>
      </c>
      <c r="H20" s="21">
        <f>IF(AND(C20="",D20=""),"",IF(C20="","Type the answer",IF(D20="","Pick a result",IF(COUNTIF(Results!$B$6:$B$11,D20)=0,"Not a name on the Results tab",IF($B$18="","Type the question","OK")))))</f>
        <v/>
      </c>
    </row>
    <row r="21">
      <c r="A21" s="19" t="n">
        <v>3</v>
      </c>
      <c r="B21" s="27">
        <f>IF($B$18="","",$B$18)</f>
        <v/>
      </c>
      <c r="C21" s="20" t="inlineStr">
        <is>
          <t>A group chat</t>
        </is>
      </c>
      <c r="D21" s="20" t="inlineStr">
        <is>
          <t>Connector</t>
        </is>
      </c>
      <c r="E21" s="26" t="n">
        <v>1</v>
      </c>
      <c r="F21" s="22">
        <f>IF(OR(C21="",D21=""),0,IF(E21="",1,E21))</f>
        <v/>
      </c>
      <c r="G21" s="21">
        <f>IF(OR(C21="",D21=""),"","When """&amp;$B$18&amp;""" is """&amp;C21&amp;""", then Calculate "&amp;SUBSTITUTE(TRIM(D21)," ","_")&amp;"_points: Add "&amp;F21)</f>
        <v/>
      </c>
      <c r="H21" s="21">
        <f>IF(AND(C21="",D21=""),"",IF(C21="","Type the answer",IF(D21="","Pick a result",IF(COUNTIF(Results!$B$6:$B$11,D21)=0,"Not a name on the Results tab",IF($B$18="","Type the question","OK")))))</f>
        <v/>
      </c>
    </row>
    <row r="22">
      <c r="A22" s="19" t="n">
        <v>3</v>
      </c>
      <c r="B22" s="27">
        <f>IF($B$18="","",$B$18)</f>
        <v/>
      </c>
      <c r="C22" s="23" t="n"/>
      <c r="D22" s="23" t="n"/>
      <c r="E22" s="28" t="n"/>
      <c r="F22" s="22">
        <f>IF(OR(C22="",D22=""),0,IF(E22="",1,E22))</f>
        <v/>
      </c>
      <c r="G22" s="21">
        <f>IF(OR(C22="",D22=""),"","When """&amp;$B$18&amp;""" is """&amp;C22&amp;""", then Calculate "&amp;SUBSTITUTE(TRIM(D22)," ","_")&amp;"_points: Add "&amp;F22)</f>
        <v/>
      </c>
      <c r="H22" s="21">
        <f>IF(AND(C22="",D22=""),"",IF(C22="","Type the answer",IF(D22="","Pick a result",IF(COUNTIF(Results!$B$6:$B$11,D22)=0,"Not a name on the Results tab",IF($B$18="","Type the question","OK")))))</f>
        <v/>
      </c>
    </row>
    <row r="23">
      <c r="A23" s="19" t="n">
        <v>3</v>
      </c>
      <c r="B23" s="27">
        <f>IF($B$18="","",$B$18)</f>
        <v/>
      </c>
      <c r="C23" s="23" t="n"/>
      <c r="D23" s="23" t="n"/>
      <c r="E23" s="28" t="n"/>
      <c r="F23" s="22">
        <f>IF(OR(C23="",D23=""),0,IF(E23="",1,E23))</f>
        <v/>
      </c>
      <c r="G23" s="21">
        <f>IF(OR(C23="",D23=""),"","When """&amp;$B$18&amp;""" is """&amp;C23&amp;""", then Calculate "&amp;SUBSTITUTE(TRIM(D23)," ","_")&amp;"_points: Add "&amp;F23)</f>
        <v/>
      </c>
      <c r="H23" s="21">
        <f>IF(AND(C23="",D23=""),"",IF(C23="","Type the answer",IF(D23="","Pick a result",IF(COUNTIF(Results!$B$6:$B$11,D23)=0,"Not a name on the Results tab",IF($B$18="","Type the question","OK")))))</f>
        <v/>
      </c>
    </row>
    <row r="24">
      <c r="A24" s="19" t="n">
        <v>4</v>
      </c>
      <c r="B24" s="25" t="inlineStr">
        <is>
          <t>Plans fall through at the last minute. What do you do?</t>
        </is>
      </c>
      <c r="C24" s="20" t="inlineStr">
        <is>
          <t>Switch to plan B</t>
        </is>
      </c>
      <c r="D24" s="20" t="inlineStr">
        <is>
          <t>Planner</t>
        </is>
      </c>
      <c r="E24" s="26" t="n">
        <v>1</v>
      </c>
      <c r="F24" s="22">
        <f>IF(OR(C24="",D24=""),0,IF(E24="",1,E24))</f>
        <v/>
      </c>
      <c r="G24" s="21">
        <f>IF(OR(C24="",D24=""),"","When """&amp;$B$24&amp;""" is """&amp;C24&amp;""", then Calculate "&amp;SUBSTITUTE(TRIM(D24)," ","_")&amp;"_points: Add "&amp;F24)</f>
        <v/>
      </c>
      <c r="H24" s="21">
        <f>IF(AND(C24="",D24=""),"",IF(C24="","Type the answer",IF(D24="","Pick a result",IF(COUNTIF(Results!$B$6:$B$11,D24)=0,"Not a name on the Results tab",IF($B$24="","Type the question","OK")))))</f>
        <v/>
      </c>
    </row>
    <row r="25">
      <c r="A25" s="19" t="n">
        <v>4</v>
      </c>
      <c r="B25" s="27">
        <f>IF($B$24="","",$B$24)</f>
        <v/>
      </c>
      <c r="C25" s="20" t="inlineStr">
        <is>
          <t>Head somewhere new</t>
        </is>
      </c>
      <c r="D25" s="20" t="inlineStr">
        <is>
          <t>Adventurer</t>
        </is>
      </c>
      <c r="E25" s="26" t="n">
        <v>1</v>
      </c>
      <c r="F25" s="22">
        <f>IF(OR(C25="",D25=""),0,IF(E25="",1,E25))</f>
        <v/>
      </c>
      <c r="G25" s="21">
        <f>IF(OR(C25="",D25=""),"","When """&amp;$B$24&amp;""" is """&amp;C25&amp;""", then Calculate "&amp;SUBSTITUTE(TRIM(D25)," ","_")&amp;"_points: Add "&amp;F25)</f>
        <v/>
      </c>
      <c r="H25" s="21">
        <f>IF(AND(C25="",D25=""),"",IF(C25="","Type the answer",IF(D25="","Pick a result",IF(COUNTIF(Results!$B$6:$B$11,D25)=0,"Not a name on the Results tab",IF($B$24="","Type the question","OK")))))</f>
        <v/>
      </c>
    </row>
    <row r="26">
      <c r="A26" s="19" t="n">
        <v>4</v>
      </c>
      <c r="B26" s="27">
        <f>IF($B$24="","",$B$24)</f>
        <v/>
      </c>
      <c r="C26" s="20" t="inlineStr">
        <is>
          <t>Enjoy a quiet night in</t>
        </is>
      </c>
      <c r="D26" s="20" t="inlineStr">
        <is>
          <t>Relaxer</t>
        </is>
      </c>
      <c r="E26" s="26" t="n">
        <v>1</v>
      </c>
      <c r="F26" s="22">
        <f>IF(OR(C26="",D26=""),0,IF(E26="",1,E26))</f>
        <v/>
      </c>
      <c r="G26" s="21">
        <f>IF(OR(C26="",D26=""),"","When """&amp;$B$24&amp;""" is """&amp;C26&amp;""", then Calculate "&amp;SUBSTITUTE(TRIM(D26)," ","_")&amp;"_points: Add "&amp;F26)</f>
        <v/>
      </c>
      <c r="H26" s="21">
        <f>IF(AND(C26="",D26=""),"",IF(C26="","Type the answer",IF(D26="","Pick a result",IF(COUNTIF(Results!$B$6:$B$11,D26)=0,"Not a name on the Results tab",IF($B$24="","Type the question","OK")))))</f>
        <v/>
      </c>
    </row>
    <row r="27">
      <c r="A27" s="19" t="n">
        <v>4</v>
      </c>
      <c r="B27" s="27">
        <f>IF($B$24="","",$B$24)</f>
        <v/>
      </c>
      <c r="C27" s="20" t="inlineStr">
        <is>
          <t>Call a friend to hang out</t>
        </is>
      </c>
      <c r="D27" s="20" t="inlineStr">
        <is>
          <t>Connector</t>
        </is>
      </c>
      <c r="E27" s="26" t="n">
        <v>1</v>
      </c>
      <c r="F27" s="22">
        <f>IF(OR(C27="",D27=""),0,IF(E27="",1,E27))</f>
        <v/>
      </c>
      <c r="G27" s="21">
        <f>IF(OR(C27="",D27=""),"","When """&amp;$B$24&amp;""" is """&amp;C27&amp;""", then Calculate "&amp;SUBSTITUTE(TRIM(D27)," ","_")&amp;"_points: Add "&amp;F27)</f>
        <v/>
      </c>
      <c r="H27" s="21">
        <f>IF(AND(C27="",D27=""),"",IF(C27="","Type the answer",IF(D27="","Pick a result",IF(COUNTIF(Results!$B$6:$B$11,D27)=0,"Not a name on the Results tab",IF($B$24="","Type the question","OK")))))</f>
        <v/>
      </c>
    </row>
    <row r="28">
      <c r="A28" s="19" t="n">
        <v>4</v>
      </c>
      <c r="B28" s="27">
        <f>IF($B$24="","",$B$24)</f>
        <v/>
      </c>
      <c r="C28" s="23" t="n"/>
      <c r="D28" s="23" t="n"/>
      <c r="E28" s="28" t="n"/>
      <c r="F28" s="22">
        <f>IF(OR(C28="",D28=""),0,IF(E28="",1,E28))</f>
        <v/>
      </c>
      <c r="G28" s="21">
        <f>IF(OR(C28="",D28=""),"","When """&amp;$B$24&amp;""" is """&amp;C28&amp;""", then Calculate "&amp;SUBSTITUTE(TRIM(D28)," ","_")&amp;"_points: Add "&amp;F28)</f>
        <v/>
      </c>
      <c r="H28" s="21">
        <f>IF(AND(C28="",D28=""),"",IF(C28="","Type the answer",IF(D28="","Pick a result",IF(COUNTIF(Results!$B$6:$B$11,D28)=0,"Not a name on the Results tab",IF($B$24="","Type the question","OK")))))</f>
        <v/>
      </c>
    </row>
    <row r="29">
      <c r="A29" s="19" t="n">
        <v>4</v>
      </c>
      <c r="B29" s="27">
        <f>IF($B$24="","",$B$24)</f>
        <v/>
      </c>
      <c r="C29" s="23" t="n"/>
      <c r="D29" s="23" t="n"/>
      <c r="E29" s="28" t="n"/>
      <c r="F29" s="22">
        <f>IF(OR(C29="",D29=""),0,IF(E29="",1,E29))</f>
        <v/>
      </c>
      <c r="G29" s="21">
        <f>IF(OR(C29="",D29=""),"","When """&amp;$B$24&amp;""" is """&amp;C29&amp;""", then Calculate "&amp;SUBSTITUTE(TRIM(D29)," ","_")&amp;"_points: Add "&amp;F29)</f>
        <v/>
      </c>
      <c r="H29" s="21">
        <f>IF(AND(C29="",D29=""),"",IF(C29="","Type the answer",IF(D29="","Pick a result",IF(COUNTIF(Results!$B$6:$B$11,D29)=0,"Not a name on the Results tab",IF($B$24="","Type the question","OK")))))</f>
        <v/>
      </c>
    </row>
    <row r="30">
      <c r="A30" s="19" t="n">
        <v>5</v>
      </c>
      <c r="B30" s="25" t="inlineStr">
        <is>
          <t>Pick a souvenir to bring home</t>
        </is>
      </c>
      <c r="C30" s="20" t="inlineStr">
        <is>
          <t>A well-used map</t>
        </is>
      </c>
      <c r="D30" s="20" t="inlineStr">
        <is>
          <t>Planner</t>
        </is>
      </c>
      <c r="E30" s="26" t="n">
        <v>1</v>
      </c>
      <c r="F30" s="22">
        <f>IF(OR(C30="",D30=""),0,IF(E30="",1,E30))</f>
        <v/>
      </c>
      <c r="G30" s="21">
        <f>IF(OR(C30="",D30=""),"","When """&amp;$B$30&amp;""" is """&amp;C30&amp;""", then Calculate "&amp;SUBSTITUTE(TRIM(D30)," ","_")&amp;"_points: Add "&amp;F30)</f>
        <v/>
      </c>
      <c r="H30" s="21">
        <f>IF(AND(C30="",D30=""),"",IF(C30="","Type the answer",IF(D30="","Pick a result",IF(COUNTIF(Results!$B$6:$B$11,D30)=0,"Not a name on the Results tab",IF($B$30="","Type the question","OK")))))</f>
        <v/>
      </c>
    </row>
    <row r="31">
      <c r="A31" s="19" t="n">
        <v>5</v>
      </c>
      <c r="B31" s="27">
        <f>IF($B$30="","",$B$30)</f>
        <v/>
      </c>
      <c r="C31" s="20" t="inlineStr">
        <is>
          <t>A rock from a mountaintop</t>
        </is>
      </c>
      <c r="D31" s="20" t="inlineStr">
        <is>
          <t>Adventurer</t>
        </is>
      </c>
      <c r="E31" s="26" t="n">
        <v>1</v>
      </c>
      <c r="F31" s="22">
        <f>IF(OR(C31="",D31=""),0,IF(E31="",1,E31))</f>
        <v/>
      </c>
      <c r="G31" s="21">
        <f>IF(OR(C31="",D31=""),"","When """&amp;$B$30&amp;""" is """&amp;C31&amp;""", then Calculate "&amp;SUBSTITUTE(TRIM(D31)," ","_")&amp;"_points: Add "&amp;F31)</f>
        <v/>
      </c>
      <c r="H31" s="21">
        <f>IF(AND(C31="",D31=""),"",IF(C31="","Type the answer",IF(D31="","Pick a result",IF(COUNTIF(Results!$B$6:$B$11,D31)=0,"Not a name on the Results tab",IF($B$30="","Type the question","OK")))))</f>
        <v/>
      </c>
    </row>
    <row r="32">
      <c r="A32" s="19" t="n">
        <v>5</v>
      </c>
      <c r="B32" s="27">
        <f>IF($B$30="","",$B$30)</f>
        <v/>
      </c>
      <c r="C32" s="20" t="inlineStr">
        <is>
          <t>A scented candle</t>
        </is>
      </c>
      <c r="D32" s="20" t="inlineStr">
        <is>
          <t>Relaxer</t>
        </is>
      </c>
      <c r="E32" s="26" t="n">
        <v>1</v>
      </c>
      <c r="F32" s="22">
        <f>IF(OR(C32="",D32=""),0,IF(E32="",1,E32))</f>
        <v/>
      </c>
      <c r="G32" s="21">
        <f>IF(OR(C32="",D32=""),"","When """&amp;$B$30&amp;""" is """&amp;C32&amp;""", then Calculate "&amp;SUBSTITUTE(TRIM(D32)," ","_")&amp;"_points: Add "&amp;F32)</f>
        <v/>
      </c>
      <c r="H32" s="21">
        <f>IF(AND(C32="",D32=""),"",IF(C32="","Type the answer",IF(D32="","Pick a result",IF(COUNTIF(Results!$B$6:$B$11,D32)=0,"Not a name on the Results tab",IF($B$30="","Type the question","OK")))))</f>
        <v/>
      </c>
    </row>
    <row r="33">
      <c r="A33" s="19" t="n">
        <v>5</v>
      </c>
      <c r="B33" s="27">
        <f>IF($B$30="","",$B$30)</f>
        <v/>
      </c>
      <c r="C33" s="20" t="inlineStr">
        <is>
          <t>A photo with new friends</t>
        </is>
      </c>
      <c r="D33" s="20" t="inlineStr">
        <is>
          <t>Connector</t>
        </is>
      </c>
      <c r="E33" s="26" t="n">
        <v>1</v>
      </c>
      <c r="F33" s="22">
        <f>IF(OR(C33="",D33=""),0,IF(E33="",1,E33))</f>
        <v/>
      </c>
      <c r="G33" s="21">
        <f>IF(OR(C33="",D33=""),"","When """&amp;$B$30&amp;""" is """&amp;C33&amp;""", then Calculate "&amp;SUBSTITUTE(TRIM(D33)," ","_")&amp;"_points: Add "&amp;F33)</f>
        <v/>
      </c>
      <c r="H33" s="21">
        <f>IF(AND(C33="",D33=""),"",IF(C33="","Type the answer",IF(D33="","Pick a result",IF(COUNTIF(Results!$B$6:$B$11,D33)=0,"Not a name on the Results tab",IF($B$30="","Type the question","OK")))))</f>
        <v/>
      </c>
    </row>
    <row r="34">
      <c r="A34" s="19" t="n">
        <v>5</v>
      </c>
      <c r="B34" s="27">
        <f>IF($B$30="","",$B$30)</f>
        <v/>
      </c>
      <c r="C34" s="23" t="n"/>
      <c r="D34" s="23" t="n"/>
      <c r="E34" s="28" t="n"/>
      <c r="F34" s="22">
        <f>IF(OR(C34="",D34=""),0,IF(E34="",1,E34))</f>
        <v/>
      </c>
      <c r="G34" s="21">
        <f>IF(OR(C34="",D34=""),"","When """&amp;$B$30&amp;""" is """&amp;C34&amp;""", then Calculate "&amp;SUBSTITUTE(TRIM(D34)," ","_")&amp;"_points: Add "&amp;F34)</f>
        <v/>
      </c>
      <c r="H34" s="21">
        <f>IF(AND(C34="",D34=""),"",IF(C34="","Type the answer",IF(D34="","Pick a result",IF(COUNTIF(Results!$B$6:$B$11,D34)=0,"Not a name on the Results tab",IF($B$30="","Type the question","OK")))))</f>
        <v/>
      </c>
    </row>
    <row r="35">
      <c r="A35" s="19" t="n">
        <v>5</v>
      </c>
      <c r="B35" s="27">
        <f>IF($B$30="","",$B$30)</f>
        <v/>
      </c>
      <c r="C35" s="23" t="n"/>
      <c r="D35" s="23" t="n"/>
      <c r="E35" s="28" t="n"/>
      <c r="F35" s="22">
        <f>IF(OR(C35="",D35=""),0,IF(E35="",1,E35))</f>
        <v/>
      </c>
      <c r="G35" s="21">
        <f>IF(OR(C35="",D35=""),"","When """&amp;$B$30&amp;""" is """&amp;C35&amp;""", then Calculate "&amp;SUBSTITUTE(TRIM(D35)," ","_")&amp;"_points: Add "&amp;F35)</f>
        <v/>
      </c>
      <c r="H35" s="21">
        <f>IF(AND(C35="",D35=""),"",IF(C35="","Type the answer",IF(D35="","Pick a result",IF(COUNTIF(Results!$B$6:$B$11,D35)=0,"Not a name on the Results tab",IF($B$30="","Type the question","OK")))))</f>
        <v/>
      </c>
    </row>
    <row r="36">
      <c r="A36" s="19" t="n">
        <v>6</v>
      </c>
      <c r="B36" s="25" t="inlineStr">
        <is>
          <t>Which app do you open most on a trip?</t>
        </is>
      </c>
      <c r="C36" s="20" t="inlineStr">
        <is>
          <t>My calendar</t>
        </is>
      </c>
      <c r="D36" s="20" t="inlineStr">
        <is>
          <t>Planner</t>
        </is>
      </c>
      <c r="E36" s="26" t="n">
        <v>1</v>
      </c>
      <c r="F36" s="22">
        <f>IF(OR(C36="",D36=""),0,IF(E36="",1,E36))</f>
        <v/>
      </c>
      <c r="G36" s="21">
        <f>IF(OR(C36="",D36=""),"","When """&amp;$B$36&amp;""" is """&amp;C36&amp;""", then Calculate "&amp;SUBSTITUTE(TRIM(D36)," ","_")&amp;"_points: Add "&amp;F36)</f>
        <v/>
      </c>
      <c r="H36" s="21">
        <f>IF(AND(C36="",D36=""),"",IF(C36="","Type the answer",IF(D36="","Pick a result",IF(COUNTIF(Results!$B$6:$B$11,D36)=0,"Not a name on the Results tab",IF($B$36="","Type the question","OK")))))</f>
        <v/>
      </c>
    </row>
    <row r="37">
      <c r="A37" s="19" t="n">
        <v>6</v>
      </c>
      <c r="B37" s="27">
        <f>IF($B$36="","",$B$36)</f>
        <v/>
      </c>
      <c r="C37" s="20" t="inlineStr">
        <is>
          <t>Maps</t>
        </is>
      </c>
      <c r="D37" s="20" t="inlineStr">
        <is>
          <t>Adventurer</t>
        </is>
      </c>
      <c r="E37" s="26" t="n">
        <v>1</v>
      </c>
      <c r="F37" s="22">
        <f>IF(OR(C37="",D37=""),0,IF(E37="",1,E37))</f>
        <v/>
      </c>
      <c r="G37" s="21">
        <f>IF(OR(C37="",D37=""),"","When """&amp;$B$36&amp;""" is """&amp;C37&amp;""", then Calculate "&amp;SUBSTITUTE(TRIM(D37)," ","_")&amp;"_points: Add "&amp;F37)</f>
        <v/>
      </c>
      <c r="H37" s="21">
        <f>IF(AND(C37="",D37=""),"",IF(C37="","Type the answer",IF(D37="","Pick a result",IF(COUNTIF(Results!$B$6:$B$11,D37)=0,"Not a name on the Results tab",IF($B$36="","Type the question","OK")))))</f>
        <v/>
      </c>
    </row>
    <row r="38">
      <c r="A38" s="19" t="n">
        <v>6</v>
      </c>
      <c r="B38" s="27">
        <f>IF($B$36="","",$B$36)</f>
        <v/>
      </c>
      <c r="C38" s="20" t="inlineStr">
        <is>
          <t>Music</t>
        </is>
      </c>
      <c r="D38" s="20" t="inlineStr">
        <is>
          <t>Relaxer</t>
        </is>
      </c>
      <c r="E38" s="26" t="n">
        <v>1</v>
      </c>
      <c r="F38" s="22">
        <f>IF(OR(C38="",D38=""),0,IF(E38="",1,E38))</f>
        <v/>
      </c>
      <c r="G38" s="21">
        <f>IF(OR(C38="",D38=""),"","When """&amp;$B$36&amp;""" is """&amp;C38&amp;""", then Calculate "&amp;SUBSTITUTE(TRIM(D38)," ","_")&amp;"_points: Add "&amp;F38)</f>
        <v/>
      </c>
      <c r="H38" s="21">
        <f>IF(AND(C38="",D38=""),"",IF(C38="","Type the answer",IF(D38="","Pick a result",IF(COUNTIF(Results!$B$6:$B$11,D38)=0,"Not a name on the Results tab",IF($B$36="","Type the question","OK")))))</f>
        <v/>
      </c>
    </row>
    <row r="39">
      <c r="A39" s="19" t="n">
        <v>6</v>
      </c>
      <c r="B39" s="27">
        <f>IF($B$36="","",$B$36)</f>
        <v/>
      </c>
      <c r="C39" s="20" t="inlineStr">
        <is>
          <t>Group chat</t>
        </is>
      </c>
      <c r="D39" s="20" t="inlineStr">
        <is>
          <t>Connector</t>
        </is>
      </c>
      <c r="E39" s="26" t="n">
        <v>1</v>
      </c>
      <c r="F39" s="22">
        <f>IF(OR(C39="",D39=""),0,IF(E39="",1,E39))</f>
        <v/>
      </c>
      <c r="G39" s="21">
        <f>IF(OR(C39="",D39=""),"","When """&amp;$B$36&amp;""" is """&amp;C39&amp;""", then Calculate "&amp;SUBSTITUTE(TRIM(D39)," ","_")&amp;"_points: Add "&amp;F39)</f>
        <v/>
      </c>
      <c r="H39" s="21">
        <f>IF(AND(C39="",D39=""),"",IF(C39="","Type the answer",IF(D39="","Pick a result",IF(COUNTIF(Results!$B$6:$B$11,D39)=0,"Not a name on the Results tab",IF($B$36="","Type the question","OK")))))</f>
        <v/>
      </c>
    </row>
    <row r="40">
      <c r="A40" s="19" t="n">
        <v>6</v>
      </c>
      <c r="B40" s="27">
        <f>IF($B$36="","",$B$36)</f>
        <v/>
      </c>
      <c r="C40" s="23" t="n"/>
      <c r="D40" s="23" t="n"/>
      <c r="E40" s="28" t="n"/>
      <c r="F40" s="22">
        <f>IF(OR(C40="",D40=""),0,IF(E40="",1,E40))</f>
        <v/>
      </c>
      <c r="G40" s="21">
        <f>IF(OR(C40="",D40=""),"","When """&amp;$B$36&amp;""" is """&amp;C40&amp;""", then Calculate "&amp;SUBSTITUTE(TRIM(D40)," ","_")&amp;"_points: Add "&amp;F40)</f>
        <v/>
      </c>
      <c r="H40" s="21">
        <f>IF(AND(C40="",D40=""),"",IF(C40="","Type the answer",IF(D40="","Pick a result",IF(COUNTIF(Results!$B$6:$B$11,D40)=0,"Not a name on the Results tab",IF($B$36="","Type the question","OK")))))</f>
        <v/>
      </c>
    </row>
    <row r="41">
      <c r="A41" s="19" t="n">
        <v>6</v>
      </c>
      <c r="B41" s="27">
        <f>IF($B$36="","",$B$36)</f>
        <v/>
      </c>
      <c r="C41" s="23" t="n"/>
      <c r="D41" s="23" t="n"/>
      <c r="E41" s="28" t="n"/>
      <c r="F41" s="22">
        <f>IF(OR(C41="",D41=""),0,IF(E41="",1,E41))</f>
        <v/>
      </c>
      <c r="G41" s="21">
        <f>IF(OR(C41="",D41=""),"","When """&amp;$B$36&amp;""" is """&amp;C41&amp;""", then Calculate "&amp;SUBSTITUTE(TRIM(D41)," ","_")&amp;"_points: Add "&amp;F41)</f>
        <v/>
      </c>
      <c r="H41" s="21">
        <f>IF(AND(C41="",D41=""),"",IF(C41="","Type the answer",IF(D41="","Pick a result",IF(COUNTIF(Results!$B$6:$B$11,D41)=0,"Not a name on the Results tab",IF($B$36="","Type the question","OK")))))</f>
        <v/>
      </c>
    </row>
    <row r="42">
      <c r="A42" s="19" t="n">
        <v>7</v>
      </c>
      <c r="B42" s="25" t="inlineStr">
        <is>
          <t>What does a perfect evening look like?</t>
        </is>
      </c>
      <c r="C42" s="20" t="inlineStr">
        <is>
          <t>Prepping for tomorrow</t>
        </is>
      </c>
      <c r="D42" s="20" t="inlineStr">
        <is>
          <t>Planner</t>
        </is>
      </c>
      <c r="E42" s="26" t="n">
        <v>1</v>
      </c>
      <c r="F42" s="22">
        <f>IF(OR(C42="",D42=""),0,IF(E42="",1,E42))</f>
        <v/>
      </c>
      <c r="G42" s="21">
        <f>IF(OR(C42="",D42=""),"","When """&amp;$B$42&amp;""" is """&amp;C42&amp;""", then Calculate "&amp;SUBSTITUTE(TRIM(D42)," ","_")&amp;"_points: Add "&amp;F42)</f>
        <v/>
      </c>
      <c r="H42" s="21">
        <f>IF(AND(C42="",D42=""),"",IF(C42="","Type the answer",IF(D42="","Pick a result",IF(COUNTIF(Results!$B$6:$B$11,D42)=0,"Not a name on the Results tab",IF($B$42="","Type the question","OK")))))</f>
        <v/>
      </c>
    </row>
    <row r="43">
      <c r="A43" s="19" t="n">
        <v>7</v>
      </c>
      <c r="B43" s="27">
        <f>IF($B$42="","",$B$42)</f>
        <v/>
      </c>
      <c r="C43" s="20" t="inlineStr">
        <is>
          <t>A night market</t>
        </is>
      </c>
      <c r="D43" s="20" t="inlineStr">
        <is>
          <t>Adventurer</t>
        </is>
      </c>
      <c r="E43" s="26" t="n">
        <v>1</v>
      </c>
      <c r="F43" s="22">
        <f>IF(OR(C43="",D43=""),0,IF(E43="",1,E43))</f>
        <v/>
      </c>
      <c r="G43" s="21">
        <f>IF(OR(C43="",D43=""),"","When """&amp;$B$42&amp;""" is """&amp;C43&amp;""", then Calculate "&amp;SUBSTITUTE(TRIM(D43)," ","_")&amp;"_points: Add "&amp;F43)</f>
        <v/>
      </c>
      <c r="H43" s="21">
        <f>IF(AND(C43="",D43=""),"",IF(C43="","Type the answer",IF(D43="","Pick a result",IF(COUNTIF(Results!$B$6:$B$11,D43)=0,"Not a name on the Results tab",IF($B$42="","Type the question","OK")))))</f>
        <v/>
      </c>
    </row>
    <row r="44">
      <c r="A44" s="19" t="n">
        <v>7</v>
      </c>
      <c r="B44" s="27">
        <f>IF($B$42="","",$B$42)</f>
        <v/>
      </c>
      <c r="C44" s="20" t="inlineStr">
        <is>
          <t>A long bath and a movie</t>
        </is>
      </c>
      <c r="D44" s="20" t="inlineStr">
        <is>
          <t>Relaxer</t>
        </is>
      </c>
      <c r="E44" s="26" t="n">
        <v>1</v>
      </c>
      <c r="F44" s="22">
        <f>IF(OR(C44="",D44=""),0,IF(E44="",1,E44))</f>
        <v/>
      </c>
      <c r="G44" s="21">
        <f>IF(OR(C44="",D44=""),"","When """&amp;$B$42&amp;""" is """&amp;C44&amp;""", then Calculate "&amp;SUBSTITUTE(TRIM(D44)," ","_")&amp;"_points: Add "&amp;F44)</f>
        <v/>
      </c>
      <c r="H44" s="21">
        <f>IF(AND(C44="",D44=""),"",IF(C44="","Type the answer",IF(D44="","Pick a result",IF(COUNTIF(Results!$B$6:$B$11,D44)=0,"Not a name on the Results tab",IF($B$42="","Type the question","OK")))))</f>
        <v/>
      </c>
    </row>
    <row r="45">
      <c r="A45" s="19" t="n">
        <v>7</v>
      </c>
      <c r="B45" s="27">
        <f>IF($B$42="","",$B$42)</f>
        <v/>
      </c>
      <c r="C45" s="20" t="inlineStr">
        <is>
          <t>Dinner for eight</t>
        </is>
      </c>
      <c r="D45" s="20" t="inlineStr">
        <is>
          <t>Connector</t>
        </is>
      </c>
      <c r="E45" s="26" t="n">
        <v>1</v>
      </c>
      <c r="F45" s="22">
        <f>IF(OR(C45="",D45=""),0,IF(E45="",1,E45))</f>
        <v/>
      </c>
      <c r="G45" s="21">
        <f>IF(OR(C45="",D45=""),"","When """&amp;$B$42&amp;""" is """&amp;C45&amp;""", then Calculate "&amp;SUBSTITUTE(TRIM(D45)," ","_")&amp;"_points: Add "&amp;F45)</f>
        <v/>
      </c>
      <c r="H45" s="21">
        <f>IF(AND(C45="",D45=""),"",IF(C45="","Type the answer",IF(D45="","Pick a result",IF(COUNTIF(Results!$B$6:$B$11,D45)=0,"Not a name on the Results tab",IF($B$42="","Type the question","OK")))))</f>
        <v/>
      </c>
    </row>
    <row r="46">
      <c r="A46" s="19" t="n">
        <v>7</v>
      </c>
      <c r="B46" s="27">
        <f>IF($B$42="","",$B$42)</f>
        <v/>
      </c>
      <c r="C46" s="23" t="n"/>
      <c r="D46" s="23" t="n"/>
      <c r="E46" s="28" t="n"/>
      <c r="F46" s="22">
        <f>IF(OR(C46="",D46=""),0,IF(E46="",1,E46))</f>
        <v/>
      </c>
      <c r="G46" s="21">
        <f>IF(OR(C46="",D46=""),"","When """&amp;$B$42&amp;""" is """&amp;C46&amp;""", then Calculate "&amp;SUBSTITUTE(TRIM(D46)," ","_")&amp;"_points: Add "&amp;F46)</f>
        <v/>
      </c>
      <c r="H46" s="21">
        <f>IF(AND(C46="",D46=""),"",IF(C46="","Type the answer",IF(D46="","Pick a result",IF(COUNTIF(Results!$B$6:$B$11,D46)=0,"Not a name on the Results tab",IF($B$42="","Type the question","OK")))))</f>
        <v/>
      </c>
    </row>
    <row r="47">
      <c r="A47" s="19" t="n">
        <v>7</v>
      </c>
      <c r="B47" s="27">
        <f>IF($B$42="","",$B$42)</f>
        <v/>
      </c>
      <c r="C47" s="23" t="n"/>
      <c r="D47" s="23" t="n"/>
      <c r="E47" s="28" t="n"/>
      <c r="F47" s="22">
        <f>IF(OR(C47="",D47=""),0,IF(E47="",1,E47))</f>
        <v/>
      </c>
      <c r="G47" s="21">
        <f>IF(OR(C47="",D47=""),"","When """&amp;$B$42&amp;""" is """&amp;C47&amp;""", then Calculate "&amp;SUBSTITUTE(TRIM(D47)," ","_")&amp;"_points: Add "&amp;F47)</f>
        <v/>
      </c>
      <c r="H47" s="21">
        <f>IF(AND(C47="",D47=""),"",IF(C47="","Type the answer",IF(D47="","Pick a result",IF(COUNTIF(Results!$B$6:$B$11,D47)=0,"Not a name on the Results tab",IF($B$42="","Type the question","OK")))))</f>
        <v/>
      </c>
    </row>
    <row r="48">
      <c r="A48" s="19" t="n">
        <v>8</v>
      </c>
      <c r="B48" s="25" t="inlineStr">
        <is>
          <t>Pick a travel motto</t>
        </is>
      </c>
      <c r="C48" s="20" t="inlineStr">
        <is>
          <t>A plan is a gift to future me</t>
        </is>
      </c>
      <c r="D48" s="20" t="inlineStr">
        <is>
          <t>Planner</t>
        </is>
      </c>
      <c r="E48" s="26" t="n">
        <v>1</v>
      </c>
      <c r="F48" s="22">
        <f>IF(OR(C48="",D48=""),0,IF(E48="",1,E48))</f>
        <v/>
      </c>
      <c r="G48" s="21">
        <f>IF(OR(C48="",D48=""),"","When """&amp;$B$48&amp;""" is """&amp;C48&amp;""", then Calculate "&amp;SUBSTITUTE(TRIM(D48)," ","_")&amp;"_points: Add "&amp;F48)</f>
        <v/>
      </c>
      <c r="H48" s="21">
        <f>IF(AND(C48="",D48=""),"",IF(C48="","Type the answer",IF(D48="","Pick a result",IF(COUNTIF(Results!$B$6:$B$11,D48)=0,"Not a name on the Results tab",IF($B$48="","Type the question","OK")))))</f>
        <v/>
      </c>
    </row>
    <row r="49">
      <c r="A49" s="19" t="n">
        <v>8</v>
      </c>
      <c r="B49" s="27">
        <f>IF($B$48="","",$B$48)</f>
        <v/>
      </c>
      <c r="C49" s="20" t="inlineStr">
        <is>
          <t>Say yes first</t>
        </is>
      </c>
      <c r="D49" s="20" t="inlineStr">
        <is>
          <t>Adventurer</t>
        </is>
      </c>
      <c r="E49" s="26" t="n">
        <v>1</v>
      </c>
      <c r="F49" s="22">
        <f>IF(OR(C49="",D49=""),0,IF(E49="",1,E49))</f>
        <v/>
      </c>
      <c r="G49" s="21">
        <f>IF(OR(C49="",D49=""),"","When """&amp;$B$48&amp;""" is """&amp;C49&amp;""", then Calculate "&amp;SUBSTITUTE(TRIM(D49)," ","_")&amp;"_points: Add "&amp;F49)</f>
        <v/>
      </c>
      <c r="H49" s="21">
        <f>IF(AND(C49="",D49=""),"",IF(C49="","Type the answer",IF(D49="","Pick a result",IF(COUNTIF(Results!$B$6:$B$11,D49)=0,"Not a name on the Results tab",IF($B$48="","Type the question","OK")))))</f>
        <v/>
      </c>
    </row>
    <row r="50">
      <c r="A50" s="19" t="n">
        <v>8</v>
      </c>
      <c r="B50" s="27">
        <f>IF($B$48="","",$B$48)</f>
        <v/>
      </c>
      <c r="C50" s="20" t="inlineStr">
        <is>
          <t>Rest is part of the trip</t>
        </is>
      </c>
      <c r="D50" s="20" t="inlineStr">
        <is>
          <t>Relaxer</t>
        </is>
      </c>
      <c r="E50" s="26" t="n">
        <v>1</v>
      </c>
      <c r="F50" s="22">
        <f>IF(OR(C50="",D50=""),0,IF(E50="",1,E50))</f>
        <v/>
      </c>
      <c r="G50" s="21">
        <f>IF(OR(C50="",D50=""),"","When """&amp;$B$48&amp;""" is """&amp;C50&amp;""", then Calculate "&amp;SUBSTITUTE(TRIM(D50)," ","_")&amp;"_points: Add "&amp;F50)</f>
        <v/>
      </c>
      <c r="H50" s="21">
        <f>IF(AND(C50="",D50=""),"",IF(C50="","Type the answer",IF(D50="","Pick a result",IF(COUNTIF(Results!$B$6:$B$11,D50)=0,"Not a name on the Results tab",IF($B$48="","Type the question","OK")))))</f>
        <v/>
      </c>
    </row>
    <row r="51">
      <c r="A51" s="19" t="n">
        <v>8</v>
      </c>
      <c r="B51" s="27">
        <f>IF($B$48="","",$B$48)</f>
        <v/>
      </c>
      <c r="C51" s="20" t="inlineStr">
        <is>
          <t>The more the merrier</t>
        </is>
      </c>
      <c r="D51" s="20" t="inlineStr">
        <is>
          <t>Connector</t>
        </is>
      </c>
      <c r="E51" s="26" t="n">
        <v>1</v>
      </c>
      <c r="F51" s="22">
        <f>IF(OR(C51="",D51=""),0,IF(E51="",1,E51))</f>
        <v/>
      </c>
      <c r="G51" s="21">
        <f>IF(OR(C51="",D51=""),"","When """&amp;$B$48&amp;""" is """&amp;C51&amp;""", then Calculate "&amp;SUBSTITUTE(TRIM(D51)," ","_")&amp;"_points: Add "&amp;F51)</f>
        <v/>
      </c>
      <c r="H51" s="21">
        <f>IF(AND(C51="",D51=""),"",IF(C51="","Type the answer",IF(D51="","Pick a result",IF(COUNTIF(Results!$B$6:$B$11,D51)=0,"Not a name on the Results tab",IF($B$48="","Type the question","OK")))))</f>
        <v/>
      </c>
    </row>
    <row r="52">
      <c r="A52" s="19" t="n">
        <v>8</v>
      </c>
      <c r="B52" s="27">
        <f>IF($B$48="","",$B$48)</f>
        <v/>
      </c>
      <c r="C52" s="23" t="n"/>
      <c r="D52" s="23" t="n"/>
      <c r="E52" s="28" t="n"/>
      <c r="F52" s="22">
        <f>IF(OR(C52="",D52=""),0,IF(E52="",1,E52))</f>
        <v/>
      </c>
      <c r="G52" s="21">
        <f>IF(OR(C52="",D52=""),"","When """&amp;$B$48&amp;""" is """&amp;C52&amp;""", then Calculate "&amp;SUBSTITUTE(TRIM(D52)," ","_")&amp;"_points: Add "&amp;F52)</f>
        <v/>
      </c>
      <c r="H52" s="21">
        <f>IF(AND(C52="",D52=""),"",IF(C52="","Type the answer",IF(D52="","Pick a result",IF(COUNTIF(Results!$B$6:$B$11,D52)=0,"Not a name on the Results tab",IF($B$48="","Type the question","OK")))))</f>
        <v/>
      </c>
    </row>
    <row r="53">
      <c r="A53" s="19" t="n">
        <v>8</v>
      </c>
      <c r="B53" s="27">
        <f>IF($B$48="","",$B$48)</f>
        <v/>
      </c>
      <c r="C53" s="23" t="n"/>
      <c r="D53" s="23" t="n"/>
      <c r="E53" s="28" t="n"/>
      <c r="F53" s="22">
        <f>IF(OR(C53="",D53=""),0,IF(E53="",1,E53))</f>
        <v/>
      </c>
      <c r="G53" s="21">
        <f>IF(OR(C53="",D53=""),"","When """&amp;$B$48&amp;""" is """&amp;C53&amp;""", then Calculate "&amp;SUBSTITUTE(TRIM(D53)," ","_")&amp;"_points: Add "&amp;F53)</f>
        <v/>
      </c>
      <c r="H53" s="21">
        <f>IF(AND(C53="",D53=""),"",IF(C53="","Type the answer",IF(D53="","Pick a result",IF(COUNTIF(Results!$B$6:$B$11,D53)=0,"Not a name on the Results tab",IF($B$48="","Type the question","OK")))))</f>
        <v/>
      </c>
    </row>
    <row r="54">
      <c r="A54" s="19" t="n">
        <v>9</v>
      </c>
      <c r="B54" s="29" t="n"/>
      <c r="C54" s="23" t="n"/>
      <c r="D54" s="23" t="n"/>
      <c r="E54" s="28" t="n"/>
      <c r="F54" s="22">
        <f>IF(OR(C54="",D54=""),0,IF(E54="",1,E54))</f>
        <v/>
      </c>
      <c r="G54" s="21">
        <f>IF(OR(C54="",D54=""),"","When """&amp;$B$54&amp;""" is """&amp;C54&amp;""", then Calculate "&amp;SUBSTITUTE(TRIM(D54)," ","_")&amp;"_points: Add "&amp;F54)</f>
        <v/>
      </c>
      <c r="H54" s="21">
        <f>IF(AND(C54="",D54=""),"",IF(C54="","Type the answer",IF(D54="","Pick a result",IF(COUNTIF(Results!$B$6:$B$11,D54)=0,"Not a name on the Results tab",IF($B$54="","Type the question","OK")))))</f>
        <v/>
      </c>
    </row>
    <row r="55">
      <c r="A55" s="19" t="n">
        <v>9</v>
      </c>
      <c r="B55" s="27">
        <f>IF($B$54="","",$B$54)</f>
        <v/>
      </c>
      <c r="C55" s="23" t="n"/>
      <c r="D55" s="23" t="n"/>
      <c r="E55" s="28" t="n"/>
      <c r="F55" s="22">
        <f>IF(OR(C55="",D55=""),0,IF(E55="",1,E55))</f>
        <v/>
      </c>
      <c r="G55" s="21">
        <f>IF(OR(C55="",D55=""),"","When """&amp;$B$54&amp;""" is """&amp;C55&amp;""", then Calculate "&amp;SUBSTITUTE(TRIM(D55)," ","_")&amp;"_points: Add "&amp;F55)</f>
        <v/>
      </c>
      <c r="H55" s="21">
        <f>IF(AND(C55="",D55=""),"",IF(C55="","Type the answer",IF(D55="","Pick a result",IF(COUNTIF(Results!$B$6:$B$11,D55)=0,"Not a name on the Results tab",IF($B$54="","Type the question","OK")))))</f>
        <v/>
      </c>
    </row>
    <row r="56">
      <c r="A56" s="19" t="n">
        <v>9</v>
      </c>
      <c r="B56" s="27">
        <f>IF($B$54="","",$B$54)</f>
        <v/>
      </c>
      <c r="C56" s="23" t="n"/>
      <c r="D56" s="23" t="n"/>
      <c r="E56" s="28" t="n"/>
      <c r="F56" s="22">
        <f>IF(OR(C56="",D56=""),0,IF(E56="",1,E56))</f>
        <v/>
      </c>
      <c r="G56" s="21">
        <f>IF(OR(C56="",D56=""),"","When """&amp;$B$54&amp;""" is """&amp;C56&amp;""", then Calculate "&amp;SUBSTITUTE(TRIM(D56)," ","_")&amp;"_points: Add "&amp;F56)</f>
        <v/>
      </c>
      <c r="H56" s="21">
        <f>IF(AND(C56="",D56=""),"",IF(C56="","Type the answer",IF(D56="","Pick a result",IF(COUNTIF(Results!$B$6:$B$11,D56)=0,"Not a name on the Results tab",IF($B$54="","Type the question","OK")))))</f>
        <v/>
      </c>
    </row>
    <row r="57">
      <c r="A57" s="19" t="n">
        <v>9</v>
      </c>
      <c r="B57" s="27">
        <f>IF($B$54="","",$B$54)</f>
        <v/>
      </c>
      <c r="C57" s="23" t="n"/>
      <c r="D57" s="23" t="n"/>
      <c r="E57" s="28" t="n"/>
      <c r="F57" s="22">
        <f>IF(OR(C57="",D57=""),0,IF(E57="",1,E57))</f>
        <v/>
      </c>
      <c r="G57" s="21">
        <f>IF(OR(C57="",D57=""),"","When """&amp;$B$54&amp;""" is """&amp;C57&amp;""", then Calculate "&amp;SUBSTITUTE(TRIM(D57)," ","_")&amp;"_points: Add "&amp;F57)</f>
        <v/>
      </c>
      <c r="H57" s="21">
        <f>IF(AND(C57="",D57=""),"",IF(C57="","Type the answer",IF(D57="","Pick a result",IF(COUNTIF(Results!$B$6:$B$11,D57)=0,"Not a name on the Results tab",IF($B$54="","Type the question","OK")))))</f>
        <v/>
      </c>
    </row>
    <row r="58">
      <c r="A58" s="19" t="n">
        <v>9</v>
      </c>
      <c r="B58" s="27">
        <f>IF($B$54="","",$B$54)</f>
        <v/>
      </c>
      <c r="C58" s="23" t="n"/>
      <c r="D58" s="23" t="n"/>
      <c r="E58" s="28" t="n"/>
      <c r="F58" s="22">
        <f>IF(OR(C58="",D58=""),0,IF(E58="",1,E58))</f>
        <v/>
      </c>
      <c r="G58" s="21">
        <f>IF(OR(C58="",D58=""),"","When """&amp;$B$54&amp;""" is """&amp;C58&amp;""", then Calculate "&amp;SUBSTITUTE(TRIM(D58)," ","_")&amp;"_points: Add "&amp;F58)</f>
        <v/>
      </c>
      <c r="H58" s="21">
        <f>IF(AND(C58="",D58=""),"",IF(C58="","Type the answer",IF(D58="","Pick a result",IF(COUNTIF(Results!$B$6:$B$11,D58)=0,"Not a name on the Results tab",IF($B$54="","Type the question","OK")))))</f>
        <v/>
      </c>
    </row>
    <row r="59">
      <c r="A59" s="19" t="n">
        <v>9</v>
      </c>
      <c r="B59" s="27">
        <f>IF($B$54="","",$B$54)</f>
        <v/>
      </c>
      <c r="C59" s="23" t="n"/>
      <c r="D59" s="23" t="n"/>
      <c r="E59" s="28" t="n"/>
      <c r="F59" s="22">
        <f>IF(OR(C59="",D59=""),0,IF(E59="",1,E59))</f>
        <v/>
      </c>
      <c r="G59" s="21">
        <f>IF(OR(C59="",D59=""),"","When """&amp;$B$54&amp;""" is """&amp;C59&amp;""", then Calculate "&amp;SUBSTITUTE(TRIM(D59)," ","_")&amp;"_points: Add "&amp;F59)</f>
        <v/>
      </c>
      <c r="H59" s="21">
        <f>IF(AND(C59="",D59=""),"",IF(C59="","Type the answer",IF(D59="","Pick a result",IF(COUNTIF(Results!$B$6:$B$11,D59)=0,"Not a name on the Results tab",IF($B$54="","Type the question","OK")))))</f>
        <v/>
      </c>
    </row>
    <row r="60">
      <c r="A60" s="19" t="n">
        <v>10</v>
      </c>
      <c r="B60" s="29" t="n"/>
      <c r="C60" s="23" t="n"/>
      <c r="D60" s="23" t="n"/>
      <c r="E60" s="28" t="n"/>
      <c r="F60" s="22">
        <f>IF(OR(C60="",D60=""),0,IF(E60="",1,E60))</f>
        <v/>
      </c>
      <c r="G60" s="21">
        <f>IF(OR(C60="",D60=""),"","When """&amp;$B$60&amp;""" is """&amp;C60&amp;""", then Calculate "&amp;SUBSTITUTE(TRIM(D60)," ","_")&amp;"_points: Add "&amp;F60)</f>
        <v/>
      </c>
      <c r="H60" s="21">
        <f>IF(AND(C60="",D60=""),"",IF(C60="","Type the answer",IF(D60="","Pick a result",IF(COUNTIF(Results!$B$6:$B$11,D60)=0,"Not a name on the Results tab",IF($B$60="","Type the question","OK")))))</f>
        <v/>
      </c>
    </row>
    <row r="61">
      <c r="A61" s="19" t="n">
        <v>10</v>
      </c>
      <c r="B61" s="27">
        <f>IF($B$60="","",$B$60)</f>
        <v/>
      </c>
      <c r="C61" s="23" t="n"/>
      <c r="D61" s="23" t="n"/>
      <c r="E61" s="28" t="n"/>
      <c r="F61" s="22">
        <f>IF(OR(C61="",D61=""),0,IF(E61="",1,E61))</f>
        <v/>
      </c>
      <c r="G61" s="21">
        <f>IF(OR(C61="",D61=""),"","When """&amp;$B$60&amp;""" is """&amp;C61&amp;""", then Calculate "&amp;SUBSTITUTE(TRIM(D61)," ","_")&amp;"_points: Add "&amp;F61)</f>
        <v/>
      </c>
      <c r="H61" s="21">
        <f>IF(AND(C61="",D61=""),"",IF(C61="","Type the answer",IF(D61="","Pick a result",IF(COUNTIF(Results!$B$6:$B$11,D61)=0,"Not a name on the Results tab",IF($B$60="","Type the question","OK")))))</f>
        <v/>
      </c>
    </row>
    <row r="62">
      <c r="A62" s="19" t="n">
        <v>10</v>
      </c>
      <c r="B62" s="27">
        <f>IF($B$60="","",$B$60)</f>
        <v/>
      </c>
      <c r="C62" s="23" t="n"/>
      <c r="D62" s="23" t="n"/>
      <c r="E62" s="28" t="n"/>
      <c r="F62" s="22">
        <f>IF(OR(C62="",D62=""),0,IF(E62="",1,E62))</f>
        <v/>
      </c>
      <c r="G62" s="21">
        <f>IF(OR(C62="",D62=""),"","When """&amp;$B$60&amp;""" is """&amp;C62&amp;""", then Calculate "&amp;SUBSTITUTE(TRIM(D62)," ","_")&amp;"_points: Add "&amp;F62)</f>
        <v/>
      </c>
      <c r="H62" s="21">
        <f>IF(AND(C62="",D62=""),"",IF(C62="","Type the answer",IF(D62="","Pick a result",IF(COUNTIF(Results!$B$6:$B$11,D62)=0,"Not a name on the Results tab",IF($B$60="","Type the question","OK")))))</f>
        <v/>
      </c>
    </row>
    <row r="63">
      <c r="A63" s="19" t="n">
        <v>10</v>
      </c>
      <c r="B63" s="27">
        <f>IF($B$60="","",$B$60)</f>
        <v/>
      </c>
      <c r="C63" s="23" t="n"/>
      <c r="D63" s="23" t="n"/>
      <c r="E63" s="28" t="n"/>
      <c r="F63" s="22">
        <f>IF(OR(C63="",D63=""),0,IF(E63="",1,E63))</f>
        <v/>
      </c>
      <c r="G63" s="21">
        <f>IF(OR(C63="",D63=""),"","When """&amp;$B$60&amp;""" is """&amp;C63&amp;""", then Calculate "&amp;SUBSTITUTE(TRIM(D63)," ","_")&amp;"_points: Add "&amp;F63)</f>
        <v/>
      </c>
      <c r="H63" s="21">
        <f>IF(AND(C63="",D63=""),"",IF(C63="","Type the answer",IF(D63="","Pick a result",IF(COUNTIF(Results!$B$6:$B$11,D63)=0,"Not a name on the Results tab",IF($B$60="","Type the question","OK")))))</f>
        <v/>
      </c>
    </row>
    <row r="64">
      <c r="A64" s="19" t="n">
        <v>10</v>
      </c>
      <c r="B64" s="27">
        <f>IF($B$60="","",$B$60)</f>
        <v/>
      </c>
      <c r="C64" s="23" t="n"/>
      <c r="D64" s="23" t="n"/>
      <c r="E64" s="28" t="n"/>
      <c r="F64" s="22">
        <f>IF(OR(C64="",D64=""),0,IF(E64="",1,E64))</f>
        <v/>
      </c>
      <c r="G64" s="21">
        <f>IF(OR(C64="",D64=""),"","When """&amp;$B$60&amp;""" is """&amp;C64&amp;""", then Calculate "&amp;SUBSTITUTE(TRIM(D64)," ","_")&amp;"_points: Add "&amp;F64)</f>
        <v/>
      </c>
      <c r="H64" s="21">
        <f>IF(AND(C64="",D64=""),"",IF(C64="","Type the answer",IF(D64="","Pick a result",IF(COUNTIF(Results!$B$6:$B$11,D64)=0,"Not a name on the Results tab",IF($B$60="","Type the question","OK")))))</f>
        <v/>
      </c>
    </row>
    <row r="65">
      <c r="A65" s="19" t="n">
        <v>10</v>
      </c>
      <c r="B65" s="27">
        <f>IF($B$60="","",$B$60)</f>
        <v/>
      </c>
      <c r="C65" s="23" t="n"/>
      <c r="D65" s="23" t="n"/>
      <c r="E65" s="28" t="n"/>
      <c r="F65" s="22">
        <f>IF(OR(C65="",D65=""),0,IF(E65="",1,E65))</f>
        <v/>
      </c>
      <c r="G65" s="21">
        <f>IF(OR(C65="",D65=""),"","When """&amp;$B$60&amp;""" is """&amp;C65&amp;""", then Calculate "&amp;SUBSTITUTE(TRIM(D65)," ","_")&amp;"_points: Add "&amp;F65)</f>
        <v/>
      </c>
      <c r="H65" s="21">
        <f>IF(AND(C65="",D65=""),"",IF(C65="","Type the answer",IF(D65="","Pick a result",IF(COUNTIF(Results!$B$6:$B$11,D65)=0,"Not a name on the Results tab",IF($B$60="","Type the question","OK")))))</f>
        <v/>
      </c>
    </row>
  </sheetData>
  <dataValidations count="2">
    <dataValidation sqref="D6:D65" showDropDown="0" showInputMessage="1" showErrorMessage="1" allowBlank="1" errorTitle="Gives points to" error="Pick a value from the list. Pick the result this answer points to. Names come from the Results tab." promptTitle="Gives points to" prompt="Pick the result this answer points to. Names come from the Results tab." type="list" errorStyle="warning">
      <formula1>Lists!$A$2:$A$7</formula1>
    </dataValidation>
    <dataValidation sqref="E6:E65" showDropDown="0" showInputMessage="1" showErrorMessage="1" allowBlank="1" errorTitle="Points" error="Type a number from 0.5 to 100." promptTitle="Points" prompt="Leave empty for 1 point. Type 1.5 on one question's answers to make ties rare." type="decimal" errorStyle="warning" operator="between">
      <formula1>0.5</formula1>
      <formula2>100</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15703A"/>
    <outlinePr summaryBelow="1" summaryRight="1"/>
    <pageSetUpPr/>
  </sheetPr>
  <dimension ref="A1:Q2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40" customWidth="1" min="2" max="2"/>
    <col width="13" customWidth="1" min="3" max="3"/>
    <col width="14" customWidth="1" min="4" max="4"/>
    <col width="14" customWidth="1" min="5" max="5"/>
    <col width="14" customWidth="1" min="6" max="6"/>
    <col width="14" customWidth="1" min="7" max="7"/>
    <col width="14" customWidth="1" min="8" max="8"/>
    <col width="14" customWidth="1" min="9" max="9"/>
    <col width="22" customWidth="1" min="10" max="10"/>
    <col width="2" customWidth="1" min="11" max="11"/>
    <col width="13" customWidth="1" min="12" max="12"/>
    <col width="13" customWidth="1" min="13" max="13"/>
    <col width="13" customWidth="1" min="14" max="14"/>
    <col width="13" customWidth="1" min="15" max="15"/>
    <col width="13" customWidth="1" min="16" max="16"/>
    <col width="13" customWidth="1" min="17" max="17"/>
  </cols>
  <sheetData>
    <row r="1">
      <c r="A1" s="15" t="inlineStr">
        <is>
          <t>Totals check</t>
        </is>
      </c>
    </row>
    <row r="2">
      <c r="A2" s="16" t="inlineStr">
        <is>
          <t>Every question should offer an answer for every result, and every result should be able to win. Nothing to type on this tab.</t>
        </is>
      </c>
    </row>
    <row r="3">
      <c r="A3" s="17">
        <f>IF('Scoring grid'!$B$6="It's Saturday morning on a trip. What are you doing?","You are looking at EXAMPLE data (a travel style quiz). Clear the yellow cells on the Results, Scoring grid and Test run tabs, then type your own.","")</f>
        <v/>
      </c>
    </row>
    <row r="5" ht="44" customHeight="1">
      <c r="A5" s="3" t="inlineStr">
        <is>
          <t>Q</t>
        </is>
      </c>
      <c r="B5" s="3" t="inlineStr">
        <is>
          <t>Question</t>
        </is>
      </c>
      <c r="C5" s="3" t="inlineStr">
        <is>
          <t>Answers</t>
        </is>
      </c>
      <c r="D5" s="3">
        <f>IF(Results!$B$6="","(no result 1)","Answers for "&amp;Results!$B$6)</f>
        <v/>
      </c>
      <c r="E5" s="3">
        <f>IF(Results!$B$7="","(no result 2)","Answers for "&amp;Results!$B$7)</f>
        <v/>
      </c>
      <c r="F5" s="3">
        <f>IF(Results!$B$8="","(no result 3)","Answers for "&amp;Results!$B$8)</f>
        <v/>
      </c>
      <c r="G5" s="3">
        <f>IF(Results!$B$9="","(no result 4)","Answers for "&amp;Results!$B$9)</f>
        <v/>
      </c>
      <c r="H5" s="3">
        <f>IF(Results!$B$10="","(no result 5)","Answers for "&amp;Results!$B$10)</f>
        <v/>
      </c>
      <c r="I5" s="3">
        <f>IF(Results!$B$11="","(no result 6)","Answers for "&amp;Results!$B$11)</f>
        <v/>
      </c>
      <c r="J5" s="3" t="inlineStr">
        <is>
          <t>Covers every result?</t>
        </is>
      </c>
      <c r="K5" s="30" t="n"/>
      <c r="L5" s="31">
        <f>IF(Results!$B$6="","(no result 1)","Most points: "&amp;Results!$B$6)</f>
        <v/>
      </c>
      <c r="M5" s="31">
        <f>IF(Results!$B$7="","(no result 2)","Most points: "&amp;Results!$B$7)</f>
        <v/>
      </c>
      <c r="N5" s="31">
        <f>IF(Results!$B$8="","(no result 3)","Most points: "&amp;Results!$B$8)</f>
        <v/>
      </c>
      <c r="O5" s="31">
        <f>IF(Results!$B$9="","(no result 4)","Most points: "&amp;Results!$B$9)</f>
        <v/>
      </c>
      <c r="P5" s="31">
        <f>IF(Results!$B$10="","(no result 5)","Most points: "&amp;Results!$B$10)</f>
        <v/>
      </c>
      <c r="Q5" s="31">
        <f>IF(Results!$B$11="","(no result 6)","Most points: "&amp;Results!$B$11)</f>
        <v/>
      </c>
    </row>
    <row r="6">
      <c r="A6" s="21" t="n">
        <v>1</v>
      </c>
      <c r="B6" s="21">
        <f>IF('Scoring grid'!$B$6="","",'Scoring grid'!$B$6)</f>
        <v/>
      </c>
      <c r="C6" s="22">
        <f>SUMPRODUCT((LEN('Scoring grid'!$C$6:$C$11)&gt;0)*1)</f>
        <v/>
      </c>
      <c r="D6" s="22">
        <f>IF(OR(Results!$B$6="",$C6=0),"",COUNTIF('Scoring grid'!$D$6:$D$11,Results!$B$6))</f>
        <v/>
      </c>
      <c r="E6" s="22">
        <f>IF(OR(Results!$B$7="",$C6=0),"",COUNTIF('Scoring grid'!$D$6:$D$11,Results!$B$7))</f>
        <v/>
      </c>
      <c r="F6" s="22">
        <f>IF(OR(Results!$B$8="",$C6=0),"",COUNTIF('Scoring grid'!$D$6:$D$11,Results!$B$8))</f>
        <v/>
      </c>
      <c r="G6" s="22">
        <f>IF(OR(Results!$B$9="",$C6=0),"",COUNTIF('Scoring grid'!$D$6:$D$11,Results!$B$9))</f>
        <v/>
      </c>
      <c r="H6" s="22">
        <f>IF(OR(Results!$B$10="",$C6=0),"",COUNTIF('Scoring grid'!$D$6:$D$11,Results!$B$10))</f>
        <v/>
      </c>
      <c r="I6" s="22">
        <f>IF(OR(Results!$B$11="",$C6=0),"",COUNTIF('Scoring grid'!$D$6:$D$11,Results!$B$11))</f>
        <v/>
      </c>
      <c r="J6" s="21">
        <f>IF(C6=0,"",IF(COUNTIF(D6:I6,0)&gt;0,"No: add an answer for each result","Yes"))</f>
        <v/>
      </c>
      <c r="K6" s="32" t="n"/>
      <c r="L6" s="33">
        <f>IF(Results!$B$6="","",SUMPRODUCT(MAX(('Scoring grid'!$D$6:$D$11=Results!$B$6)*'Scoring grid'!$F$6:$F$11)))</f>
        <v/>
      </c>
      <c r="M6" s="33">
        <f>IF(Results!$B$7="","",SUMPRODUCT(MAX(('Scoring grid'!$D$6:$D$11=Results!$B$7)*'Scoring grid'!$F$6:$F$11)))</f>
        <v/>
      </c>
      <c r="N6" s="33">
        <f>IF(Results!$B$8="","",SUMPRODUCT(MAX(('Scoring grid'!$D$6:$D$11=Results!$B$8)*'Scoring grid'!$F$6:$F$11)))</f>
        <v/>
      </c>
      <c r="O6" s="33">
        <f>IF(Results!$B$9="","",SUMPRODUCT(MAX(('Scoring grid'!$D$6:$D$11=Results!$B$9)*'Scoring grid'!$F$6:$F$11)))</f>
        <v/>
      </c>
      <c r="P6" s="33">
        <f>IF(Results!$B$10="","",SUMPRODUCT(MAX(('Scoring grid'!$D$6:$D$11=Results!$B$10)*'Scoring grid'!$F$6:$F$11)))</f>
        <v/>
      </c>
      <c r="Q6" s="33">
        <f>IF(Results!$B$11="","",SUMPRODUCT(MAX(('Scoring grid'!$D$6:$D$11=Results!$B$11)*'Scoring grid'!$F$6:$F$11)))</f>
        <v/>
      </c>
    </row>
    <row r="7">
      <c r="A7" s="21" t="n">
        <v>2</v>
      </c>
      <c r="B7" s="21">
        <f>IF('Scoring grid'!$B$12="","",'Scoring grid'!$B$12)</f>
        <v/>
      </c>
      <c r="C7" s="22">
        <f>SUMPRODUCT((LEN('Scoring grid'!$C$12:$C$17)&gt;0)*1)</f>
        <v/>
      </c>
      <c r="D7" s="22">
        <f>IF(OR(Results!$B$6="",$C7=0),"",COUNTIF('Scoring grid'!$D$12:$D$17,Results!$B$6))</f>
        <v/>
      </c>
      <c r="E7" s="22">
        <f>IF(OR(Results!$B$7="",$C7=0),"",COUNTIF('Scoring grid'!$D$12:$D$17,Results!$B$7))</f>
        <v/>
      </c>
      <c r="F7" s="22">
        <f>IF(OR(Results!$B$8="",$C7=0),"",COUNTIF('Scoring grid'!$D$12:$D$17,Results!$B$8))</f>
        <v/>
      </c>
      <c r="G7" s="22">
        <f>IF(OR(Results!$B$9="",$C7=0),"",COUNTIF('Scoring grid'!$D$12:$D$17,Results!$B$9))</f>
        <v/>
      </c>
      <c r="H7" s="22">
        <f>IF(OR(Results!$B$10="",$C7=0),"",COUNTIF('Scoring grid'!$D$12:$D$17,Results!$B$10))</f>
        <v/>
      </c>
      <c r="I7" s="22">
        <f>IF(OR(Results!$B$11="",$C7=0),"",COUNTIF('Scoring grid'!$D$12:$D$17,Results!$B$11))</f>
        <v/>
      </c>
      <c r="J7" s="21">
        <f>IF(C7=0,"",IF(COUNTIF(D7:I7,0)&gt;0,"No: add an answer for each result","Yes"))</f>
        <v/>
      </c>
      <c r="K7" s="32" t="n"/>
      <c r="L7" s="33">
        <f>IF(Results!$B$6="","",SUMPRODUCT(MAX(('Scoring grid'!$D$12:$D$17=Results!$B$6)*'Scoring grid'!$F$12:$F$17)))</f>
        <v/>
      </c>
      <c r="M7" s="33">
        <f>IF(Results!$B$7="","",SUMPRODUCT(MAX(('Scoring grid'!$D$12:$D$17=Results!$B$7)*'Scoring grid'!$F$12:$F$17)))</f>
        <v/>
      </c>
      <c r="N7" s="33">
        <f>IF(Results!$B$8="","",SUMPRODUCT(MAX(('Scoring grid'!$D$12:$D$17=Results!$B$8)*'Scoring grid'!$F$12:$F$17)))</f>
        <v/>
      </c>
      <c r="O7" s="33">
        <f>IF(Results!$B$9="","",SUMPRODUCT(MAX(('Scoring grid'!$D$12:$D$17=Results!$B$9)*'Scoring grid'!$F$12:$F$17)))</f>
        <v/>
      </c>
      <c r="P7" s="33">
        <f>IF(Results!$B$10="","",SUMPRODUCT(MAX(('Scoring grid'!$D$12:$D$17=Results!$B$10)*'Scoring grid'!$F$12:$F$17)))</f>
        <v/>
      </c>
      <c r="Q7" s="33">
        <f>IF(Results!$B$11="","",SUMPRODUCT(MAX(('Scoring grid'!$D$12:$D$17=Results!$B$11)*'Scoring grid'!$F$12:$F$17)))</f>
        <v/>
      </c>
    </row>
    <row r="8">
      <c r="A8" s="21" t="n">
        <v>3</v>
      </c>
      <c r="B8" s="21">
        <f>IF('Scoring grid'!$B$18="","",'Scoring grid'!$B$18)</f>
        <v/>
      </c>
      <c r="C8" s="22">
        <f>SUMPRODUCT((LEN('Scoring grid'!$C$18:$C$23)&gt;0)*1)</f>
        <v/>
      </c>
      <c r="D8" s="22">
        <f>IF(OR(Results!$B$6="",$C8=0),"",COUNTIF('Scoring grid'!$D$18:$D$23,Results!$B$6))</f>
        <v/>
      </c>
      <c r="E8" s="22">
        <f>IF(OR(Results!$B$7="",$C8=0),"",COUNTIF('Scoring grid'!$D$18:$D$23,Results!$B$7))</f>
        <v/>
      </c>
      <c r="F8" s="22">
        <f>IF(OR(Results!$B$8="",$C8=0),"",COUNTIF('Scoring grid'!$D$18:$D$23,Results!$B$8))</f>
        <v/>
      </c>
      <c r="G8" s="22">
        <f>IF(OR(Results!$B$9="",$C8=0),"",COUNTIF('Scoring grid'!$D$18:$D$23,Results!$B$9))</f>
        <v/>
      </c>
      <c r="H8" s="22">
        <f>IF(OR(Results!$B$10="",$C8=0),"",COUNTIF('Scoring grid'!$D$18:$D$23,Results!$B$10))</f>
        <v/>
      </c>
      <c r="I8" s="22">
        <f>IF(OR(Results!$B$11="",$C8=0),"",COUNTIF('Scoring grid'!$D$18:$D$23,Results!$B$11))</f>
        <v/>
      </c>
      <c r="J8" s="21">
        <f>IF(C8=0,"",IF(COUNTIF(D8:I8,0)&gt;0,"No: add an answer for each result","Yes"))</f>
        <v/>
      </c>
      <c r="K8" s="32" t="n"/>
      <c r="L8" s="33">
        <f>IF(Results!$B$6="","",SUMPRODUCT(MAX(('Scoring grid'!$D$18:$D$23=Results!$B$6)*'Scoring grid'!$F$18:$F$23)))</f>
        <v/>
      </c>
      <c r="M8" s="33">
        <f>IF(Results!$B$7="","",SUMPRODUCT(MAX(('Scoring grid'!$D$18:$D$23=Results!$B$7)*'Scoring grid'!$F$18:$F$23)))</f>
        <v/>
      </c>
      <c r="N8" s="33">
        <f>IF(Results!$B$8="","",SUMPRODUCT(MAX(('Scoring grid'!$D$18:$D$23=Results!$B$8)*'Scoring grid'!$F$18:$F$23)))</f>
        <v/>
      </c>
      <c r="O8" s="33">
        <f>IF(Results!$B$9="","",SUMPRODUCT(MAX(('Scoring grid'!$D$18:$D$23=Results!$B$9)*'Scoring grid'!$F$18:$F$23)))</f>
        <v/>
      </c>
      <c r="P8" s="33">
        <f>IF(Results!$B$10="","",SUMPRODUCT(MAX(('Scoring grid'!$D$18:$D$23=Results!$B$10)*'Scoring grid'!$F$18:$F$23)))</f>
        <v/>
      </c>
      <c r="Q8" s="33">
        <f>IF(Results!$B$11="","",SUMPRODUCT(MAX(('Scoring grid'!$D$18:$D$23=Results!$B$11)*'Scoring grid'!$F$18:$F$23)))</f>
        <v/>
      </c>
    </row>
    <row r="9">
      <c r="A9" s="21" t="n">
        <v>4</v>
      </c>
      <c r="B9" s="21">
        <f>IF('Scoring grid'!$B$24="","",'Scoring grid'!$B$24)</f>
        <v/>
      </c>
      <c r="C9" s="22">
        <f>SUMPRODUCT((LEN('Scoring grid'!$C$24:$C$29)&gt;0)*1)</f>
        <v/>
      </c>
      <c r="D9" s="22">
        <f>IF(OR(Results!$B$6="",$C9=0),"",COUNTIF('Scoring grid'!$D$24:$D$29,Results!$B$6))</f>
        <v/>
      </c>
      <c r="E9" s="22">
        <f>IF(OR(Results!$B$7="",$C9=0),"",COUNTIF('Scoring grid'!$D$24:$D$29,Results!$B$7))</f>
        <v/>
      </c>
      <c r="F9" s="22">
        <f>IF(OR(Results!$B$8="",$C9=0),"",COUNTIF('Scoring grid'!$D$24:$D$29,Results!$B$8))</f>
        <v/>
      </c>
      <c r="G9" s="22">
        <f>IF(OR(Results!$B$9="",$C9=0),"",COUNTIF('Scoring grid'!$D$24:$D$29,Results!$B$9))</f>
        <v/>
      </c>
      <c r="H9" s="22">
        <f>IF(OR(Results!$B$10="",$C9=0),"",COUNTIF('Scoring grid'!$D$24:$D$29,Results!$B$10))</f>
        <v/>
      </c>
      <c r="I9" s="22">
        <f>IF(OR(Results!$B$11="",$C9=0),"",COUNTIF('Scoring grid'!$D$24:$D$29,Results!$B$11))</f>
        <v/>
      </c>
      <c r="J9" s="21">
        <f>IF(C9=0,"",IF(COUNTIF(D9:I9,0)&gt;0,"No: add an answer for each result","Yes"))</f>
        <v/>
      </c>
      <c r="K9" s="32" t="n"/>
      <c r="L9" s="33">
        <f>IF(Results!$B$6="","",SUMPRODUCT(MAX(('Scoring grid'!$D$24:$D$29=Results!$B$6)*'Scoring grid'!$F$24:$F$29)))</f>
        <v/>
      </c>
      <c r="M9" s="33">
        <f>IF(Results!$B$7="","",SUMPRODUCT(MAX(('Scoring grid'!$D$24:$D$29=Results!$B$7)*'Scoring grid'!$F$24:$F$29)))</f>
        <v/>
      </c>
      <c r="N9" s="33">
        <f>IF(Results!$B$8="","",SUMPRODUCT(MAX(('Scoring grid'!$D$24:$D$29=Results!$B$8)*'Scoring grid'!$F$24:$F$29)))</f>
        <v/>
      </c>
      <c r="O9" s="33">
        <f>IF(Results!$B$9="","",SUMPRODUCT(MAX(('Scoring grid'!$D$24:$D$29=Results!$B$9)*'Scoring grid'!$F$24:$F$29)))</f>
        <v/>
      </c>
      <c r="P9" s="33">
        <f>IF(Results!$B$10="","",SUMPRODUCT(MAX(('Scoring grid'!$D$24:$D$29=Results!$B$10)*'Scoring grid'!$F$24:$F$29)))</f>
        <v/>
      </c>
      <c r="Q9" s="33">
        <f>IF(Results!$B$11="","",SUMPRODUCT(MAX(('Scoring grid'!$D$24:$D$29=Results!$B$11)*'Scoring grid'!$F$24:$F$29)))</f>
        <v/>
      </c>
    </row>
    <row r="10">
      <c r="A10" s="21" t="n">
        <v>5</v>
      </c>
      <c r="B10" s="21">
        <f>IF('Scoring grid'!$B$30="","",'Scoring grid'!$B$30)</f>
        <v/>
      </c>
      <c r="C10" s="22">
        <f>SUMPRODUCT((LEN('Scoring grid'!$C$30:$C$35)&gt;0)*1)</f>
        <v/>
      </c>
      <c r="D10" s="22">
        <f>IF(OR(Results!$B$6="",$C10=0),"",COUNTIF('Scoring grid'!$D$30:$D$35,Results!$B$6))</f>
        <v/>
      </c>
      <c r="E10" s="22">
        <f>IF(OR(Results!$B$7="",$C10=0),"",COUNTIF('Scoring grid'!$D$30:$D$35,Results!$B$7))</f>
        <v/>
      </c>
      <c r="F10" s="22">
        <f>IF(OR(Results!$B$8="",$C10=0),"",COUNTIF('Scoring grid'!$D$30:$D$35,Results!$B$8))</f>
        <v/>
      </c>
      <c r="G10" s="22">
        <f>IF(OR(Results!$B$9="",$C10=0),"",COUNTIF('Scoring grid'!$D$30:$D$35,Results!$B$9))</f>
        <v/>
      </c>
      <c r="H10" s="22">
        <f>IF(OR(Results!$B$10="",$C10=0),"",COUNTIF('Scoring grid'!$D$30:$D$35,Results!$B$10))</f>
        <v/>
      </c>
      <c r="I10" s="22">
        <f>IF(OR(Results!$B$11="",$C10=0),"",COUNTIF('Scoring grid'!$D$30:$D$35,Results!$B$11))</f>
        <v/>
      </c>
      <c r="J10" s="21">
        <f>IF(C10=0,"",IF(COUNTIF(D10:I10,0)&gt;0,"No: add an answer for each result","Yes"))</f>
        <v/>
      </c>
      <c r="K10" s="32" t="n"/>
      <c r="L10" s="33">
        <f>IF(Results!$B$6="","",SUMPRODUCT(MAX(('Scoring grid'!$D$30:$D$35=Results!$B$6)*'Scoring grid'!$F$30:$F$35)))</f>
        <v/>
      </c>
      <c r="M10" s="33">
        <f>IF(Results!$B$7="","",SUMPRODUCT(MAX(('Scoring grid'!$D$30:$D$35=Results!$B$7)*'Scoring grid'!$F$30:$F$35)))</f>
        <v/>
      </c>
      <c r="N10" s="33">
        <f>IF(Results!$B$8="","",SUMPRODUCT(MAX(('Scoring grid'!$D$30:$D$35=Results!$B$8)*'Scoring grid'!$F$30:$F$35)))</f>
        <v/>
      </c>
      <c r="O10" s="33">
        <f>IF(Results!$B$9="","",SUMPRODUCT(MAX(('Scoring grid'!$D$30:$D$35=Results!$B$9)*'Scoring grid'!$F$30:$F$35)))</f>
        <v/>
      </c>
      <c r="P10" s="33">
        <f>IF(Results!$B$10="","",SUMPRODUCT(MAX(('Scoring grid'!$D$30:$D$35=Results!$B$10)*'Scoring grid'!$F$30:$F$35)))</f>
        <v/>
      </c>
      <c r="Q10" s="33">
        <f>IF(Results!$B$11="","",SUMPRODUCT(MAX(('Scoring grid'!$D$30:$D$35=Results!$B$11)*'Scoring grid'!$F$30:$F$35)))</f>
        <v/>
      </c>
    </row>
    <row r="11">
      <c r="A11" s="21" t="n">
        <v>6</v>
      </c>
      <c r="B11" s="21">
        <f>IF('Scoring grid'!$B$36="","",'Scoring grid'!$B$36)</f>
        <v/>
      </c>
      <c r="C11" s="22">
        <f>SUMPRODUCT((LEN('Scoring grid'!$C$36:$C$41)&gt;0)*1)</f>
        <v/>
      </c>
      <c r="D11" s="22">
        <f>IF(OR(Results!$B$6="",$C11=0),"",COUNTIF('Scoring grid'!$D$36:$D$41,Results!$B$6))</f>
        <v/>
      </c>
      <c r="E11" s="22">
        <f>IF(OR(Results!$B$7="",$C11=0),"",COUNTIF('Scoring grid'!$D$36:$D$41,Results!$B$7))</f>
        <v/>
      </c>
      <c r="F11" s="22">
        <f>IF(OR(Results!$B$8="",$C11=0),"",COUNTIF('Scoring grid'!$D$36:$D$41,Results!$B$8))</f>
        <v/>
      </c>
      <c r="G11" s="22">
        <f>IF(OR(Results!$B$9="",$C11=0),"",COUNTIF('Scoring grid'!$D$36:$D$41,Results!$B$9))</f>
        <v/>
      </c>
      <c r="H11" s="22">
        <f>IF(OR(Results!$B$10="",$C11=0),"",COUNTIF('Scoring grid'!$D$36:$D$41,Results!$B$10))</f>
        <v/>
      </c>
      <c r="I11" s="22">
        <f>IF(OR(Results!$B$11="",$C11=0),"",COUNTIF('Scoring grid'!$D$36:$D$41,Results!$B$11))</f>
        <v/>
      </c>
      <c r="J11" s="21">
        <f>IF(C11=0,"",IF(COUNTIF(D11:I11,0)&gt;0,"No: add an answer for each result","Yes"))</f>
        <v/>
      </c>
      <c r="K11" s="32" t="n"/>
      <c r="L11" s="33">
        <f>IF(Results!$B$6="","",SUMPRODUCT(MAX(('Scoring grid'!$D$36:$D$41=Results!$B$6)*'Scoring grid'!$F$36:$F$41)))</f>
        <v/>
      </c>
      <c r="M11" s="33">
        <f>IF(Results!$B$7="","",SUMPRODUCT(MAX(('Scoring grid'!$D$36:$D$41=Results!$B$7)*'Scoring grid'!$F$36:$F$41)))</f>
        <v/>
      </c>
      <c r="N11" s="33">
        <f>IF(Results!$B$8="","",SUMPRODUCT(MAX(('Scoring grid'!$D$36:$D$41=Results!$B$8)*'Scoring grid'!$F$36:$F$41)))</f>
        <v/>
      </c>
      <c r="O11" s="33">
        <f>IF(Results!$B$9="","",SUMPRODUCT(MAX(('Scoring grid'!$D$36:$D$41=Results!$B$9)*'Scoring grid'!$F$36:$F$41)))</f>
        <v/>
      </c>
      <c r="P11" s="33">
        <f>IF(Results!$B$10="","",SUMPRODUCT(MAX(('Scoring grid'!$D$36:$D$41=Results!$B$10)*'Scoring grid'!$F$36:$F$41)))</f>
        <v/>
      </c>
      <c r="Q11" s="33">
        <f>IF(Results!$B$11="","",SUMPRODUCT(MAX(('Scoring grid'!$D$36:$D$41=Results!$B$11)*'Scoring grid'!$F$36:$F$41)))</f>
        <v/>
      </c>
    </row>
    <row r="12">
      <c r="A12" s="21" t="n">
        <v>7</v>
      </c>
      <c r="B12" s="21">
        <f>IF('Scoring grid'!$B$42="","",'Scoring grid'!$B$42)</f>
        <v/>
      </c>
      <c r="C12" s="22">
        <f>SUMPRODUCT((LEN('Scoring grid'!$C$42:$C$47)&gt;0)*1)</f>
        <v/>
      </c>
      <c r="D12" s="22">
        <f>IF(OR(Results!$B$6="",$C12=0),"",COUNTIF('Scoring grid'!$D$42:$D$47,Results!$B$6))</f>
        <v/>
      </c>
      <c r="E12" s="22">
        <f>IF(OR(Results!$B$7="",$C12=0),"",COUNTIF('Scoring grid'!$D$42:$D$47,Results!$B$7))</f>
        <v/>
      </c>
      <c r="F12" s="22">
        <f>IF(OR(Results!$B$8="",$C12=0),"",COUNTIF('Scoring grid'!$D$42:$D$47,Results!$B$8))</f>
        <v/>
      </c>
      <c r="G12" s="22">
        <f>IF(OR(Results!$B$9="",$C12=0),"",COUNTIF('Scoring grid'!$D$42:$D$47,Results!$B$9))</f>
        <v/>
      </c>
      <c r="H12" s="22">
        <f>IF(OR(Results!$B$10="",$C12=0),"",COUNTIF('Scoring grid'!$D$42:$D$47,Results!$B$10))</f>
        <v/>
      </c>
      <c r="I12" s="22">
        <f>IF(OR(Results!$B$11="",$C12=0),"",COUNTIF('Scoring grid'!$D$42:$D$47,Results!$B$11))</f>
        <v/>
      </c>
      <c r="J12" s="21">
        <f>IF(C12=0,"",IF(COUNTIF(D12:I12,0)&gt;0,"No: add an answer for each result","Yes"))</f>
        <v/>
      </c>
      <c r="K12" s="32" t="n"/>
      <c r="L12" s="33">
        <f>IF(Results!$B$6="","",SUMPRODUCT(MAX(('Scoring grid'!$D$42:$D$47=Results!$B$6)*'Scoring grid'!$F$42:$F$47)))</f>
        <v/>
      </c>
      <c r="M12" s="33">
        <f>IF(Results!$B$7="","",SUMPRODUCT(MAX(('Scoring grid'!$D$42:$D$47=Results!$B$7)*'Scoring grid'!$F$42:$F$47)))</f>
        <v/>
      </c>
      <c r="N12" s="33">
        <f>IF(Results!$B$8="","",SUMPRODUCT(MAX(('Scoring grid'!$D$42:$D$47=Results!$B$8)*'Scoring grid'!$F$42:$F$47)))</f>
        <v/>
      </c>
      <c r="O12" s="33">
        <f>IF(Results!$B$9="","",SUMPRODUCT(MAX(('Scoring grid'!$D$42:$D$47=Results!$B$9)*'Scoring grid'!$F$42:$F$47)))</f>
        <v/>
      </c>
      <c r="P12" s="33">
        <f>IF(Results!$B$10="","",SUMPRODUCT(MAX(('Scoring grid'!$D$42:$D$47=Results!$B$10)*'Scoring grid'!$F$42:$F$47)))</f>
        <v/>
      </c>
      <c r="Q12" s="33">
        <f>IF(Results!$B$11="","",SUMPRODUCT(MAX(('Scoring grid'!$D$42:$D$47=Results!$B$11)*'Scoring grid'!$F$42:$F$47)))</f>
        <v/>
      </c>
    </row>
    <row r="13">
      <c r="A13" s="21" t="n">
        <v>8</v>
      </c>
      <c r="B13" s="21">
        <f>IF('Scoring grid'!$B$48="","",'Scoring grid'!$B$48)</f>
        <v/>
      </c>
      <c r="C13" s="22">
        <f>SUMPRODUCT((LEN('Scoring grid'!$C$48:$C$53)&gt;0)*1)</f>
        <v/>
      </c>
      <c r="D13" s="22">
        <f>IF(OR(Results!$B$6="",$C13=0),"",COUNTIF('Scoring grid'!$D$48:$D$53,Results!$B$6))</f>
        <v/>
      </c>
      <c r="E13" s="22">
        <f>IF(OR(Results!$B$7="",$C13=0),"",COUNTIF('Scoring grid'!$D$48:$D$53,Results!$B$7))</f>
        <v/>
      </c>
      <c r="F13" s="22">
        <f>IF(OR(Results!$B$8="",$C13=0),"",COUNTIF('Scoring grid'!$D$48:$D$53,Results!$B$8))</f>
        <v/>
      </c>
      <c r="G13" s="22">
        <f>IF(OR(Results!$B$9="",$C13=0),"",COUNTIF('Scoring grid'!$D$48:$D$53,Results!$B$9))</f>
        <v/>
      </c>
      <c r="H13" s="22">
        <f>IF(OR(Results!$B$10="",$C13=0),"",COUNTIF('Scoring grid'!$D$48:$D$53,Results!$B$10))</f>
        <v/>
      </c>
      <c r="I13" s="22">
        <f>IF(OR(Results!$B$11="",$C13=0),"",COUNTIF('Scoring grid'!$D$48:$D$53,Results!$B$11))</f>
        <v/>
      </c>
      <c r="J13" s="21">
        <f>IF(C13=0,"",IF(COUNTIF(D13:I13,0)&gt;0,"No: add an answer for each result","Yes"))</f>
        <v/>
      </c>
      <c r="K13" s="32" t="n"/>
      <c r="L13" s="33">
        <f>IF(Results!$B$6="","",SUMPRODUCT(MAX(('Scoring grid'!$D$48:$D$53=Results!$B$6)*'Scoring grid'!$F$48:$F$53)))</f>
        <v/>
      </c>
      <c r="M13" s="33">
        <f>IF(Results!$B$7="","",SUMPRODUCT(MAX(('Scoring grid'!$D$48:$D$53=Results!$B$7)*'Scoring grid'!$F$48:$F$53)))</f>
        <v/>
      </c>
      <c r="N13" s="33">
        <f>IF(Results!$B$8="","",SUMPRODUCT(MAX(('Scoring grid'!$D$48:$D$53=Results!$B$8)*'Scoring grid'!$F$48:$F$53)))</f>
        <v/>
      </c>
      <c r="O13" s="33">
        <f>IF(Results!$B$9="","",SUMPRODUCT(MAX(('Scoring grid'!$D$48:$D$53=Results!$B$9)*'Scoring grid'!$F$48:$F$53)))</f>
        <v/>
      </c>
      <c r="P13" s="33">
        <f>IF(Results!$B$10="","",SUMPRODUCT(MAX(('Scoring grid'!$D$48:$D$53=Results!$B$10)*'Scoring grid'!$F$48:$F$53)))</f>
        <v/>
      </c>
      <c r="Q13" s="33">
        <f>IF(Results!$B$11="","",SUMPRODUCT(MAX(('Scoring grid'!$D$48:$D$53=Results!$B$11)*'Scoring grid'!$F$48:$F$53)))</f>
        <v/>
      </c>
    </row>
    <row r="14">
      <c r="A14" s="21" t="n">
        <v>9</v>
      </c>
      <c r="B14" s="21">
        <f>IF('Scoring grid'!$B$54="","",'Scoring grid'!$B$54)</f>
        <v/>
      </c>
      <c r="C14" s="22">
        <f>SUMPRODUCT((LEN('Scoring grid'!$C$54:$C$59)&gt;0)*1)</f>
        <v/>
      </c>
      <c r="D14" s="22">
        <f>IF(OR(Results!$B$6="",$C14=0),"",COUNTIF('Scoring grid'!$D$54:$D$59,Results!$B$6))</f>
        <v/>
      </c>
      <c r="E14" s="22">
        <f>IF(OR(Results!$B$7="",$C14=0),"",COUNTIF('Scoring grid'!$D$54:$D$59,Results!$B$7))</f>
        <v/>
      </c>
      <c r="F14" s="22">
        <f>IF(OR(Results!$B$8="",$C14=0),"",COUNTIF('Scoring grid'!$D$54:$D$59,Results!$B$8))</f>
        <v/>
      </c>
      <c r="G14" s="22">
        <f>IF(OR(Results!$B$9="",$C14=0),"",COUNTIF('Scoring grid'!$D$54:$D$59,Results!$B$9))</f>
        <v/>
      </c>
      <c r="H14" s="22">
        <f>IF(OR(Results!$B$10="",$C14=0),"",COUNTIF('Scoring grid'!$D$54:$D$59,Results!$B$10))</f>
        <v/>
      </c>
      <c r="I14" s="22">
        <f>IF(OR(Results!$B$11="",$C14=0),"",COUNTIF('Scoring grid'!$D$54:$D$59,Results!$B$11))</f>
        <v/>
      </c>
      <c r="J14" s="21">
        <f>IF(C14=0,"",IF(COUNTIF(D14:I14,0)&gt;0,"No: add an answer for each result","Yes"))</f>
        <v/>
      </c>
      <c r="K14" s="32" t="n"/>
      <c r="L14" s="33">
        <f>IF(Results!$B$6="","",SUMPRODUCT(MAX(('Scoring grid'!$D$54:$D$59=Results!$B$6)*'Scoring grid'!$F$54:$F$59)))</f>
        <v/>
      </c>
      <c r="M14" s="33">
        <f>IF(Results!$B$7="","",SUMPRODUCT(MAX(('Scoring grid'!$D$54:$D$59=Results!$B$7)*'Scoring grid'!$F$54:$F$59)))</f>
        <v/>
      </c>
      <c r="N14" s="33">
        <f>IF(Results!$B$8="","",SUMPRODUCT(MAX(('Scoring grid'!$D$54:$D$59=Results!$B$8)*'Scoring grid'!$F$54:$F$59)))</f>
        <v/>
      </c>
      <c r="O14" s="33">
        <f>IF(Results!$B$9="","",SUMPRODUCT(MAX(('Scoring grid'!$D$54:$D$59=Results!$B$9)*'Scoring grid'!$F$54:$F$59)))</f>
        <v/>
      </c>
      <c r="P14" s="33">
        <f>IF(Results!$B$10="","",SUMPRODUCT(MAX(('Scoring grid'!$D$54:$D$59=Results!$B$10)*'Scoring grid'!$F$54:$F$59)))</f>
        <v/>
      </c>
      <c r="Q14" s="33">
        <f>IF(Results!$B$11="","",SUMPRODUCT(MAX(('Scoring grid'!$D$54:$D$59=Results!$B$11)*'Scoring grid'!$F$54:$F$59)))</f>
        <v/>
      </c>
    </row>
    <row r="15">
      <c r="A15" s="21" t="n">
        <v>10</v>
      </c>
      <c r="B15" s="21">
        <f>IF('Scoring grid'!$B$60="","",'Scoring grid'!$B$60)</f>
        <v/>
      </c>
      <c r="C15" s="22">
        <f>SUMPRODUCT((LEN('Scoring grid'!$C$60:$C$65)&gt;0)*1)</f>
        <v/>
      </c>
      <c r="D15" s="22">
        <f>IF(OR(Results!$B$6="",$C15=0),"",COUNTIF('Scoring grid'!$D$60:$D$65,Results!$B$6))</f>
        <v/>
      </c>
      <c r="E15" s="22">
        <f>IF(OR(Results!$B$7="",$C15=0),"",COUNTIF('Scoring grid'!$D$60:$D$65,Results!$B$7))</f>
        <v/>
      </c>
      <c r="F15" s="22">
        <f>IF(OR(Results!$B$8="",$C15=0),"",COUNTIF('Scoring grid'!$D$60:$D$65,Results!$B$8))</f>
        <v/>
      </c>
      <c r="G15" s="22">
        <f>IF(OR(Results!$B$9="",$C15=0),"",COUNTIF('Scoring grid'!$D$60:$D$65,Results!$B$9))</f>
        <v/>
      </c>
      <c r="H15" s="22">
        <f>IF(OR(Results!$B$10="",$C15=0),"",COUNTIF('Scoring grid'!$D$60:$D$65,Results!$B$10))</f>
        <v/>
      </c>
      <c r="I15" s="22">
        <f>IF(OR(Results!$B$11="",$C15=0),"",COUNTIF('Scoring grid'!$D$60:$D$65,Results!$B$11))</f>
        <v/>
      </c>
      <c r="J15" s="21">
        <f>IF(C15=0,"",IF(COUNTIF(D15:I15,0)&gt;0,"No: add an answer for each result","Yes"))</f>
        <v/>
      </c>
      <c r="K15" s="32" t="n"/>
      <c r="L15" s="33">
        <f>IF(Results!$B$6="","",SUMPRODUCT(MAX(('Scoring grid'!$D$60:$D$65=Results!$B$6)*'Scoring grid'!$F$60:$F$65)))</f>
        <v/>
      </c>
      <c r="M15" s="33">
        <f>IF(Results!$B$7="","",SUMPRODUCT(MAX(('Scoring grid'!$D$60:$D$65=Results!$B$7)*'Scoring grid'!$F$60:$F$65)))</f>
        <v/>
      </c>
      <c r="N15" s="33">
        <f>IF(Results!$B$8="","",SUMPRODUCT(MAX(('Scoring grid'!$D$60:$D$65=Results!$B$8)*'Scoring grid'!$F$60:$F$65)))</f>
        <v/>
      </c>
      <c r="O15" s="33">
        <f>IF(Results!$B$9="","",SUMPRODUCT(MAX(('Scoring grid'!$D$60:$D$65=Results!$B$9)*'Scoring grid'!$F$60:$F$65)))</f>
        <v/>
      </c>
      <c r="P15" s="33">
        <f>IF(Results!$B$10="","",SUMPRODUCT(MAX(('Scoring grid'!$D$60:$D$65=Results!$B$10)*'Scoring grid'!$F$60:$F$65)))</f>
        <v/>
      </c>
      <c r="Q15" s="33">
        <f>IF(Results!$B$11="","",SUMPRODUCT(MAX(('Scoring grid'!$D$60:$D$65=Results!$B$11)*'Scoring grid'!$F$60:$F$65)))</f>
        <v/>
      </c>
    </row>
    <row r="18" ht="34" customHeight="1">
      <c r="A18" s="3" t="inlineStr">
        <is>
          <t>Order</t>
        </is>
      </c>
      <c r="B18" s="3" t="inlineStr">
        <is>
          <t>Result</t>
        </is>
      </c>
      <c r="C18" s="3" t="inlineStr">
        <is>
          <t>Answers that
give it points</t>
        </is>
      </c>
      <c r="D18" s="3" t="inlineStr">
        <is>
          <t>Most points
possible</t>
        </is>
      </c>
      <c r="E18" s="3" t="inlineStr">
        <is>
          <t>Can it win?</t>
        </is>
      </c>
      <c r="F18" s="3" t="inlineStr">
        <is>
          <t>Balance</t>
        </is>
      </c>
    </row>
    <row r="19">
      <c r="A19" s="21" t="n">
        <v>1</v>
      </c>
      <c r="B19" s="21">
        <f>IF(Results!$B$6="","",Results!$B$6)</f>
        <v/>
      </c>
      <c r="C19" s="22">
        <f>IF(B19="","",COUNTIF('Scoring grid'!$D$6:$D$65,B19))</f>
        <v/>
      </c>
      <c r="D19" s="22">
        <f>IF(B19="","",SUM(L6:L15))</f>
        <v/>
      </c>
      <c r="E19" s="21">
        <f>IF(B19="","",IF(N(D19)&gt;0,"Yes","No: no answer gives it points"))</f>
        <v/>
      </c>
      <c r="F19" s="21">
        <f>IF(OR(B19="",N(D19)=0),"",IF(D19&lt;MAX($D$19:$D$24),"Fewer points than the top result, so it wins less often","OK"))</f>
        <v/>
      </c>
    </row>
    <row r="20">
      <c r="A20" s="21" t="n">
        <v>2</v>
      </c>
      <c r="B20" s="21">
        <f>IF(Results!$B$7="","",Results!$B$7)</f>
        <v/>
      </c>
      <c r="C20" s="22">
        <f>IF(B20="","",COUNTIF('Scoring grid'!$D$6:$D$65,B20))</f>
        <v/>
      </c>
      <c r="D20" s="22">
        <f>IF(B20="","",SUM(M6:M15))</f>
        <v/>
      </c>
      <c r="E20" s="21">
        <f>IF(B20="","",IF(N(D20)&gt;0,"Yes","No: no answer gives it points"))</f>
        <v/>
      </c>
      <c r="F20" s="21">
        <f>IF(OR(B20="",N(D20)=0),"",IF(D20&lt;MAX($D$19:$D$24),"Fewer points than the top result, so it wins less often","OK"))</f>
        <v/>
      </c>
    </row>
    <row r="21">
      <c r="A21" s="21" t="n">
        <v>3</v>
      </c>
      <c r="B21" s="21">
        <f>IF(Results!$B$8="","",Results!$B$8)</f>
        <v/>
      </c>
      <c r="C21" s="22">
        <f>IF(B21="","",COUNTIF('Scoring grid'!$D$6:$D$65,B21))</f>
        <v/>
      </c>
      <c r="D21" s="22">
        <f>IF(B21="","",SUM(N6:N15))</f>
        <v/>
      </c>
      <c r="E21" s="21">
        <f>IF(B21="","",IF(N(D21)&gt;0,"Yes","No: no answer gives it points"))</f>
        <v/>
      </c>
      <c r="F21" s="21">
        <f>IF(OR(B21="",N(D21)=0),"",IF(D21&lt;MAX($D$19:$D$24),"Fewer points than the top result, so it wins less often","OK"))</f>
        <v/>
      </c>
    </row>
    <row r="22">
      <c r="A22" s="21" t="n">
        <v>4</v>
      </c>
      <c r="B22" s="21">
        <f>IF(Results!$B$9="","",Results!$B$9)</f>
        <v/>
      </c>
      <c r="C22" s="22">
        <f>IF(B22="","",COUNTIF('Scoring grid'!$D$6:$D$65,B22))</f>
        <v/>
      </c>
      <c r="D22" s="22">
        <f>IF(B22="","",SUM(O6:O15))</f>
        <v/>
      </c>
      <c r="E22" s="21">
        <f>IF(B22="","",IF(N(D22)&gt;0,"Yes","No: no answer gives it points"))</f>
        <v/>
      </c>
      <c r="F22" s="21">
        <f>IF(OR(B22="",N(D22)=0),"",IF(D22&lt;MAX($D$19:$D$24),"Fewer points than the top result, so it wins less often","OK"))</f>
        <v/>
      </c>
    </row>
    <row r="23">
      <c r="A23" s="21" t="n">
        <v>5</v>
      </c>
      <c r="B23" s="21">
        <f>IF(Results!$B$10="","",Results!$B$10)</f>
        <v/>
      </c>
      <c r="C23" s="22">
        <f>IF(B23="","",COUNTIF('Scoring grid'!$D$6:$D$65,B23))</f>
        <v/>
      </c>
      <c r="D23" s="22">
        <f>IF(B23="","",SUM(P6:P15))</f>
        <v/>
      </c>
      <c r="E23" s="21">
        <f>IF(B23="","",IF(N(D23)&gt;0,"Yes","No: no answer gives it points"))</f>
        <v/>
      </c>
      <c r="F23" s="21">
        <f>IF(OR(B23="",N(D23)=0),"",IF(D23&lt;MAX($D$19:$D$24),"Fewer points than the top result, so it wins less often","OK"))</f>
        <v/>
      </c>
    </row>
    <row r="24">
      <c r="A24" s="21" t="n">
        <v>6</v>
      </c>
      <c r="B24" s="21">
        <f>IF(Results!$B$11="","",Results!$B$11)</f>
        <v/>
      </c>
      <c r="C24" s="22">
        <f>IF(B24="","",COUNTIF('Scoring grid'!$D$6:$D$65,B24))</f>
        <v/>
      </c>
      <c r="D24" s="22">
        <f>IF(B24="","",SUM(Q6:Q15))</f>
        <v/>
      </c>
      <c r="E24" s="21">
        <f>IF(B24="","",IF(N(D24)&gt;0,"Yes","No: no answer gives it points"))</f>
        <v/>
      </c>
      <c r="F24" s="21">
        <f>IF(OR(B24="",N(D24)=0),"",IF(D24&lt;MAX($D$19:$D$24),"Fewer points than the top result, so it wins less often","OK"))</f>
        <v/>
      </c>
    </row>
    <row r="26">
      <c r="A26" s="34">
        <f>IF(COUNTIF(J6:J15,"No*")+COUNTIF(E19:E24,"No*")=0,"All checks pass: every question covers every result and every result can win.","Fix the rows marked No before you build the form.")</f>
        <v/>
      </c>
    </row>
  </sheetData>
  <pageMargins left="0.75" right="0.75" top="1" bottom="1" header="0.5" footer="0.5"/>
</worksheet>
</file>

<file path=xl/worksheets/sheet5.xml><?xml version="1.0" encoding="utf-8"?>
<worksheet xmlns="http://schemas.openxmlformats.org/spreadsheetml/2006/main">
  <sheetPr>
    <tabColor rgb="00C2410C"/>
    <outlinePr summaryBelow="1" summaryRight="1"/>
    <pageSetUpPr/>
  </sheetPr>
  <dimension ref="A1:E28"/>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46" customWidth="1" min="2" max="2"/>
    <col width="32" customWidth="1" min="3" max="3"/>
    <col width="22" customWidth="1" min="4" max="4"/>
    <col width="12" customWidth="1" min="5" max="5"/>
  </cols>
  <sheetData>
    <row r="1">
      <c r="A1" s="15" t="inlineStr">
        <is>
          <t>Test run</t>
        </is>
      </c>
    </row>
    <row r="2">
      <c r="A2" s="16" t="inlineStr">
        <is>
          <t>Pick an answer for each question to see which ending the logic picks, the same way the form does.</t>
        </is>
      </c>
    </row>
    <row r="3">
      <c r="A3" s="17">
        <f>IF('Scoring grid'!$B$6="It's Saturday morning on a trip. What are you doing?","You are looking at EXAMPLE data (a travel style quiz). Clear the yellow cells on the Results, Scoring grid and Test run tabs, then type your own.","")</f>
        <v/>
      </c>
    </row>
    <row r="5">
      <c r="A5" s="3" t="inlineStr">
        <is>
          <t>Q</t>
        </is>
      </c>
      <c r="B5" s="3" t="inlineStr">
        <is>
          <t>Question</t>
        </is>
      </c>
      <c r="C5" s="18" t="inlineStr">
        <is>
          <t>Answer picked</t>
        </is>
      </c>
      <c r="D5" s="3" t="inlineStr">
        <is>
          <t>Gives points to</t>
        </is>
      </c>
      <c r="E5" s="3" t="inlineStr">
        <is>
          <t>Points</t>
        </is>
      </c>
    </row>
    <row r="6">
      <c r="A6" s="21" t="n">
        <v>1</v>
      </c>
      <c r="B6" s="21">
        <f>IF('Scoring grid'!$B$6="","",'Scoring grid'!$B$6)</f>
        <v/>
      </c>
      <c r="C6" s="20" t="inlineStr">
        <is>
          <t>Checking off my list</t>
        </is>
      </c>
      <c r="D6" s="21">
        <f>IF(C6="","",IF(COUNTIF('Scoring grid'!$C$6:$C$11,C6)=0,"Not an answer to this question",INDEX('Scoring grid'!$D$6:$D$11,MATCH(C6,'Scoring grid'!$C$6:$C$11,0))&amp;""))</f>
        <v/>
      </c>
      <c r="E6" s="22">
        <f>IF(OR(C6="",COUNTIF('Scoring grid'!$C$6:$C$11,C6)=0),0,INDEX('Scoring grid'!$F$6:$F$11,MATCH(C6,'Scoring grid'!$C$6:$C$11,0)))</f>
        <v/>
      </c>
    </row>
    <row r="7">
      <c r="A7" s="21" t="n">
        <v>2</v>
      </c>
      <c r="B7" s="21">
        <f>IF('Scoring grid'!$B$12="","",'Scoring grid'!$B$12)</f>
        <v/>
      </c>
      <c r="C7" s="20" t="inlineStr">
        <is>
          <t>A beat-up backpack</t>
        </is>
      </c>
      <c r="D7" s="21">
        <f>IF(C7="","",IF(COUNTIF('Scoring grid'!$C$12:$C$17,C7)=0,"Not an answer to this question",INDEX('Scoring grid'!$D$12:$D$17,MATCH(C7,'Scoring grid'!$C$12:$C$17,0))&amp;""))</f>
        <v/>
      </c>
      <c r="E7" s="22">
        <f>IF(OR(C7="",COUNTIF('Scoring grid'!$C$12:$C$17,C7)=0),0,INDEX('Scoring grid'!$F$12:$F$17,MATCH(C7,'Scoring grid'!$C$12:$C$17,0)))</f>
        <v/>
      </c>
    </row>
    <row r="8">
      <c r="A8" s="21" t="n">
        <v>3</v>
      </c>
      <c r="B8" s="21">
        <f>IF('Scoring grid'!$B$18="","",'Scoring grid'!$B$18)</f>
        <v/>
      </c>
      <c r="C8" s="20" t="inlineStr">
        <is>
          <t>A color-coded plan</t>
        </is>
      </c>
      <c r="D8" s="21">
        <f>IF(C8="","",IF(COUNTIF('Scoring grid'!$C$18:$C$23,C8)=0,"Not an answer to this question",INDEX('Scoring grid'!$D$18:$D$23,MATCH(C8,'Scoring grid'!$C$18:$C$23,0))&amp;""))</f>
        <v/>
      </c>
      <c r="E8" s="22">
        <f>IF(OR(C8="",COUNTIF('Scoring grid'!$C$18:$C$23,C8)=0),0,INDEX('Scoring grid'!$F$18:$F$23,MATCH(C8,'Scoring grid'!$C$18:$C$23,0)))</f>
        <v/>
      </c>
    </row>
    <row r="9">
      <c r="A9" s="21" t="n">
        <v>4</v>
      </c>
      <c r="B9" s="21">
        <f>IF('Scoring grid'!$B$24="","",'Scoring grid'!$B$24)</f>
        <v/>
      </c>
      <c r="C9" s="20" t="inlineStr">
        <is>
          <t>Head somewhere new</t>
        </is>
      </c>
      <c r="D9" s="21">
        <f>IF(C9="","",IF(COUNTIF('Scoring grid'!$C$24:$C$29,C9)=0,"Not an answer to this question",INDEX('Scoring grid'!$D$24:$D$29,MATCH(C9,'Scoring grid'!$C$24:$C$29,0))&amp;""))</f>
        <v/>
      </c>
      <c r="E9" s="22">
        <f>IF(OR(C9="",COUNTIF('Scoring grid'!$C$24:$C$29,C9)=0),0,INDEX('Scoring grid'!$F$24:$F$29,MATCH(C9,'Scoring grid'!$C$24:$C$29,0)))</f>
        <v/>
      </c>
    </row>
    <row r="10">
      <c r="A10" s="21" t="n">
        <v>5</v>
      </c>
      <c r="B10" s="21">
        <f>IF('Scoring grid'!$B$30="","",'Scoring grid'!$B$30)</f>
        <v/>
      </c>
      <c r="C10" s="20" t="inlineStr">
        <is>
          <t>A scented candle</t>
        </is>
      </c>
      <c r="D10" s="21">
        <f>IF(C10="","",IF(COUNTIF('Scoring grid'!$C$30:$C$35,C10)=0,"Not an answer to this question",INDEX('Scoring grid'!$D$30:$D$35,MATCH(C10,'Scoring grid'!$C$30:$C$35,0))&amp;""))</f>
        <v/>
      </c>
      <c r="E10" s="22">
        <f>IF(OR(C10="",COUNTIF('Scoring grid'!$C$30:$C$35,C10)=0),0,INDEX('Scoring grid'!$F$30:$F$35,MATCH(C10,'Scoring grid'!$C$30:$C$35,0)))</f>
        <v/>
      </c>
    </row>
    <row r="11">
      <c r="A11" s="21" t="n">
        <v>6</v>
      </c>
      <c r="B11" s="21">
        <f>IF('Scoring grid'!$B$36="","",'Scoring grid'!$B$36)</f>
        <v/>
      </c>
      <c r="C11" s="20" t="inlineStr">
        <is>
          <t>My calendar</t>
        </is>
      </c>
      <c r="D11" s="21">
        <f>IF(C11="","",IF(COUNTIF('Scoring grid'!$C$36:$C$41,C11)=0,"Not an answer to this question",INDEX('Scoring grid'!$D$36:$D$41,MATCH(C11,'Scoring grid'!$C$36:$C$41,0))&amp;""))</f>
        <v/>
      </c>
      <c r="E11" s="22">
        <f>IF(OR(C11="",COUNTIF('Scoring grid'!$C$36:$C$41,C11)=0),0,INDEX('Scoring grid'!$F$36:$F$41,MATCH(C11,'Scoring grid'!$C$36:$C$41,0)))</f>
        <v/>
      </c>
    </row>
    <row r="12">
      <c r="A12" s="21" t="n">
        <v>7</v>
      </c>
      <c r="B12" s="21">
        <f>IF('Scoring grid'!$B$42="","",'Scoring grid'!$B$42)</f>
        <v/>
      </c>
      <c r="C12" s="20" t="inlineStr">
        <is>
          <t>A night market</t>
        </is>
      </c>
      <c r="D12" s="21">
        <f>IF(C12="","",IF(COUNTIF('Scoring grid'!$C$42:$C$47,C12)=0,"Not an answer to this question",INDEX('Scoring grid'!$D$42:$D$47,MATCH(C12,'Scoring grid'!$C$42:$C$47,0))&amp;""))</f>
        <v/>
      </c>
      <c r="E12" s="22">
        <f>IF(OR(C12="",COUNTIF('Scoring grid'!$C$42:$C$47,C12)=0),0,INDEX('Scoring grid'!$F$42:$F$47,MATCH(C12,'Scoring grid'!$C$42:$C$47,0)))</f>
        <v/>
      </c>
    </row>
    <row r="13">
      <c r="A13" s="21" t="n">
        <v>8</v>
      </c>
      <c r="B13" s="21">
        <f>IF('Scoring grid'!$B$48="","",'Scoring grid'!$B$48)</f>
        <v/>
      </c>
      <c r="C13" s="20" t="inlineStr">
        <is>
          <t>The more the merrier</t>
        </is>
      </c>
      <c r="D13" s="21">
        <f>IF(C13="","",IF(COUNTIF('Scoring grid'!$C$48:$C$53,C13)=0,"Not an answer to this question",INDEX('Scoring grid'!$D$48:$D$53,MATCH(C13,'Scoring grid'!$C$48:$C$53,0))&amp;""))</f>
        <v/>
      </c>
      <c r="E13" s="22">
        <f>IF(OR(C13="",COUNTIF('Scoring grid'!$C$48:$C$53,C13)=0),0,INDEX('Scoring grid'!$F$48:$F$53,MATCH(C13,'Scoring grid'!$C$48:$C$53,0)))</f>
        <v/>
      </c>
    </row>
    <row r="14">
      <c r="A14" s="21" t="n">
        <v>9</v>
      </c>
      <c r="B14" s="21">
        <f>IF('Scoring grid'!$B$54="","",'Scoring grid'!$B$54)</f>
        <v/>
      </c>
      <c r="C14" s="23" t="n"/>
      <c r="D14" s="21">
        <f>IF(C14="","",IF(COUNTIF('Scoring grid'!$C$54:$C$59,C14)=0,"Not an answer to this question",INDEX('Scoring grid'!$D$54:$D$59,MATCH(C14,'Scoring grid'!$C$54:$C$59,0))&amp;""))</f>
        <v/>
      </c>
      <c r="E14" s="22">
        <f>IF(OR(C14="",COUNTIF('Scoring grid'!$C$54:$C$59,C14)=0),0,INDEX('Scoring grid'!$F$54:$F$59,MATCH(C14,'Scoring grid'!$C$54:$C$59,0)))</f>
        <v/>
      </c>
    </row>
    <row r="15">
      <c r="A15" s="21" t="n">
        <v>10</v>
      </c>
      <c r="B15" s="21">
        <f>IF('Scoring grid'!$B$60="","",'Scoring grid'!$B$60)</f>
        <v/>
      </c>
      <c r="C15" s="23" t="n"/>
      <c r="D15" s="21">
        <f>IF(C15="","",IF(COUNTIF('Scoring grid'!$C$60:$C$65,C15)=0,"Not an answer to this question",INDEX('Scoring grid'!$D$60:$D$65,MATCH(C15,'Scoring grid'!$C$60:$C$65,0))&amp;""))</f>
        <v/>
      </c>
      <c r="E15" s="22">
        <f>IF(OR(C15="",COUNTIF('Scoring grid'!$C$60:$C$65,C15)=0),0,INDEX('Scoring grid'!$F$60:$F$65,MATCH(C15,'Scoring grid'!$C$60:$C$65,0)))</f>
        <v/>
      </c>
    </row>
    <row r="18" ht="34" customHeight="1">
      <c r="A18" s="3" t="inlineStr">
        <is>
          <t>Order</t>
        </is>
      </c>
      <c r="B18" s="3" t="inlineStr">
        <is>
          <t>Result</t>
        </is>
      </c>
      <c r="C18" s="3" t="inlineStr">
        <is>
          <t>Points
(points field)</t>
        </is>
      </c>
      <c r="D18" s="3" t="inlineStr">
        <is>
          <t>Lead
(lead field)</t>
        </is>
      </c>
      <c r="E18" s="3" t="inlineStr">
        <is>
          <t>Lead is at
least 0?</t>
        </is>
      </c>
    </row>
    <row r="19">
      <c r="A19" s="22" t="n">
        <v>1</v>
      </c>
      <c r="B19" s="22">
        <f>IF(Results!$B$6="","",Results!$B$6)</f>
        <v/>
      </c>
      <c r="C19" s="22">
        <f>IF(B19="","",SUMIF($D$6:$D$15,B19,$E$6:$E$15))</f>
        <v/>
      </c>
      <c r="D19" s="22">
        <f>IF(B19="","",IF(COUNT($C$19:$C$24)&lt;2,C19,C19-IF(C19=MAX($C$19:$C$24),LARGE($C$19:$C$24,2),MAX($C$19:$C$24))))</f>
        <v/>
      </c>
      <c r="E19" s="22">
        <f>IF(B19="","",IF(D19&gt;=0,"Yes","No"))</f>
        <v/>
      </c>
    </row>
    <row r="20">
      <c r="A20" s="22" t="n">
        <v>2</v>
      </c>
      <c r="B20" s="22">
        <f>IF(Results!$B$7="","",Results!$B$7)</f>
        <v/>
      </c>
      <c r="C20" s="22">
        <f>IF(B20="","",SUMIF($D$6:$D$15,B20,$E$6:$E$15))</f>
        <v/>
      </c>
      <c r="D20" s="22">
        <f>IF(B20="","",IF(COUNT($C$19:$C$24)&lt;2,C20,C20-IF(C20=MAX($C$19:$C$24),LARGE($C$19:$C$24,2),MAX($C$19:$C$24))))</f>
        <v/>
      </c>
      <c r="E20" s="22">
        <f>IF(B20="","",IF(D20&gt;=0,"Yes","No"))</f>
        <v/>
      </c>
    </row>
    <row r="21">
      <c r="A21" s="22" t="n">
        <v>3</v>
      </c>
      <c r="B21" s="22">
        <f>IF(Results!$B$8="","",Results!$B$8)</f>
        <v/>
      </c>
      <c r="C21" s="22">
        <f>IF(B21="","",SUMIF($D$6:$D$15,B21,$E$6:$E$15))</f>
        <v/>
      </c>
      <c r="D21" s="22">
        <f>IF(B21="","",IF(COUNT($C$19:$C$24)&lt;2,C21,C21-IF(C21=MAX($C$19:$C$24),LARGE($C$19:$C$24,2),MAX($C$19:$C$24))))</f>
        <v/>
      </c>
      <c r="E21" s="22">
        <f>IF(B21="","",IF(D21&gt;=0,"Yes","No"))</f>
        <v/>
      </c>
    </row>
    <row r="22">
      <c r="A22" s="22" t="n">
        <v>4</v>
      </c>
      <c r="B22" s="22">
        <f>IF(Results!$B$9="","",Results!$B$9)</f>
        <v/>
      </c>
      <c r="C22" s="22">
        <f>IF(B22="","",SUMIF($D$6:$D$15,B22,$E$6:$E$15))</f>
        <v/>
      </c>
      <c r="D22" s="22">
        <f>IF(B22="","",IF(COUNT($C$19:$C$24)&lt;2,C22,C22-IF(C22=MAX($C$19:$C$24),LARGE($C$19:$C$24,2),MAX($C$19:$C$24))))</f>
        <v/>
      </c>
      <c r="E22" s="22">
        <f>IF(B22="","",IF(D22&gt;=0,"Yes","No"))</f>
        <v/>
      </c>
    </row>
    <row r="23">
      <c r="A23" s="22" t="n">
        <v>5</v>
      </c>
      <c r="B23" s="22">
        <f>IF(Results!$B$10="","",Results!$B$10)</f>
        <v/>
      </c>
      <c r="C23" s="22">
        <f>IF(B23="","",SUMIF($D$6:$D$15,B23,$E$6:$E$15))</f>
        <v/>
      </c>
      <c r="D23" s="22">
        <f>IF(B23="","",IF(COUNT($C$19:$C$24)&lt;2,C23,C23-IF(C23=MAX($C$19:$C$24),LARGE($C$19:$C$24,2),MAX($C$19:$C$24))))</f>
        <v/>
      </c>
      <c r="E23" s="22">
        <f>IF(B23="","",IF(D23&gt;=0,"Yes","No"))</f>
        <v/>
      </c>
    </row>
    <row r="24">
      <c r="A24" s="22" t="n">
        <v>6</v>
      </c>
      <c r="B24" s="22">
        <f>IF(Results!$B$11="","",Results!$B$11)</f>
        <v/>
      </c>
      <c r="C24" s="22">
        <f>IF(B24="","",SUMIF($D$6:$D$15,B24,$E$6:$E$15))</f>
        <v/>
      </c>
      <c r="D24" s="22">
        <f>IF(B24="","",IF(COUNT($C$19:$C$24)&lt;2,C24,C24-IF(C24=MAX($C$19:$C$24),LARGE($C$19:$C$24,2),MAX($C$19:$C$24))))</f>
        <v/>
      </c>
      <c r="E24" s="22">
        <f>IF(B24="","",IF(D24&gt;=0,"Yes","No"))</f>
        <v/>
      </c>
    </row>
    <row r="26">
      <c r="A26" s="34" t="inlineStr">
        <is>
          <t>Ending shown</t>
        </is>
      </c>
      <c r="C26" s="35">
        <f>IF(SUMPRODUCT((LEN($C$6:$C$15)&gt;0)*1)=0,"",IF(COUNTIF($E$19:$E$24,"Yes")=0,"",INDEX($B$19:$B$24,MATCH("Yes",$E$19:$E$24,0))))</f>
        <v/>
      </c>
      <c r="D26" s="36" t="n"/>
      <c r="E26" s="37" t="n"/>
    </row>
    <row r="27">
      <c r="A27" s="17">
        <f>IF(COUNTIF($E$19:$E$24,"Yes")&gt;1,"Tie: the first jump rule that matches wins, so the ending goes to the result listed first on the Results tab.","")</f>
        <v/>
      </c>
    </row>
    <row r="28">
      <c r="A28" s="14" t="inlineStr">
        <is>
          <t>The form checks the jump rules in the order you added them and follows the first one that matches. Add the ending rules in Results order.</t>
        </is>
      </c>
    </row>
  </sheetData>
  <mergeCells count="1">
    <mergeCell ref="C26:E26"/>
  </mergeCells>
  <dataValidations count="10">
    <dataValidation sqref="C6" showDropDown="0" showInputMessage="1" showErrorMessage="1" allowBlank="1" errorTitle="Answer picked" error="Pick a value from the list. Pick one of this question's answers." promptTitle="Answer picked" prompt="Pick one of this question's answers." type="list" errorStyle="warning">
      <formula1>'Scoring grid'!$C$6:$C$11</formula1>
    </dataValidation>
    <dataValidation sqref="C7" showDropDown="0" showInputMessage="1" showErrorMessage="1" allowBlank="1" errorTitle="Answer picked" error="Pick a value from the list. Pick one of this question's answers." promptTitle="Answer picked" prompt="Pick one of this question's answers." type="list" errorStyle="warning">
      <formula1>'Scoring grid'!$C$12:$C$17</formula1>
    </dataValidation>
    <dataValidation sqref="C8" showDropDown="0" showInputMessage="1" showErrorMessage="1" allowBlank="1" errorTitle="Answer picked" error="Pick a value from the list. Pick one of this question's answers." promptTitle="Answer picked" prompt="Pick one of this question's answers." type="list" errorStyle="warning">
      <formula1>'Scoring grid'!$C$18:$C$23</formula1>
    </dataValidation>
    <dataValidation sqref="C9" showDropDown="0" showInputMessage="1" showErrorMessage="1" allowBlank="1" errorTitle="Answer picked" error="Pick a value from the list. Pick one of this question's answers." promptTitle="Answer picked" prompt="Pick one of this question's answers." type="list" errorStyle="warning">
      <formula1>'Scoring grid'!$C$24:$C$29</formula1>
    </dataValidation>
    <dataValidation sqref="C10" showDropDown="0" showInputMessage="1" showErrorMessage="1" allowBlank="1" errorTitle="Answer picked" error="Pick a value from the list. Pick one of this question's answers." promptTitle="Answer picked" prompt="Pick one of this question's answers." type="list" errorStyle="warning">
      <formula1>'Scoring grid'!$C$30:$C$35</formula1>
    </dataValidation>
    <dataValidation sqref="C11" showDropDown="0" showInputMessage="1" showErrorMessage="1" allowBlank="1" errorTitle="Answer picked" error="Pick a value from the list. Pick one of this question's answers." promptTitle="Answer picked" prompt="Pick one of this question's answers." type="list" errorStyle="warning">
      <formula1>'Scoring grid'!$C$36:$C$41</formula1>
    </dataValidation>
    <dataValidation sqref="C12" showDropDown="0" showInputMessage="1" showErrorMessage="1" allowBlank="1" errorTitle="Answer picked" error="Pick a value from the list. Pick one of this question's answers." promptTitle="Answer picked" prompt="Pick one of this question's answers." type="list" errorStyle="warning">
      <formula1>'Scoring grid'!$C$42:$C$47</formula1>
    </dataValidation>
    <dataValidation sqref="C13" showDropDown="0" showInputMessage="1" showErrorMessage="1" allowBlank="1" errorTitle="Answer picked" error="Pick a value from the list. Pick one of this question's answers." promptTitle="Answer picked" prompt="Pick one of this question's answers." type="list" errorStyle="warning">
      <formula1>'Scoring grid'!$C$48:$C$53</formula1>
    </dataValidation>
    <dataValidation sqref="C14" showDropDown="0" showInputMessage="1" showErrorMessage="1" allowBlank="1" errorTitle="Answer picked" error="Pick a value from the list. Pick one of this question's answers." promptTitle="Answer picked" prompt="Pick one of this question's answers." type="list" errorStyle="warning">
      <formula1>'Scoring grid'!$C$54:$C$59</formula1>
    </dataValidation>
    <dataValidation sqref="C15" showDropDown="0" showInputMessage="1" showErrorMessage="1" allowBlank="1" errorTitle="Answer picked" error="Pick a value from the list. Pick one of this question's answers." promptTitle="Answer picked" prompt="Pick one of this question's answers." type="list" errorStyle="warning">
      <formula1>'Scoring grid'!$C$60:$C$65</formula1>
    </dataValidation>
  </dataValidations>
  <pageMargins left="0.75" right="0.75" top="1" bottom="1" header="0.5" footer="0.5"/>
</worksheet>
</file>

<file path=xl/worksheets/sheet6.xml><?xml version="1.0" encoding="utf-8"?>
<worksheet xmlns="http://schemas.openxmlformats.org/spreadsheetml/2006/main">
  <sheetPr>
    <tabColor rgb="008F8499"/>
    <outlinePr summaryBelow="1" summaryRight="1"/>
    <pageSetUpPr/>
  </sheetPr>
  <dimension ref="A1:C96"/>
  <sheetViews>
    <sheetView workbookViewId="0">
      <pane ySplit="5" topLeftCell="A6" activePane="bottomLeft" state="frozen"/>
      <selection pane="bottomLeft" activeCell="A1" sqref="A1"/>
    </sheetView>
  </sheetViews>
  <sheetFormatPr baseColWidth="8" defaultRowHeight="15"/>
  <cols>
    <col width="8" customWidth="1" min="1" max="1"/>
    <col width="26" customWidth="1" min="2" max="2"/>
    <col width="110" customWidth="1" min="3" max="3"/>
  </cols>
  <sheetData>
    <row r="1">
      <c r="A1" s="15" t="inlineStr">
        <is>
          <t>Logic rules</t>
        </is>
      </c>
    </row>
    <row r="2">
      <c r="A2" s="16" t="inlineStr">
        <is>
          <t>What to add in the editor after the questions are in, in this order. Everything here is worked out from the other tabs.</t>
        </is>
      </c>
    </row>
    <row r="3">
      <c r="A3" s="17">
        <f>IF('Scoring grid'!$B$6="It's Saturday morning on a trip. What are you doing?","You are looking at EXAMPLE data (a travel style quiz). Clear the yellow cells on the Results, Scoring grid and Test run tabs, then type your own.","")</f>
        <v/>
      </c>
    </row>
    <row r="5">
      <c r="A5" s="3" t="inlineStr">
        <is>
          <t>Step</t>
        </is>
      </c>
      <c r="B5" s="3" t="inlineStr">
        <is>
          <t>What to add</t>
        </is>
      </c>
      <c r="C5" s="3" t="inlineStr">
        <is>
          <t>Details</t>
        </is>
      </c>
    </row>
    <row r="6">
      <c r="A6" s="34" t="inlineStr">
        <is>
          <t>1. Points fields: type /Calculated field at the end of the last question page, once per result</t>
        </is>
      </c>
    </row>
    <row r="7">
      <c r="A7" s="21">
        <f>IF(Results!$B$6="","","1.1")</f>
        <v/>
      </c>
      <c r="B7" s="21">
        <f>IF(Results!$B$6="","",Results!$D$6)</f>
        <v/>
      </c>
      <c r="C7" s="21">
        <f>IF(Results!$B$6="","","Type: Number. Initial value: 0. No formula.")</f>
        <v/>
      </c>
    </row>
    <row r="8">
      <c r="A8" s="21">
        <f>IF(Results!$B$7="","","1.2")</f>
        <v/>
      </c>
      <c r="B8" s="21">
        <f>IF(Results!$B$7="","",Results!$D$7)</f>
        <v/>
      </c>
      <c r="C8" s="21">
        <f>IF(Results!$B$7="","","Type: Number. Initial value: 0. No formula.")</f>
        <v/>
      </c>
    </row>
    <row r="9">
      <c r="A9" s="21">
        <f>IF(Results!$B$8="","","1.3")</f>
        <v/>
      </c>
      <c r="B9" s="21">
        <f>IF(Results!$B$8="","",Results!$D$8)</f>
        <v/>
      </c>
      <c r="C9" s="21">
        <f>IF(Results!$B$8="","","Type: Number. Initial value: 0. No formula.")</f>
        <v/>
      </c>
    </row>
    <row r="10">
      <c r="A10" s="21">
        <f>IF(Results!$B$9="","","1.4")</f>
        <v/>
      </c>
      <c r="B10" s="21">
        <f>IF(Results!$B$9="","",Results!$D$9)</f>
        <v/>
      </c>
      <c r="C10" s="21">
        <f>IF(Results!$B$9="","","Type: Number. Initial value: 0. No formula.")</f>
        <v/>
      </c>
    </row>
    <row r="11">
      <c r="A11" s="21">
        <f>IF(Results!$B$10="","","1.5")</f>
        <v/>
      </c>
      <c r="B11" s="21">
        <f>IF(Results!$B$10="","",Results!$D$10)</f>
        <v/>
      </c>
      <c r="C11" s="21">
        <f>IF(Results!$B$10="","","Type: Number. Initial value: 0. No formula.")</f>
        <v/>
      </c>
    </row>
    <row r="12">
      <c r="A12" s="21">
        <f>IF(Results!$B$11="","","1.6")</f>
        <v/>
      </c>
      <c r="B12" s="21">
        <f>IF(Results!$B$11="","",Results!$D$11)</f>
        <v/>
      </c>
      <c r="C12" s="21">
        <f>IF(Results!$B$11="","","Type: Number. Initial value: 0. No formula.")</f>
        <v/>
      </c>
    </row>
    <row r="13">
      <c r="A13" s="34" t="inlineStr">
        <is>
          <t>2. Lead fields: add them below all the points fields, once per result</t>
        </is>
      </c>
    </row>
    <row r="14">
      <c r="A14" s="21">
        <f>IF(Results!$B$6="","","2.1")</f>
        <v/>
      </c>
      <c r="B14" s="21">
        <f>IF(Results!$B$6="","",Results!$E$6)</f>
        <v/>
      </c>
      <c r="C14" s="21">
        <f>IF(Results!$B$6="","","Type: Number. Formula: "&amp;Results!$F$6)</f>
        <v/>
      </c>
    </row>
    <row r="15">
      <c r="A15" s="21">
        <f>IF(Results!$B$7="","","2.2")</f>
        <v/>
      </c>
      <c r="B15" s="21">
        <f>IF(Results!$B$7="","",Results!$E$7)</f>
        <v/>
      </c>
      <c r="C15" s="21">
        <f>IF(Results!$B$7="","","Type: Number. Formula: "&amp;Results!$F$7)</f>
        <v/>
      </c>
    </row>
    <row r="16">
      <c r="A16" s="21">
        <f>IF(Results!$B$8="","","2.3")</f>
        <v/>
      </c>
      <c r="B16" s="21">
        <f>IF(Results!$B$8="","",Results!$E$8)</f>
        <v/>
      </c>
      <c r="C16" s="21">
        <f>IF(Results!$B$8="","","Type: Number. Formula: "&amp;Results!$F$8)</f>
        <v/>
      </c>
    </row>
    <row r="17">
      <c r="A17" s="21">
        <f>IF(Results!$B$9="","","2.4")</f>
        <v/>
      </c>
      <c r="B17" s="21">
        <f>IF(Results!$B$9="","",Results!$E$9)</f>
        <v/>
      </c>
      <c r="C17" s="21">
        <f>IF(Results!$B$9="","","Type: Number. Formula: "&amp;Results!$F$9)</f>
        <v/>
      </c>
    </row>
    <row r="18">
      <c r="A18" s="21">
        <f>IF(Results!$B$10="","","2.5")</f>
        <v/>
      </c>
      <c r="B18" s="21">
        <f>IF(Results!$B$10="","",Results!$E$10)</f>
        <v/>
      </c>
      <c r="C18" s="21">
        <f>IF(Results!$B$10="","","Type: Number. Formula: "&amp;Results!$F$10)</f>
        <v/>
      </c>
    </row>
    <row r="19">
      <c r="A19" s="21">
        <f>IF(Results!$B$11="","","2.6")</f>
        <v/>
      </c>
      <c r="B19" s="21">
        <f>IF(Results!$B$11="","",Results!$E$11)</f>
        <v/>
      </c>
      <c r="C19" s="21">
        <f>IF(Results!$B$11="","","Type: Number. Formula: "&amp;Results!$F$11)</f>
        <v/>
      </c>
    </row>
    <row r="20">
      <c r="A20" s="34" t="inlineStr">
        <is>
          <t>3. Scoring rules: one per answer (When the question is this answer, then Calculate, Add)</t>
        </is>
      </c>
    </row>
    <row r="21">
      <c r="A21" s="21">
        <f>IF('Scoring grid'!$G$6="","","3."&amp;SUMPRODUCT((LEN('Scoring grid'!$G$6:$G$6)&gt;0)*1))</f>
        <v/>
      </c>
      <c r="B21" s="21">
        <f>IF('Scoring grid'!$G$6="","","Scoring rule")</f>
        <v/>
      </c>
      <c r="C21" s="21">
        <f>'Scoring grid'!$G$6</f>
        <v/>
      </c>
    </row>
    <row r="22">
      <c r="A22" s="21">
        <f>IF('Scoring grid'!$G$7="","","3."&amp;SUMPRODUCT((LEN('Scoring grid'!$G$6:$G$7)&gt;0)*1))</f>
        <v/>
      </c>
      <c r="B22" s="21">
        <f>IF('Scoring grid'!$G$7="","","Scoring rule")</f>
        <v/>
      </c>
      <c r="C22" s="21">
        <f>'Scoring grid'!$G$7</f>
        <v/>
      </c>
    </row>
    <row r="23">
      <c r="A23" s="21">
        <f>IF('Scoring grid'!$G$8="","","3."&amp;SUMPRODUCT((LEN('Scoring grid'!$G$6:$G$8)&gt;0)*1))</f>
        <v/>
      </c>
      <c r="B23" s="21">
        <f>IF('Scoring grid'!$G$8="","","Scoring rule")</f>
        <v/>
      </c>
      <c r="C23" s="21">
        <f>'Scoring grid'!$G$8</f>
        <v/>
      </c>
    </row>
    <row r="24">
      <c r="A24" s="21">
        <f>IF('Scoring grid'!$G$9="","","3."&amp;SUMPRODUCT((LEN('Scoring grid'!$G$6:$G$9)&gt;0)*1))</f>
        <v/>
      </c>
      <c r="B24" s="21">
        <f>IF('Scoring grid'!$G$9="","","Scoring rule")</f>
        <v/>
      </c>
      <c r="C24" s="21">
        <f>'Scoring grid'!$G$9</f>
        <v/>
      </c>
    </row>
    <row r="25">
      <c r="A25" s="21">
        <f>IF('Scoring grid'!$G$10="","","3."&amp;SUMPRODUCT((LEN('Scoring grid'!$G$6:$G$10)&gt;0)*1))</f>
        <v/>
      </c>
      <c r="B25" s="21">
        <f>IF('Scoring grid'!$G$10="","","Scoring rule")</f>
        <v/>
      </c>
      <c r="C25" s="21">
        <f>'Scoring grid'!$G$10</f>
        <v/>
      </c>
    </row>
    <row r="26">
      <c r="A26" s="21">
        <f>IF('Scoring grid'!$G$11="","","3."&amp;SUMPRODUCT((LEN('Scoring grid'!$G$6:$G$11)&gt;0)*1))</f>
        <v/>
      </c>
      <c r="B26" s="21">
        <f>IF('Scoring grid'!$G$11="","","Scoring rule")</f>
        <v/>
      </c>
      <c r="C26" s="21">
        <f>'Scoring grid'!$G$11</f>
        <v/>
      </c>
    </row>
    <row r="27">
      <c r="A27" s="21">
        <f>IF('Scoring grid'!$G$12="","","3."&amp;SUMPRODUCT((LEN('Scoring grid'!$G$6:$G$12)&gt;0)*1))</f>
        <v/>
      </c>
      <c r="B27" s="21">
        <f>IF('Scoring grid'!$G$12="","","Scoring rule")</f>
        <v/>
      </c>
      <c r="C27" s="21">
        <f>'Scoring grid'!$G$12</f>
        <v/>
      </c>
    </row>
    <row r="28">
      <c r="A28" s="21">
        <f>IF('Scoring grid'!$G$13="","","3."&amp;SUMPRODUCT((LEN('Scoring grid'!$G$6:$G$13)&gt;0)*1))</f>
        <v/>
      </c>
      <c r="B28" s="21">
        <f>IF('Scoring grid'!$G$13="","","Scoring rule")</f>
        <v/>
      </c>
      <c r="C28" s="21">
        <f>'Scoring grid'!$G$13</f>
        <v/>
      </c>
    </row>
    <row r="29">
      <c r="A29" s="21">
        <f>IF('Scoring grid'!$G$14="","","3."&amp;SUMPRODUCT((LEN('Scoring grid'!$G$6:$G$14)&gt;0)*1))</f>
        <v/>
      </c>
      <c r="B29" s="21">
        <f>IF('Scoring grid'!$G$14="","","Scoring rule")</f>
        <v/>
      </c>
      <c r="C29" s="21">
        <f>'Scoring grid'!$G$14</f>
        <v/>
      </c>
    </row>
    <row r="30">
      <c r="A30" s="21">
        <f>IF('Scoring grid'!$G$15="","","3."&amp;SUMPRODUCT((LEN('Scoring grid'!$G$6:$G$15)&gt;0)*1))</f>
        <v/>
      </c>
      <c r="B30" s="21">
        <f>IF('Scoring grid'!$G$15="","","Scoring rule")</f>
        <v/>
      </c>
      <c r="C30" s="21">
        <f>'Scoring grid'!$G$15</f>
        <v/>
      </c>
    </row>
    <row r="31">
      <c r="A31" s="21">
        <f>IF('Scoring grid'!$G$16="","","3."&amp;SUMPRODUCT((LEN('Scoring grid'!$G$6:$G$16)&gt;0)*1))</f>
        <v/>
      </c>
      <c r="B31" s="21">
        <f>IF('Scoring grid'!$G$16="","","Scoring rule")</f>
        <v/>
      </c>
      <c r="C31" s="21">
        <f>'Scoring grid'!$G$16</f>
        <v/>
      </c>
    </row>
    <row r="32">
      <c r="A32" s="21">
        <f>IF('Scoring grid'!$G$17="","","3."&amp;SUMPRODUCT((LEN('Scoring grid'!$G$6:$G$17)&gt;0)*1))</f>
        <v/>
      </c>
      <c r="B32" s="21">
        <f>IF('Scoring grid'!$G$17="","","Scoring rule")</f>
        <v/>
      </c>
      <c r="C32" s="21">
        <f>'Scoring grid'!$G$17</f>
        <v/>
      </c>
    </row>
    <row r="33">
      <c r="A33" s="21">
        <f>IF('Scoring grid'!$G$18="","","3."&amp;SUMPRODUCT((LEN('Scoring grid'!$G$6:$G$18)&gt;0)*1))</f>
        <v/>
      </c>
      <c r="B33" s="21">
        <f>IF('Scoring grid'!$G$18="","","Scoring rule")</f>
        <v/>
      </c>
      <c r="C33" s="21">
        <f>'Scoring grid'!$G$18</f>
        <v/>
      </c>
    </row>
    <row r="34">
      <c r="A34" s="21">
        <f>IF('Scoring grid'!$G$19="","","3."&amp;SUMPRODUCT((LEN('Scoring grid'!$G$6:$G$19)&gt;0)*1))</f>
        <v/>
      </c>
      <c r="B34" s="21">
        <f>IF('Scoring grid'!$G$19="","","Scoring rule")</f>
        <v/>
      </c>
      <c r="C34" s="21">
        <f>'Scoring grid'!$G$19</f>
        <v/>
      </c>
    </row>
    <row r="35">
      <c r="A35" s="21">
        <f>IF('Scoring grid'!$G$20="","","3."&amp;SUMPRODUCT((LEN('Scoring grid'!$G$6:$G$20)&gt;0)*1))</f>
        <v/>
      </c>
      <c r="B35" s="21">
        <f>IF('Scoring grid'!$G$20="","","Scoring rule")</f>
        <v/>
      </c>
      <c r="C35" s="21">
        <f>'Scoring grid'!$G$20</f>
        <v/>
      </c>
    </row>
    <row r="36">
      <c r="A36" s="21">
        <f>IF('Scoring grid'!$G$21="","","3."&amp;SUMPRODUCT((LEN('Scoring grid'!$G$6:$G$21)&gt;0)*1))</f>
        <v/>
      </c>
      <c r="B36" s="21">
        <f>IF('Scoring grid'!$G$21="","","Scoring rule")</f>
        <v/>
      </c>
      <c r="C36" s="21">
        <f>'Scoring grid'!$G$21</f>
        <v/>
      </c>
    </row>
    <row r="37">
      <c r="A37" s="21">
        <f>IF('Scoring grid'!$G$22="","","3."&amp;SUMPRODUCT((LEN('Scoring grid'!$G$6:$G$22)&gt;0)*1))</f>
        <v/>
      </c>
      <c r="B37" s="21">
        <f>IF('Scoring grid'!$G$22="","","Scoring rule")</f>
        <v/>
      </c>
      <c r="C37" s="21">
        <f>'Scoring grid'!$G$22</f>
        <v/>
      </c>
    </row>
    <row r="38">
      <c r="A38" s="21">
        <f>IF('Scoring grid'!$G$23="","","3."&amp;SUMPRODUCT((LEN('Scoring grid'!$G$6:$G$23)&gt;0)*1))</f>
        <v/>
      </c>
      <c r="B38" s="21">
        <f>IF('Scoring grid'!$G$23="","","Scoring rule")</f>
        <v/>
      </c>
      <c r="C38" s="21">
        <f>'Scoring grid'!$G$23</f>
        <v/>
      </c>
    </row>
    <row r="39">
      <c r="A39" s="21">
        <f>IF('Scoring grid'!$G$24="","","3."&amp;SUMPRODUCT((LEN('Scoring grid'!$G$6:$G$24)&gt;0)*1))</f>
        <v/>
      </c>
      <c r="B39" s="21">
        <f>IF('Scoring grid'!$G$24="","","Scoring rule")</f>
        <v/>
      </c>
      <c r="C39" s="21">
        <f>'Scoring grid'!$G$24</f>
        <v/>
      </c>
    </row>
    <row r="40">
      <c r="A40" s="21">
        <f>IF('Scoring grid'!$G$25="","","3."&amp;SUMPRODUCT((LEN('Scoring grid'!$G$6:$G$25)&gt;0)*1))</f>
        <v/>
      </c>
      <c r="B40" s="21">
        <f>IF('Scoring grid'!$G$25="","","Scoring rule")</f>
        <v/>
      </c>
      <c r="C40" s="21">
        <f>'Scoring grid'!$G$25</f>
        <v/>
      </c>
    </row>
    <row r="41">
      <c r="A41" s="21">
        <f>IF('Scoring grid'!$G$26="","","3."&amp;SUMPRODUCT((LEN('Scoring grid'!$G$6:$G$26)&gt;0)*1))</f>
        <v/>
      </c>
      <c r="B41" s="21">
        <f>IF('Scoring grid'!$G$26="","","Scoring rule")</f>
        <v/>
      </c>
      <c r="C41" s="21">
        <f>'Scoring grid'!$G$26</f>
        <v/>
      </c>
    </row>
    <row r="42">
      <c r="A42" s="21">
        <f>IF('Scoring grid'!$G$27="","","3."&amp;SUMPRODUCT((LEN('Scoring grid'!$G$6:$G$27)&gt;0)*1))</f>
        <v/>
      </c>
      <c r="B42" s="21">
        <f>IF('Scoring grid'!$G$27="","","Scoring rule")</f>
        <v/>
      </c>
      <c r="C42" s="21">
        <f>'Scoring grid'!$G$27</f>
        <v/>
      </c>
    </row>
    <row r="43">
      <c r="A43" s="21">
        <f>IF('Scoring grid'!$G$28="","","3."&amp;SUMPRODUCT((LEN('Scoring grid'!$G$6:$G$28)&gt;0)*1))</f>
        <v/>
      </c>
      <c r="B43" s="21">
        <f>IF('Scoring grid'!$G$28="","","Scoring rule")</f>
        <v/>
      </c>
      <c r="C43" s="21">
        <f>'Scoring grid'!$G$28</f>
        <v/>
      </c>
    </row>
    <row r="44">
      <c r="A44" s="21">
        <f>IF('Scoring grid'!$G$29="","","3."&amp;SUMPRODUCT((LEN('Scoring grid'!$G$6:$G$29)&gt;0)*1))</f>
        <v/>
      </c>
      <c r="B44" s="21">
        <f>IF('Scoring grid'!$G$29="","","Scoring rule")</f>
        <v/>
      </c>
      <c r="C44" s="21">
        <f>'Scoring grid'!$G$29</f>
        <v/>
      </c>
    </row>
    <row r="45">
      <c r="A45" s="21">
        <f>IF('Scoring grid'!$G$30="","","3."&amp;SUMPRODUCT((LEN('Scoring grid'!$G$6:$G$30)&gt;0)*1))</f>
        <v/>
      </c>
      <c r="B45" s="21">
        <f>IF('Scoring grid'!$G$30="","","Scoring rule")</f>
        <v/>
      </c>
      <c r="C45" s="21">
        <f>'Scoring grid'!$G$30</f>
        <v/>
      </c>
    </row>
    <row r="46">
      <c r="A46" s="21">
        <f>IF('Scoring grid'!$G$31="","","3."&amp;SUMPRODUCT((LEN('Scoring grid'!$G$6:$G$31)&gt;0)*1))</f>
        <v/>
      </c>
      <c r="B46" s="21">
        <f>IF('Scoring grid'!$G$31="","","Scoring rule")</f>
        <v/>
      </c>
      <c r="C46" s="21">
        <f>'Scoring grid'!$G$31</f>
        <v/>
      </c>
    </row>
    <row r="47">
      <c r="A47" s="21">
        <f>IF('Scoring grid'!$G$32="","","3."&amp;SUMPRODUCT((LEN('Scoring grid'!$G$6:$G$32)&gt;0)*1))</f>
        <v/>
      </c>
      <c r="B47" s="21">
        <f>IF('Scoring grid'!$G$32="","","Scoring rule")</f>
        <v/>
      </c>
      <c r="C47" s="21">
        <f>'Scoring grid'!$G$32</f>
        <v/>
      </c>
    </row>
    <row r="48">
      <c r="A48" s="21">
        <f>IF('Scoring grid'!$G$33="","","3."&amp;SUMPRODUCT((LEN('Scoring grid'!$G$6:$G$33)&gt;0)*1))</f>
        <v/>
      </c>
      <c r="B48" s="21">
        <f>IF('Scoring grid'!$G$33="","","Scoring rule")</f>
        <v/>
      </c>
      <c r="C48" s="21">
        <f>'Scoring grid'!$G$33</f>
        <v/>
      </c>
    </row>
    <row r="49">
      <c r="A49" s="21">
        <f>IF('Scoring grid'!$G$34="","","3."&amp;SUMPRODUCT((LEN('Scoring grid'!$G$6:$G$34)&gt;0)*1))</f>
        <v/>
      </c>
      <c r="B49" s="21">
        <f>IF('Scoring grid'!$G$34="","","Scoring rule")</f>
        <v/>
      </c>
      <c r="C49" s="21">
        <f>'Scoring grid'!$G$34</f>
        <v/>
      </c>
    </row>
    <row r="50">
      <c r="A50" s="21">
        <f>IF('Scoring grid'!$G$35="","","3."&amp;SUMPRODUCT((LEN('Scoring grid'!$G$6:$G$35)&gt;0)*1))</f>
        <v/>
      </c>
      <c r="B50" s="21">
        <f>IF('Scoring grid'!$G$35="","","Scoring rule")</f>
        <v/>
      </c>
      <c r="C50" s="21">
        <f>'Scoring grid'!$G$35</f>
        <v/>
      </c>
    </row>
    <row r="51">
      <c r="A51" s="21">
        <f>IF('Scoring grid'!$G$36="","","3."&amp;SUMPRODUCT((LEN('Scoring grid'!$G$6:$G$36)&gt;0)*1))</f>
        <v/>
      </c>
      <c r="B51" s="21">
        <f>IF('Scoring grid'!$G$36="","","Scoring rule")</f>
        <v/>
      </c>
      <c r="C51" s="21">
        <f>'Scoring grid'!$G$36</f>
        <v/>
      </c>
    </row>
    <row r="52">
      <c r="A52" s="21">
        <f>IF('Scoring grid'!$G$37="","","3."&amp;SUMPRODUCT((LEN('Scoring grid'!$G$6:$G$37)&gt;0)*1))</f>
        <v/>
      </c>
      <c r="B52" s="21">
        <f>IF('Scoring grid'!$G$37="","","Scoring rule")</f>
        <v/>
      </c>
      <c r="C52" s="21">
        <f>'Scoring grid'!$G$37</f>
        <v/>
      </c>
    </row>
    <row r="53">
      <c r="A53" s="21">
        <f>IF('Scoring grid'!$G$38="","","3."&amp;SUMPRODUCT((LEN('Scoring grid'!$G$6:$G$38)&gt;0)*1))</f>
        <v/>
      </c>
      <c r="B53" s="21">
        <f>IF('Scoring grid'!$G$38="","","Scoring rule")</f>
        <v/>
      </c>
      <c r="C53" s="21">
        <f>'Scoring grid'!$G$38</f>
        <v/>
      </c>
    </row>
    <row r="54">
      <c r="A54" s="21">
        <f>IF('Scoring grid'!$G$39="","","3."&amp;SUMPRODUCT((LEN('Scoring grid'!$G$6:$G$39)&gt;0)*1))</f>
        <v/>
      </c>
      <c r="B54" s="21">
        <f>IF('Scoring grid'!$G$39="","","Scoring rule")</f>
        <v/>
      </c>
      <c r="C54" s="21">
        <f>'Scoring grid'!$G$39</f>
        <v/>
      </c>
    </row>
    <row r="55">
      <c r="A55" s="21">
        <f>IF('Scoring grid'!$G$40="","","3."&amp;SUMPRODUCT((LEN('Scoring grid'!$G$6:$G$40)&gt;0)*1))</f>
        <v/>
      </c>
      <c r="B55" s="21">
        <f>IF('Scoring grid'!$G$40="","","Scoring rule")</f>
        <v/>
      </c>
      <c r="C55" s="21">
        <f>'Scoring grid'!$G$40</f>
        <v/>
      </c>
    </row>
    <row r="56">
      <c r="A56" s="21">
        <f>IF('Scoring grid'!$G$41="","","3."&amp;SUMPRODUCT((LEN('Scoring grid'!$G$6:$G$41)&gt;0)*1))</f>
        <v/>
      </c>
      <c r="B56" s="21">
        <f>IF('Scoring grid'!$G$41="","","Scoring rule")</f>
        <v/>
      </c>
      <c r="C56" s="21">
        <f>'Scoring grid'!$G$41</f>
        <v/>
      </c>
    </row>
    <row r="57">
      <c r="A57" s="21">
        <f>IF('Scoring grid'!$G$42="","","3."&amp;SUMPRODUCT((LEN('Scoring grid'!$G$6:$G$42)&gt;0)*1))</f>
        <v/>
      </c>
      <c r="B57" s="21">
        <f>IF('Scoring grid'!$G$42="","","Scoring rule")</f>
        <v/>
      </c>
      <c r="C57" s="21">
        <f>'Scoring grid'!$G$42</f>
        <v/>
      </c>
    </row>
    <row r="58">
      <c r="A58" s="21">
        <f>IF('Scoring grid'!$G$43="","","3."&amp;SUMPRODUCT((LEN('Scoring grid'!$G$6:$G$43)&gt;0)*1))</f>
        <v/>
      </c>
      <c r="B58" s="21">
        <f>IF('Scoring grid'!$G$43="","","Scoring rule")</f>
        <v/>
      </c>
      <c r="C58" s="21">
        <f>'Scoring grid'!$G$43</f>
        <v/>
      </c>
    </row>
    <row r="59">
      <c r="A59" s="21">
        <f>IF('Scoring grid'!$G$44="","","3."&amp;SUMPRODUCT((LEN('Scoring grid'!$G$6:$G$44)&gt;0)*1))</f>
        <v/>
      </c>
      <c r="B59" s="21">
        <f>IF('Scoring grid'!$G$44="","","Scoring rule")</f>
        <v/>
      </c>
      <c r="C59" s="21">
        <f>'Scoring grid'!$G$44</f>
        <v/>
      </c>
    </row>
    <row r="60">
      <c r="A60" s="21">
        <f>IF('Scoring grid'!$G$45="","","3."&amp;SUMPRODUCT((LEN('Scoring grid'!$G$6:$G$45)&gt;0)*1))</f>
        <v/>
      </c>
      <c r="B60" s="21">
        <f>IF('Scoring grid'!$G$45="","","Scoring rule")</f>
        <v/>
      </c>
      <c r="C60" s="21">
        <f>'Scoring grid'!$G$45</f>
        <v/>
      </c>
    </row>
    <row r="61">
      <c r="A61" s="21">
        <f>IF('Scoring grid'!$G$46="","","3."&amp;SUMPRODUCT((LEN('Scoring grid'!$G$6:$G$46)&gt;0)*1))</f>
        <v/>
      </c>
      <c r="B61" s="21">
        <f>IF('Scoring grid'!$G$46="","","Scoring rule")</f>
        <v/>
      </c>
      <c r="C61" s="21">
        <f>'Scoring grid'!$G$46</f>
        <v/>
      </c>
    </row>
    <row r="62">
      <c r="A62" s="21">
        <f>IF('Scoring grid'!$G$47="","","3."&amp;SUMPRODUCT((LEN('Scoring grid'!$G$6:$G$47)&gt;0)*1))</f>
        <v/>
      </c>
      <c r="B62" s="21">
        <f>IF('Scoring grid'!$G$47="","","Scoring rule")</f>
        <v/>
      </c>
      <c r="C62" s="21">
        <f>'Scoring grid'!$G$47</f>
        <v/>
      </c>
    </row>
    <row r="63">
      <c r="A63" s="21">
        <f>IF('Scoring grid'!$G$48="","","3."&amp;SUMPRODUCT((LEN('Scoring grid'!$G$6:$G$48)&gt;0)*1))</f>
        <v/>
      </c>
      <c r="B63" s="21">
        <f>IF('Scoring grid'!$G$48="","","Scoring rule")</f>
        <v/>
      </c>
      <c r="C63" s="21">
        <f>'Scoring grid'!$G$48</f>
        <v/>
      </c>
    </row>
    <row r="64">
      <c r="A64" s="21">
        <f>IF('Scoring grid'!$G$49="","","3."&amp;SUMPRODUCT((LEN('Scoring grid'!$G$6:$G$49)&gt;0)*1))</f>
        <v/>
      </c>
      <c r="B64" s="21">
        <f>IF('Scoring grid'!$G$49="","","Scoring rule")</f>
        <v/>
      </c>
      <c r="C64" s="21">
        <f>'Scoring grid'!$G$49</f>
        <v/>
      </c>
    </row>
    <row r="65">
      <c r="A65" s="21">
        <f>IF('Scoring grid'!$G$50="","","3."&amp;SUMPRODUCT((LEN('Scoring grid'!$G$6:$G$50)&gt;0)*1))</f>
        <v/>
      </c>
      <c r="B65" s="21">
        <f>IF('Scoring grid'!$G$50="","","Scoring rule")</f>
        <v/>
      </c>
      <c r="C65" s="21">
        <f>'Scoring grid'!$G$50</f>
        <v/>
      </c>
    </row>
    <row r="66">
      <c r="A66" s="21">
        <f>IF('Scoring grid'!$G$51="","","3."&amp;SUMPRODUCT((LEN('Scoring grid'!$G$6:$G$51)&gt;0)*1))</f>
        <v/>
      </c>
      <c r="B66" s="21">
        <f>IF('Scoring grid'!$G$51="","","Scoring rule")</f>
        <v/>
      </c>
      <c r="C66" s="21">
        <f>'Scoring grid'!$G$51</f>
        <v/>
      </c>
    </row>
    <row r="67">
      <c r="A67" s="21">
        <f>IF('Scoring grid'!$G$52="","","3."&amp;SUMPRODUCT((LEN('Scoring grid'!$G$6:$G$52)&gt;0)*1))</f>
        <v/>
      </c>
      <c r="B67" s="21">
        <f>IF('Scoring grid'!$G$52="","","Scoring rule")</f>
        <v/>
      </c>
      <c r="C67" s="21">
        <f>'Scoring grid'!$G$52</f>
        <v/>
      </c>
    </row>
    <row r="68">
      <c r="A68" s="21">
        <f>IF('Scoring grid'!$G$53="","","3."&amp;SUMPRODUCT((LEN('Scoring grid'!$G$6:$G$53)&gt;0)*1))</f>
        <v/>
      </c>
      <c r="B68" s="21">
        <f>IF('Scoring grid'!$G$53="","","Scoring rule")</f>
        <v/>
      </c>
      <c r="C68" s="21">
        <f>'Scoring grid'!$G$53</f>
        <v/>
      </c>
    </row>
    <row r="69">
      <c r="A69" s="21">
        <f>IF('Scoring grid'!$G$54="","","3."&amp;SUMPRODUCT((LEN('Scoring grid'!$G$6:$G$54)&gt;0)*1))</f>
        <v/>
      </c>
      <c r="B69" s="21">
        <f>IF('Scoring grid'!$G$54="","","Scoring rule")</f>
        <v/>
      </c>
      <c r="C69" s="21">
        <f>'Scoring grid'!$G$54</f>
        <v/>
      </c>
    </row>
    <row r="70">
      <c r="A70" s="21">
        <f>IF('Scoring grid'!$G$55="","","3."&amp;SUMPRODUCT((LEN('Scoring grid'!$G$6:$G$55)&gt;0)*1))</f>
        <v/>
      </c>
      <c r="B70" s="21">
        <f>IF('Scoring grid'!$G$55="","","Scoring rule")</f>
        <v/>
      </c>
      <c r="C70" s="21">
        <f>'Scoring grid'!$G$55</f>
        <v/>
      </c>
    </row>
    <row r="71">
      <c r="A71" s="21">
        <f>IF('Scoring grid'!$G$56="","","3."&amp;SUMPRODUCT((LEN('Scoring grid'!$G$6:$G$56)&gt;0)*1))</f>
        <v/>
      </c>
      <c r="B71" s="21">
        <f>IF('Scoring grid'!$G$56="","","Scoring rule")</f>
        <v/>
      </c>
      <c r="C71" s="21">
        <f>'Scoring grid'!$G$56</f>
        <v/>
      </c>
    </row>
    <row r="72">
      <c r="A72" s="21">
        <f>IF('Scoring grid'!$G$57="","","3."&amp;SUMPRODUCT((LEN('Scoring grid'!$G$6:$G$57)&gt;0)*1))</f>
        <v/>
      </c>
      <c r="B72" s="21">
        <f>IF('Scoring grid'!$G$57="","","Scoring rule")</f>
        <v/>
      </c>
      <c r="C72" s="21">
        <f>'Scoring grid'!$G$57</f>
        <v/>
      </c>
    </row>
    <row r="73">
      <c r="A73" s="21">
        <f>IF('Scoring grid'!$G$58="","","3."&amp;SUMPRODUCT((LEN('Scoring grid'!$G$6:$G$58)&gt;0)*1))</f>
        <v/>
      </c>
      <c r="B73" s="21">
        <f>IF('Scoring grid'!$G$58="","","Scoring rule")</f>
        <v/>
      </c>
      <c r="C73" s="21">
        <f>'Scoring grid'!$G$58</f>
        <v/>
      </c>
    </row>
    <row r="74">
      <c r="A74" s="21">
        <f>IF('Scoring grid'!$G$59="","","3."&amp;SUMPRODUCT((LEN('Scoring grid'!$G$6:$G$59)&gt;0)*1))</f>
        <v/>
      </c>
      <c r="B74" s="21">
        <f>IF('Scoring grid'!$G$59="","","Scoring rule")</f>
        <v/>
      </c>
      <c r="C74" s="21">
        <f>'Scoring grid'!$G$59</f>
        <v/>
      </c>
    </row>
    <row r="75">
      <c r="A75" s="21">
        <f>IF('Scoring grid'!$G$60="","","3."&amp;SUMPRODUCT((LEN('Scoring grid'!$G$6:$G$60)&gt;0)*1))</f>
        <v/>
      </c>
      <c r="B75" s="21">
        <f>IF('Scoring grid'!$G$60="","","Scoring rule")</f>
        <v/>
      </c>
      <c r="C75" s="21">
        <f>'Scoring grid'!$G$60</f>
        <v/>
      </c>
    </row>
    <row r="76">
      <c r="A76" s="21">
        <f>IF('Scoring grid'!$G$61="","","3."&amp;SUMPRODUCT((LEN('Scoring grid'!$G$6:$G$61)&gt;0)*1))</f>
        <v/>
      </c>
      <c r="B76" s="21">
        <f>IF('Scoring grid'!$G$61="","","Scoring rule")</f>
        <v/>
      </c>
      <c r="C76" s="21">
        <f>'Scoring grid'!$G$61</f>
        <v/>
      </c>
    </row>
    <row r="77">
      <c r="A77" s="21">
        <f>IF('Scoring grid'!$G$62="","","3."&amp;SUMPRODUCT((LEN('Scoring grid'!$G$6:$G$62)&gt;0)*1))</f>
        <v/>
      </c>
      <c r="B77" s="21">
        <f>IF('Scoring grid'!$G$62="","","Scoring rule")</f>
        <v/>
      </c>
      <c r="C77" s="21">
        <f>'Scoring grid'!$G$62</f>
        <v/>
      </c>
    </row>
    <row r="78">
      <c r="A78" s="21">
        <f>IF('Scoring grid'!$G$63="","","3."&amp;SUMPRODUCT((LEN('Scoring grid'!$G$6:$G$63)&gt;0)*1))</f>
        <v/>
      </c>
      <c r="B78" s="21">
        <f>IF('Scoring grid'!$G$63="","","Scoring rule")</f>
        <v/>
      </c>
      <c r="C78" s="21">
        <f>'Scoring grid'!$G$63</f>
        <v/>
      </c>
    </row>
    <row r="79">
      <c r="A79" s="21">
        <f>IF('Scoring grid'!$G$64="","","3."&amp;SUMPRODUCT((LEN('Scoring grid'!$G$6:$G$64)&gt;0)*1))</f>
        <v/>
      </c>
      <c r="B79" s="21">
        <f>IF('Scoring grid'!$G$64="","","Scoring rule")</f>
        <v/>
      </c>
      <c r="C79" s="21">
        <f>'Scoring grid'!$G$64</f>
        <v/>
      </c>
    </row>
    <row r="80">
      <c r="A80" s="21">
        <f>IF('Scoring grid'!$G$65="","","3."&amp;SUMPRODUCT((LEN('Scoring grid'!$G$6:$G$65)&gt;0)*1))</f>
        <v/>
      </c>
      <c r="B80" s="21">
        <f>IF('Scoring grid'!$G$65="","","Scoring rule")</f>
        <v/>
      </c>
      <c r="C80" s="21">
        <f>'Scoring grid'!$G$65</f>
        <v/>
      </c>
    </row>
    <row r="81">
      <c r="A81" s="34" t="inlineStr">
        <is>
          <t>4. Ending pages: add a thank-you page first, then /Ending page once per result and name it</t>
        </is>
      </c>
    </row>
    <row r="82">
      <c r="A82" s="21">
        <f>IF(Results!$B$6="","","4.1")</f>
        <v/>
      </c>
      <c r="B82" s="21">
        <f>IF(Results!$B$6="","","Ending: "&amp;Results!$B$6)</f>
        <v/>
      </c>
      <c r="C82" s="21">
        <f>IF(Results!$B$6="","","Heading: Your result: "&amp;Results!$B$6&amp;". Text: "&amp;Results!$C$6&amp;" You scored @"&amp;Results!$D$6&amp;" out of "&amp;Results!$H$6&amp;".")</f>
        <v/>
      </c>
    </row>
    <row r="83">
      <c r="A83" s="21">
        <f>IF(Results!$B$7="","","4.2")</f>
        <v/>
      </c>
      <c r="B83" s="21">
        <f>IF(Results!$B$7="","","Ending: "&amp;Results!$B$7)</f>
        <v/>
      </c>
      <c r="C83" s="21">
        <f>IF(Results!$B$7="","","Heading: Your result: "&amp;Results!$B$7&amp;". Text: "&amp;Results!$C$7&amp;" You scored @"&amp;Results!$D$7&amp;" out of "&amp;Results!$H$7&amp;".")</f>
        <v/>
      </c>
    </row>
    <row r="84">
      <c r="A84" s="21">
        <f>IF(Results!$B$8="","","4.3")</f>
        <v/>
      </c>
      <c r="B84" s="21">
        <f>IF(Results!$B$8="","","Ending: "&amp;Results!$B$8)</f>
        <v/>
      </c>
      <c r="C84" s="21">
        <f>IF(Results!$B$8="","","Heading: Your result: "&amp;Results!$B$8&amp;". Text: "&amp;Results!$C$8&amp;" You scored @"&amp;Results!$D$8&amp;" out of "&amp;Results!$H$8&amp;".")</f>
        <v/>
      </c>
    </row>
    <row r="85">
      <c r="A85" s="21">
        <f>IF(Results!$B$9="","","4.4")</f>
        <v/>
      </c>
      <c r="B85" s="21">
        <f>IF(Results!$B$9="","","Ending: "&amp;Results!$B$9)</f>
        <v/>
      </c>
      <c r="C85" s="21">
        <f>IF(Results!$B$9="","","Heading: Your result: "&amp;Results!$B$9&amp;". Text: "&amp;Results!$C$9&amp;" You scored @"&amp;Results!$D$9&amp;" out of "&amp;Results!$H$9&amp;".")</f>
        <v/>
      </c>
    </row>
    <row r="86">
      <c r="A86" s="21">
        <f>IF(Results!$B$10="","","4.5")</f>
        <v/>
      </c>
      <c r="B86" s="21">
        <f>IF(Results!$B$10="","","Ending: "&amp;Results!$B$10)</f>
        <v/>
      </c>
      <c r="C86" s="21">
        <f>IF(Results!$B$10="","","Heading: Your result: "&amp;Results!$B$10&amp;". Text: "&amp;Results!$C$10&amp;" You scored @"&amp;Results!$D$10&amp;" out of "&amp;Results!$H$10&amp;".")</f>
        <v/>
      </c>
    </row>
    <row r="87">
      <c r="A87" s="21">
        <f>IF(Results!$B$11="","","4.6")</f>
        <v/>
      </c>
      <c r="B87" s="21">
        <f>IF(Results!$B$11="","","Ending: "&amp;Results!$B$11)</f>
        <v/>
      </c>
      <c r="C87" s="21">
        <f>IF(Results!$B$11="","","Heading: Your result: "&amp;Results!$B$11&amp;". Text: "&amp;Results!$C$11&amp;" You scored @"&amp;Results!$D$11&amp;" out of "&amp;Results!$H$11&amp;".")</f>
        <v/>
      </c>
    </row>
    <row r="88">
      <c r="A88" s="34" t="inlineStr">
        <is>
          <t>5. Ending rules: add them in this order (the first rule that matches wins a tie)</t>
        </is>
      </c>
    </row>
    <row r="89">
      <c r="A89" s="21">
        <f>IF(Results!$B$6="","","5.1")</f>
        <v/>
      </c>
      <c r="B89" s="21">
        <f>IF(Results!$B$6="","","Ending rule")</f>
        <v/>
      </c>
      <c r="C89" s="21">
        <f>IF(Results!$B$6="","","When "&amp;Results!$E$6&amp;" is at least 0, then Jump to Ending: "&amp;Results!$B$6)</f>
        <v/>
      </c>
    </row>
    <row r="90">
      <c r="A90" s="21">
        <f>IF(Results!$B$7="","","5.2")</f>
        <v/>
      </c>
      <c r="B90" s="21">
        <f>IF(Results!$B$7="","","Ending rule")</f>
        <v/>
      </c>
      <c r="C90" s="21">
        <f>IF(Results!$B$7="","","When "&amp;Results!$E$7&amp;" is at least 0, then Jump to Ending: "&amp;Results!$B$7)</f>
        <v/>
      </c>
    </row>
    <row r="91">
      <c r="A91" s="21">
        <f>IF(Results!$B$8="","","5.3")</f>
        <v/>
      </c>
      <c r="B91" s="21">
        <f>IF(Results!$B$8="","","Ending rule")</f>
        <v/>
      </c>
      <c r="C91" s="21">
        <f>IF(Results!$B$8="","","When "&amp;Results!$E$8&amp;" is at least 0, then Jump to Ending: "&amp;Results!$B$8)</f>
        <v/>
      </c>
    </row>
    <row r="92">
      <c r="A92" s="21">
        <f>IF(Results!$B$9="","","5.4")</f>
        <v/>
      </c>
      <c r="B92" s="21">
        <f>IF(Results!$B$9="","","Ending rule")</f>
        <v/>
      </c>
      <c r="C92" s="21">
        <f>IF(Results!$B$9="","","When "&amp;Results!$E$9&amp;" is at least 0, then Jump to Ending: "&amp;Results!$B$9)</f>
        <v/>
      </c>
    </row>
    <row r="93">
      <c r="A93" s="21">
        <f>IF(Results!$B$10="","","5.5")</f>
        <v/>
      </c>
      <c r="B93" s="21">
        <f>IF(Results!$B$10="","","Ending rule")</f>
        <v/>
      </c>
      <c r="C93" s="21">
        <f>IF(Results!$B$10="","","When "&amp;Results!$E$10&amp;" is at least 0, then Jump to Ending: "&amp;Results!$B$10)</f>
        <v/>
      </c>
    </row>
    <row r="94">
      <c r="A94" s="21">
        <f>IF(Results!$B$11="","","5.6")</f>
        <v/>
      </c>
      <c r="B94" s="21">
        <f>IF(Results!$B$11="","","Ending rule")</f>
        <v/>
      </c>
      <c r="C94" s="21">
        <f>IF(Results!$B$11="","","When "&amp;Results!$E$11&amp;" is at least 0, then Jump to Ending: "&amp;Results!$B$11)</f>
        <v/>
      </c>
    </row>
    <row r="96">
      <c r="A96" s="14" t="inlineStr">
        <is>
          <t>@ names: in a formula, use Insert field; in ending text, type @ and pick the field. Respondents never see calculated fields themselves.</t>
        </is>
      </c>
    </row>
  </sheetData>
  <mergeCells count="5">
    <mergeCell ref="A13:C13"/>
    <mergeCell ref="A6:C6"/>
    <mergeCell ref="A88:C88"/>
    <mergeCell ref="A20:C20"/>
    <mergeCell ref="A81:C81"/>
  </mergeCells>
  <pageMargins left="0.75" right="0.75" top="1" bottom="1" header="0.5" footer="0.5"/>
</worksheet>
</file>

<file path=xl/worksheets/sheet7.xml><?xml version="1.0" encoding="utf-8"?>
<worksheet xmlns="http://schemas.openxmlformats.org/spreadsheetml/2006/main">
  <sheetPr>
    <tabColor rgb="008F8499"/>
    <outlinePr summaryBelow="1" summaryRight="1"/>
    <pageSetUpPr/>
  </sheetPr>
  <dimension ref="A1:A7"/>
  <sheetViews>
    <sheetView workbookViewId="0">
      <selection activeCell="A1" sqref="A1"/>
    </sheetView>
  </sheetViews>
  <sheetFormatPr baseColWidth="8" defaultRowHeight="15"/>
  <cols>
    <col width="30" customWidth="1" min="1" max="1"/>
  </cols>
  <sheetData>
    <row r="1">
      <c r="A1" s="3" t="inlineStr">
        <is>
          <t>Results (from the Results tab)</t>
        </is>
      </c>
    </row>
    <row r="2">
      <c r="A2" s="38">
        <f>IF(Results!$B$6="","",Results!$B$6)</f>
        <v/>
      </c>
    </row>
    <row r="3">
      <c r="A3" s="38">
        <f>IF(Results!$B$7="","",Results!$B$7)</f>
        <v/>
      </c>
    </row>
    <row r="4">
      <c r="A4" s="38">
        <f>IF(Results!$B$8="","",Results!$B$8)</f>
        <v/>
      </c>
    </row>
    <row r="5">
      <c r="A5" s="38">
        <f>IF(Results!$B$9="","",Results!$B$9)</f>
        <v/>
      </c>
    </row>
    <row r="6">
      <c r="A6" s="38">
        <f>IF(Results!$B$10="","",Results!$B$10)</f>
        <v/>
      </c>
    </row>
    <row r="7">
      <c r="A7" s="38">
        <f>IF(Results!$B$11="","",Results!$B$11)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2026-10-28T17:01:37Z</dcterms:created>
  <dcterms:modified xmlns:dcterms="http://purl.org/dc/terms/" xmlns:xsi="http://www.w3.org/2001/XMLSchema-instance" xsi:type="dcterms:W3CDTF">2026-10-28T17:01:38Z</dcterms:modified>
</cp:coreProperties>
</file>