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Your needs" sheetId="2" state="visible" r:id="rId2"/>
    <sheet xmlns:r="http://schemas.openxmlformats.org/officeDocument/2006/relationships" name="Compare" sheetId="3" state="visible" r:id="rId3"/>
    <sheet xmlns:r="http://schemas.openxmlformats.org/officeDocument/2006/relationships" name="Plans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d, yyyy"/>
  </numFmts>
  <fonts count="14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231A2E"/>
      <sz val="11"/>
    </font>
    <font>
      <name val="Arial"/>
      <i val="1"/>
      <color rgb="005E5468"/>
      <sz val="10"/>
    </font>
    <font>
      <name val="Arial"/>
      <color rgb="005E5468"/>
      <sz val="9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5E5468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1" applyAlignment="1" pivotButton="0" quotePrefix="0" xfId="0">
      <alignment vertical="center" wrapText="1"/>
    </xf>
    <xf numFmtId="3" fontId="11" fillId="3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 wrapText="1"/>
    </xf>
    <xf numFmtId="0" fontId="7" fillId="0" borderId="0" pivotButton="0" quotePrefix="0" xfId="0"/>
    <xf numFmtId="0" fontId="12" fillId="0" borderId="0" pivotButton="0" quotePrefix="0" xfId="0"/>
    <xf numFmtId="0" fontId="3" fillId="6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 wrapText="1"/>
    </xf>
    <xf numFmtId="4" fontId="6" fillId="4" borderId="1" applyAlignment="1" pivotButton="0" quotePrefix="0" xfId="0">
      <alignment horizontal="center" vertical="center" wrapText="1"/>
    </xf>
    <xf numFmtId="4" fontId="6" fillId="4" borderId="1" applyAlignment="1" pivotButton="0" quotePrefix="0" xfId="0">
      <alignment vertical="center" wrapText="1"/>
    </xf>
    <xf numFmtId="4" fontId="5" fillId="4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13" fillId="0" borderId="0" applyAlignment="1" pivotButton="0" quotePrefix="0" xfId="0">
      <alignment vertical="center" wrapText="1"/>
    </xf>
    <xf numFmtId="3" fontId="5" fillId="4" borderId="1" applyAlignment="1" pivotButton="0" quotePrefix="0" xfId="0">
      <alignment vertical="center"/>
    </xf>
    <xf numFmtId="3" fontId="6" fillId="4" borderId="1" applyAlignment="1" pivotButton="0" quotePrefix="0" xfId="0">
      <alignment horizontal="center" vertical="center" wrapText="1"/>
    </xf>
    <xf numFmtId="0" fontId="6" fillId="0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8A1C12"/>
      </font>
      <fill>
        <patternFill patternType="solid">
          <bgColor rgb="00F8D9D5"/>
        </patternFill>
      </fill>
    </dxf>
    <dxf>
      <font>
        <name val="Arial"/>
        <b val="1"/>
        <color rgb="001570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F7" authorId="0" shapeId="0">
      <text>
        <t>Responses a month times the months you keep, against total submission storage.</t>
      </text>
    </comment>
    <comment ref="K7" authorId="0" shapeId="0">
      <text>
        <t>Yearly billing: the yearly price. Monthly billing: the monthly price times 12. Halved for Bronze, Silver and Gold when you pick the nonprofit or education discount.</t>
      </text>
    </comment>
    <comment ref="C15" authorId="0" shapeId="0">
      <text>
        <t>Unlimited responses on every plan, within fair use.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C10" authorId="0" shapeId="0">
      <text>
        <t>The plan card shows a price a month, billed annually: $34 Bronze, $39 Silver, $99 Gold. This column is that price times 12.</t>
      </text>
    </comment>
    <comment ref="G10" authorId="0" shapeId="0">
      <text>
        <t>Jotform shows 100 MB, 1 GB, 10 GB and 100 GB. This column uses 1 GB = 1024 MB.</t>
      </text>
    </comment>
    <comment ref="H10" authorId="0" shapeId="0">
      <text>
        <t>Jotform's FAQ: total submission storage is the most submissions your account can store. When you go over, its FAQ says it deletes the oldest response.</t>
      </text>
    </comment>
    <comment ref="F19" authorId="0" shapeId="0">
      <text>
        <t>Pro and Business: unlimited team members, no per-seat pricing. Members never pay.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Form tool cost calculator</t>
        </is>
      </c>
    </row>
    <row r="3">
      <c r="B3" s="2" t="inlineStr">
        <is>
          <t>Jotform or HornetForms: which plan covers your forms, and what does it cost for a year?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Type your needs</t>
        </is>
      </c>
      <c r="D6" s="6" t="inlineStr">
        <is>
          <t>On the Your needs tab, type how many forms you need live, your busiest month of responses and how many people need a login. Fill the optional rows that matter to you and leave the rest empty.</t>
        </is>
      </c>
    </row>
    <row r="7" ht="44" customHeight="1">
      <c r="B7" s="4" t="n">
        <v>2</v>
      </c>
      <c r="C7" s="5" t="inlineStr">
        <is>
          <t>Pick billing and discount</t>
        </is>
      </c>
      <c r="D7" s="6" t="inlineStr">
        <is>
          <t>Choose Monthly or Yearly billing. Pick Yes for the Jotform discount only if Jotform has approved you as a nonprofit or educational institution.</t>
        </is>
      </c>
    </row>
    <row r="8" ht="44" customHeight="1">
      <c r="B8" s="4" t="n">
        <v>3</v>
      </c>
      <c r="C8" s="5" t="inlineStr">
        <is>
          <t>Read the Compare tab</t>
        </is>
      </c>
      <c r="D8" s="6" t="inlineStr">
        <is>
          <t>See which plans of each tool cover your needs, the lowest one that covers all of them and what it costs for a year. Any No in red shows the limit you would go over.</t>
        </is>
      </c>
    </row>
    <row r="9" ht="51" customHeight="1">
      <c r="B9" s="4" t="n">
        <v>4</v>
      </c>
      <c r="C9" s="5" t="inlineStr">
        <is>
          <t>Check the date</t>
        </is>
      </c>
      <c r="D9" s="6" t="inlineStr">
        <is>
          <t>The Plans tab shows when the Jotform numbers were checked. A red refresh flag means they are over 90 days old. Check jotform.com/pricing and hornetforms.com/pricing before you buy.</t>
        </is>
      </c>
    </row>
    <row r="10"/>
    <row r="11">
      <c r="B11" s="7" t="inlineStr">
        <is>
          <t>Color key</t>
        </is>
      </c>
    </row>
    <row r="12">
      <c r="C12" s="8" t="inlineStr">
        <is>
          <t>Yellow</t>
        </is>
      </c>
      <c r="D12" s="9" t="inlineStr">
        <is>
          <t>You type or pick here.</t>
        </is>
      </c>
    </row>
    <row r="13">
      <c r="C13" s="10" t="inlineStr">
        <is>
          <t>Grey</t>
        </is>
      </c>
      <c r="D13" s="9" t="inlineStr">
        <is>
          <t>Worked out for you. Please do not type here.</t>
        </is>
      </c>
    </row>
    <row r="14">
      <c r="C14" s="11" t="inlineStr">
        <is>
          <t>Dark</t>
        </is>
      </c>
      <c r="D14" s="9" t="inlineStr">
        <is>
          <t>Column names. Please keep them as they are.</t>
        </is>
      </c>
    </row>
    <row r="15"/>
    <row r="16">
      <c r="B16" s="7" t="inlineStr">
        <is>
          <t>Good to know</t>
        </is>
      </c>
    </row>
    <row r="17" ht="34" customHeight="1">
      <c r="C17" s="12" t="inlineStr">
        <is>
          <t>Jotform prices and limits come from jotform.com/pricing and its nonprofit and education pricing pages, checked on October 28, 2026. Prices are in US dollars.</t>
        </is>
      </c>
    </row>
    <row r="18" ht="28" customHeight="1">
      <c r="C18" s="12" t="inlineStr">
        <is>
          <t>Jotform Enterprise has a custom price, so this sheet does not price it.</t>
        </is>
      </c>
    </row>
    <row r="19" ht="34" customHeight="1">
      <c r="C19" s="12" t="inlineStr">
        <is>
          <t>HornetForms has unlimited forms and responses on every plan, within fair use. Pro and Business include unlimited team members, with no per-seat pricing.</t>
        </is>
      </c>
    </row>
    <row r="20" ht="28" customHeight="1">
      <c r="C20" s="12" t="inlineStr">
        <is>
          <t>The sheet compares limits and list prices only. It leaves out taxes, payment processing fees and sales.</t>
        </is>
      </c>
    </row>
    <row r="21" ht="34" customHeight="1">
      <c r="C21" s="12" t="inlineStr">
        <is>
          <t>Jotform is a trademark of Jotform Inc. HornetForms is not affiliated with, endorsed by or sponsored by Jotform. Jotform prices and limits come from jotform.com, checked on October 28, 2026.</t>
        </is>
      </c>
    </row>
    <row r="22"/>
    <row r="23">
      <c r="B23" s="7" t="inlineStr">
        <is>
          <t>Example data</t>
        </is>
      </c>
    </row>
    <row r="24" ht="32" customHeight="1">
      <c r="C24" s="13" t="inlineStr">
        <is>
          <t>The numbers on Your needs are EXAMPLES so you can see the Compare tab work: 8 forms, 600 responses a month, 3 people. Type your own.</t>
        </is>
      </c>
    </row>
    <row r="25"/>
    <row r="26">
      <c r="C26" s="14" t="inlineStr">
        <is>
          <t>Made by HornetForms, https://hornetforms.com/blog/jotform-pricing</t>
        </is>
      </c>
    </row>
  </sheetData>
  <mergeCells count="6">
    <mergeCell ref="C20:D20"/>
    <mergeCell ref="C21:D21"/>
    <mergeCell ref="C24:D24"/>
    <mergeCell ref="C19:D19"/>
    <mergeCell ref="C18:D18"/>
    <mergeCell ref="C17:D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C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80" customWidth="1" min="3" max="3"/>
  </cols>
  <sheetData>
    <row r="1">
      <c r="A1" s="15" t="inlineStr">
        <is>
          <t>Your needs</t>
        </is>
      </c>
    </row>
    <row r="2">
      <c r="A2" s="16" t="inlineStr">
        <is>
          <t>Type your own numbers in the yellow cells. The Compare tab does the rest.</t>
        </is>
      </c>
    </row>
    <row r="4">
      <c r="A4" s="3" t="inlineStr">
        <is>
          <t>What you need</t>
        </is>
      </c>
      <c r="B4" s="3" t="inlineStr">
        <is>
          <t>Your value</t>
        </is>
      </c>
      <c r="C4" s="3" t="inlineStr">
        <is>
          <t>How it is used</t>
        </is>
      </c>
    </row>
    <row r="5" ht="32" customHeight="1">
      <c r="A5" s="17" t="inlineStr">
        <is>
          <t>Forms you need live at once</t>
        </is>
      </c>
      <c r="B5" s="18" t="n">
        <v>8</v>
      </c>
      <c r="C5" s="19" t="inlineStr">
        <is>
          <t>Count every form people can fill in at the same time.</t>
        </is>
      </c>
    </row>
    <row r="6" ht="32" customHeight="1">
      <c r="A6" s="17" t="inlineStr">
        <is>
          <t>Responses a month (your busiest month, all forms together)</t>
        </is>
      </c>
      <c r="B6" s="18" t="n">
        <v>600</v>
      </c>
      <c r="C6" s="19" t="inlineStr">
        <is>
          <t>Jotform counts monthly submissions across all your forms. Use your busiest month, not the average.</t>
        </is>
      </c>
    </row>
    <row r="7" ht="32" customHeight="1">
      <c r="A7" s="17" t="inlineStr">
        <is>
          <t>Form views a month (optional)</t>
        </is>
      </c>
      <c r="B7" s="18" t="n">
        <v>20000</v>
      </c>
      <c r="C7" s="19" t="inlineStr">
        <is>
          <t>How many times people open your forms in a month, across all forms. Leave empty to skip this check.</t>
        </is>
      </c>
    </row>
    <row r="8" ht="32" customHeight="1">
      <c r="A8" s="17" t="inlineStr">
        <is>
          <t>Responses with a payment a month (optional)</t>
        </is>
      </c>
      <c r="B8" s="18" t="n">
        <v>30</v>
      </c>
      <c r="C8" s="19" t="inlineStr">
        <is>
          <t>Leave empty or type 0 if your forms take no payments.</t>
        </is>
      </c>
    </row>
    <row r="9" ht="32" customHeight="1">
      <c r="A9" s="17" t="inlineStr">
        <is>
          <t>Months of responses you keep in the tool (optional)</t>
        </is>
      </c>
      <c r="B9" s="18" t="n">
        <v>6</v>
      </c>
      <c r="C9" s="19" t="inlineStr">
        <is>
          <t>Jotform caps total submission storage. Leave empty to skip this check.</t>
        </is>
      </c>
    </row>
    <row r="10" ht="32" customHeight="1">
      <c r="A10" s="17" t="inlineStr">
        <is>
          <t>Total size of uploaded files you keep, in MB (optional)</t>
        </is>
      </c>
      <c r="B10" s="18" t="n"/>
      <c r="C10" s="19" t="inlineStr">
        <is>
          <t>For example 2 GB is 2048 MB. Leave empty to skip this check.</t>
        </is>
      </c>
    </row>
    <row r="11" ht="32" customHeight="1">
      <c r="A11" s="17" t="inlineStr">
        <is>
          <t>Largest single file someone uploads, in MB (optional)</t>
        </is>
      </c>
      <c r="B11" s="18" t="n">
        <v>15</v>
      </c>
      <c r="C11" s="19" t="inlineStr">
        <is>
          <t>HornetForms Free takes files up to 10 MB each. Leave empty to skip this check.</t>
        </is>
      </c>
    </row>
    <row r="12" ht="32" customHeight="1">
      <c r="A12" s="17" t="inlineStr">
        <is>
          <t>Questions on your longest form (optional)</t>
        </is>
      </c>
      <c r="B12" s="18" t="n"/>
      <c r="C12" s="19" t="inlineStr">
        <is>
          <t>Jotform caps fields per form. Leave empty to skip this check.</t>
        </is>
      </c>
    </row>
    <row r="13" ht="32" customHeight="1">
      <c r="A13" s="17" t="inlineStr">
        <is>
          <t>People who need their own login</t>
        </is>
      </c>
      <c r="B13" s="18" t="n">
        <v>3</v>
      </c>
      <c r="C13" s="19" t="inlineStr">
        <is>
          <t>Everyone who builds forms or reads responses. Type 1 if it is only you.</t>
        </is>
      </c>
    </row>
    <row r="14" ht="32" customHeight="1">
      <c r="A14" s="17" t="inlineStr">
        <is>
          <t>Remove the form tool's branding?</t>
        </is>
      </c>
      <c r="B14" s="18" t="inlineStr">
        <is>
          <t>Yes</t>
        </is>
      </c>
      <c r="C14" s="19" t="inlineStr">
        <is>
          <t>Yes means you want forms without the tool's own branding.</t>
        </is>
      </c>
    </row>
    <row r="15" ht="32" customHeight="1">
      <c r="A15" s="17" t="inlineStr">
        <is>
          <t>Need a REST API?</t>
        </is>
      </c>
      <c r="B15" s="18" t="inlineStr">
        <is>
          <t>No</t>
        </is>
      </c>
      <c r="C15" s="19" t="inlineStr">
        <is>
          <t>On HornetForms the REST API is on Business.</t>
        </is>
      </c>
    </row>
    <row r="16" ht="32" customHeight="1">
      <c r="A16" s="17" t="inlineStr">
        <is>
          <t>Billing</t>
        </is>
      </c>
      <c r="B16" s="18" t="inlineStr">
        <is>
          <t>Yearly</t>
        </is>
      </c>
      <c r="C16" s="19" t="inlineStr">
        <is>
          <t>Monthly or Yearly. Yearly prices are paid once a year.</t>
        </is>
      </c>
    </row>
    <row r="17" ht="32" customHeight="1">
      <c r="A17" s="17" t="inlineStr">
        <is>
          <t>Jotform nonprofit or education discount?</t>
        </is>
      </c>
      <c r="B17" s="18" t="inlineStr">
        <is>
          <t>No</t>
        </is>
      </c>
      <c r="C17" s="19" t="inlineStr">
        <is>
          <t>Yes applies the 50% Jotform states for Bronze, Silver and Gold after it approves your application.</t>
        </is>
      </c>
    </row>
    <row r="19">
      <c r="A19" s="14" t="inlineStr">
        <is>
          <t>Optional rows left empty are skipped. Required rows left empty count as 0 or No.</t>
        </is>
      </c>
    </row>
    <row r="20">
      <c r="A20" s="14" t="inlineStr">
        <is>
          <t>Jotform is a trademark of Jotform Inc. HornetForms is not affiliated with, endorsed by or sponsored by Jotform. Jotform prices and limits come from jotform.com, checked on October 28, 2026.</t>
        </is>
      </c>
    </row>
  </sheetData>
  <dataValidations count="13">
    <dataValidation sqref="B5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6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7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8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9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10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11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12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13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14" showDropDown="0" showInputMessage="1" showErrorMessage="1" allowBlank="1" errorTitle="Yes or No" error="Pick a value from the list. Pick Yes or No." promptTitle="Yes or No" prompt="Pick Yes or No." type="list" errorStyle="warning">
      <formula1>Lists!$A$2:$A$3</formula1>
    </dataValidation>
    <dataValidation sqref="B15" showDropDown="0" showInputMessage="1" showErrorMessage="1" allowBlank="1" errorTitle="Yes or No" error="Pick a value from the list. Pick Yes or No." promptTitle="Yes or No" prompt="Pick Yes or No." type="list" errorStyle="warning">
      <formula1>Lists!$A$2:$A$3</formula1>
    </dataValidation>
    <dataValidation sqref="B16" showDropDown="0" showInputMessage="1" showErrorMessage="1" allowBlank="1" errorTitle="Billing" error="Pick a value from the list. Pick Monthly or Yearly." promptTitle="Billing" prompt="Pick Monthly or Yearly." type="list" errorStyle="warning">
      <formula1>Lists!$B$2:$B$3</formula1>
    </dataValidation>
    <dataValidation sqref="B17" showDropDown="0" showInputMessage="1" showErrorMessage="1" allowBlank="1" errorTitle="Yes or No" error="Pick a value from the list. Pick Yes or No." promptTitle="Yes or No" prompt="Pick Yes or No." type="list" errorStyle="warning">
      <formula1>Lists!$A$2:$A$3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5703A"/>
    <outlinePr summaryBelow="1" summaryRight="1"/>
    <pageSetUpPr/>
  </sheetPr>
  <dimension ref="A1:L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4" customWidth="1" min="3" max="3"/>
    <col width="13" customWidth="1" min="4" max="4"/>
    <col width="13" customWidth="1" min="5" max="5"/>
    <col width="14" customWidth="1" min="6" max="6"/>
    <col width="12" customWidth="1" min="7" max="7"/>
    <col width="12" customWidth="1" min="8" max="8"/>
    <col width="13" customWidth="1" min="9" max="9"/>
    <col width="11" customWidth="1" min="10" max="10"/>
    <col width="14" customWidth="1" min="11" max="11"/>
    <col width="30" customWidth="1" min="12" max="12"/>
  </cols>
  <sheetData>
    <row r="1">
      <c r="A1" s="15" t="inlineStr">
        <is>
          <t>Compare</t>
        </is>
      </c>
    </row>
    <row r="2">
      <c r="A2" s="16" t="inlineStr">
        <is>
          <t>Which plan of each tool covers your needs, and what it costs over a year. Everything here is worked out from Your needs and Plans.</t>
        </is>
      </c>
    </row>
    <row r="3">
      <c r="A3" s="20">
        <f>"Jotform numbers checked on jotform.com on October 28, 2026. "&amp;Plans!$B$6</f>
        <v/>
      </c>
    </row>
    <row r="4">
      <c r="A4" s="21" t="inlineStr">
        <is>
          <t>Yes = covered, No = over this plan's limit, Skipped = you left that optional need empty.</t>
        </is>
      </c>
    </row>
    <row r="6">
      <c r="A6" s="7" t="inlineStr">
        <is>
          <t>Jotform: Starter to Gold (Enterprise has a custom price, so ask Jotform)</t>
        </is>
      </c>
    </row>
    <row r="7" ht="32" customHeight="1">
      <c r="A7" s="22" t="inlineStr">
        <is>
          <t>Plan</t>
        </is>
      </c>
      <c r="B7" s="22" t="inlineStr">
        <is>
          <t>Forms</t>
        </is>
      </c>
      <c r="C7" s="22" t="inlineStr">
        <is>
          <t>Monthly submissions</t>
        </is>
      </c>
      <c r="D7" s="22" t="inlineStr">
        <is>
          <t>Form views</t>
        </is>
      </c>
      <c r="E7" s="22" t="inlineStr">
        <is>
          <t>Payment submissions</t>
        </is>
      </c>
      <c r="F7" s="22" t="inlineStr">
        <is>
          <t>Submission storage</t>
        </is>
      </c>
      <c r="G7" s="22" t="inlineStr">
        <is>
          <t>Available space</t>
        </is>
      </c>
      <c r="H7" s="22" t="inlineStr">
        <is>
          <t>Fields per form</t>
        </is>
      </c>
      <c r="I7" s="22" t="inlineStr">
        <is>
          <t>Branding</t>
        </is>
      </c>
      <c r="J7" s="22" t="inlineStr">
        <is>
          <t>Covers all?</t>
        </is>
      </c>
      <c r="K7" s="22" t="inlineStr">
        <is>
          <t>Cost for a year ($)</t>
        </is>
      </c>
      <c r="L7" s="22" t="inlineStr">
        <is>
          <t>Logins</t>
        </is>
      </c>
    </row>
    <row r="8">
      <c r="A8" s="23">
        <f>Plans!$A$11</f>
        <v/>
      </c>
      <c r="B8" s="23">
        <f>IF(N('Your needs'!$B$5)&lt;=Plans!$D$11,"Yes","No")</f>
        <v/>
      </c>
      <c r="C8" s="23">
        <f>IF(N('Your needs'!$B$6)&lt;=Plans!$E$11,"Yes","No")</f>
        <v/>
      </c>
      <c r="D8" s="23">
        <f>IF(ISNUMBER('Your needs'!$B$7),IF(N('Your needs'!$B$7)&lt;=Plans!$F$11,"Yes","No"),"Skipped")</f>
        <v/>
      </c>
      <c r="E8" s="23">
        <f>IF(ISNUMBER('Your needs'!$B$8),IF(N('Your needs'!$B$8)&lt;=Plans!$J$11,"Yes","No"),"Skipped")</f>
        <v/>
      </c>
      <c r="F8" s="23">
        <f>IF(ISNUMBER('Your needs'!$B$9),IF(N('Your needs'!$B$6)*N('Your needs'!$B$9)&lt;=Plans!$H$11,"Yes","No"),"Skipped")</f>
        <v/>
      </c>
      <c r="G8" s="23">
        <f>IF(ISNUMBER('Your needs'!$B$10),IF(N('Your needs'!$B$10)&lt;=Plans!$G$11,"Yes","No"),"Skipped")</f>
        <v/>
      </c>
      <c r="H8" s="23">
        <f>IF(ISNUMBER('Your needs'!$B$12),IF(N('Your needs'!$B$12)&lt;=Plans!$I$11,"Yes","No"),"Skipped")</f>
        <v/>
      </c>
      <c r="I8" s="23">
        <f>IF(OR('Your needs'!$B$14&lt;&gt;"Yes",Plans!$B$11&gt;0),"Yes","No")</f>
        <v/>
      </c>
      <c r="J8" s="23">
        <f>IF(COUNTIF(B8:I8,"No")=0,"Yes","No")</f>
        <v/>
      </c>
      <c r="K8" s="24">
        <f>IF('Your needs'!$B$16="Yearly",Plans!$C$11,Plans!$B$11*12)*IF(AND('Your needs'!$B$17="Yes",Plans!$B$11&gt;0),0.5,1)</f>
        <v/>
      </c>
      <c r="L8" s="23">
        <f>IF(N('Your needs'!$B$13)&gt;1,"Jotform lists this plan as 1 User Individual Plan","One login is enough")</f>
        <v/>
      </c>
    </row>
    <row r="9">
      <c r="A9" s="23">
        <f>Plans!$A$12</f>
        <v/>
      </c>
      <c r="B9" s="23">
        <f>IF(N('Your needs'!$B$5)&lt;=Plans!$D$12,"Yes","No")</f>
        <v/>
      </c>
      <c r="C9" s="23">
        <f>IF(N('Your needs'!$B$6)&lt;=Plans!$E$12,"Yes","No")</f>
        <v/>
      </c>
      <c r="D9" s="23">
        <f>IF(ISNUMBER('Your needs'!$B$7),IF(N('Your needs'!$B$7)&lt;=Plans!$F$12,"Yes","No"),"Skipped")</f>
        <v/>
      </c>
      <c r="E9" s="23">
        <f>IF(ISNUMBER('Your needs'!$B$8),IF(N('Your needs'!$B$8)&lt;=Plans!$J$12,"Yes","No"),"Skipped")</f>
        <v/>
      </c>
      <c r="F9" s="23">
        <f>IF(ISNUMBER('Your needs'!$B$9),IF(N('Your needs'!$B$6)*N('Your needs'!$B$9)&lt;=Plans!$H$12,"Yes","No"),"Skipped")</f>
        <v/>
      </c>
      <c r="G9" s="23">
        <f>IF(ISNUMBER('Your needs'!$B$10),IF(N('Your needs'!$B$10)&lt;=Plans!$G$12,"Yes","No"),"Skipped")</f>
        <v/>
      </c>
      <c r="H9" s="23">
        <f>IF(ISNUMBER('Your needs'!$B$12),IF(N('Your needs'!$B$12)&lt;=Plans!$I$12,"Yes","No"),"Skipped")</f>
        <v/>
      </c>
      <c r="I9" s="23">
        <f>IF(OR('Your needs'!$B$14&lt;&gt;"Yes",Plans!$B$12&gt;0),"Yes","No")</f>
        <v/>
      </c>
      <c r="J9" s="23">
        <f>IF(COUNTIF(B9:I9,"No")=0,"Yes","No")</f>
        <v/>
      </c>
      <c r="K9" s="24">
        <f>IF('Your needs'!$B$16="Yearly",Plans!$C$12,Plans!$B$12*12)*IF(AND('Your needs'!$B$17="Yes",Plans!$B$12&gt;0),0.5,1)</f>
        <v/>
      </c>
      <c r="L9" s="23">
        <f>IF(N('Your needs'!$B$13)&gt;1,"Jotform lists this plan as 1 User Individual Plan","One login is enough")</f>
        <v/>
      </c>
    </row>
    <row r="10">
      <c r="A10" s="23">
        <f>Plans!$A$13</f>
        <v/>
      </c>
      <c r="B10" s="23">
        <f>IF(N('Your needs'!$B$5)&lt;=Plans!$D$13,"Yes","No")</f>
        <v/>
      </c>
      <c r="C10" s="23">
        <f>IF(N('Your needs'!$B$6)&lt;=Plans!$E$13,"Yes","No")</f>
        <v/>
      </c>
      <c r="D10" s="23">
        <f>IF(ISNUMBER('Your needs'!$B$7),IF(N('Your needs'!$B$7)&lt;=Plans!$F$13,"Yes","No"),"Skipped")</f>
        <v/>
      </c>
      <c r="E10" s="23">
        <f>IF(ISNUMBER('Your needs'!$B$8),IF(N('Your needs'!$B$8)&lt;=Plans!$J$13,"Yes","No"),"Skipped")</f>
        <v/>
      </c>
      <c r="F10" s="23">
        <f>IF(ISNUMBER('Your needs'!$B$9),IF(N('Your needs'!$B$6)*N('Your needs'!$B$9)&lt;=Plans!$H$13,"Yes","No"),"Skipped")</f>
        <v/>
      </c>
      <c r="G10" s="23">
        <f>IF(ISNUMBER('Your needs'!$B$10),IF(N('Your needs'!$B$10)&lt;=Plans!$G$13,"Yes","No"),"Skipped")</f>
        <v/>
      </c>
      <c r="H10" s="23">
        <f>IF(ISNUMBER('Your needs'!$B$12),IF(N('Your needs'!$B$12)&lt;=Plans!$I$13,"Yes","No"),"Skipped")</f>
        <v/>
      </c>
      <c r="I10" s="23">
        <f>IF(OR('Your needs'!$B$14&lt;&gt;"Yes",Plans!$B$13&gt;0),"Yes","No")</f>
        <v/>
      </c>
      <c r="J10" s="23">
        <f>IF(COUNTIF(B10:I10,"No")=0,"Yes","No")</f>
        <v/>
      </c>
      <c r="K10" s="24">
        <f>IF('Your needs'!$B$16="Yearly",Plans!$C$13,Plans!$B$13*12)*IF(AND('Your needs'!$B$17="Yes",Plans!$B$13&gt;0),0.5,1)</f>
        <v/>
      </c>
      <c r="L10" s="23">
        <f>IF(N('Your needs'!$B$13)&gt;1,"Jotform lists this plan as 1 User Individual Plan","One login is enough")</f>
        <v/>
      </c>
    </row>
    <row r="11">
      <c r="A11" s="23">
        <f>Plans!$A$14</f>
        <v/>
      </c>
      <c r="B11" s="23">
        <f>IF(N('Your needs'!$B$5)&lt;=Plans!$D$14,"Yes","No")</f>
        <v/>
      </c>
      <c r="C11" s="23">
        <f>IF(N('Your needs'!$B$6)&lt;=Plans!$E$14,"Yes","No")</f>
        <v/>
      </c>
      <c r="D11" s="23">
        <f>IF(ISNUMBER('Your needs'!$B$7),IF(N('Your needs'!$B$7)&lt;=Plans!$F$14,"Yes","No"),"Skipped")</f>
        <v/>
      </c>
      <c r="E11" s="23">
        <f>IF(ISNUMBER('Your needs'!$B$8),IF(N('Your needs'!$B$8)&lt;=Plans!$J$14,"Yes","No"),"Skipped")</f>
        <v/>
      </c>
      <c r="F11" s="23">
        <f>IF(ISNUMBER('Your needs'!$B$9),IF(N('Your needs'!$B$6)*N('Your needs'!$B$9)&lt;=Plans!$H$14,"Yes","No"),"Skipped")</f>
        <v/>
      </c>
      <c r="G11" s="23">
        <f>IF(ISNUMBER('Your needs'!$B$10),IF(N('Your needs'!$B$10)&lt;=Plans!$G$14,"Yes","No"),"Skipped")</f>
        <v/>
      </c>
      <c r="H11" s="23">
        <f>IF(ISNUMBER('Your needs'!$B$12),IF(N('Your needs'!$B$12)&lt;=Plans!$I$14,"Yes","No"),"Skipped")</f>
        <v/>
      </c>
      <c r="I11" s="23">
        <f>IF(OR('Your needs'!$B$14&lt;&gt;"Yes",Plans!$B$14&gt;0),"Yes","No")</f>
        <v/>
      </c>
      <c r="J11" s="23">
        <f>IF(COUNTIF(B11:I11,"No")=0,"Yes","No")</f>
        <v/>
      </c>
      <c r="K11" s="24">
        <f>IF('Your needs'!$B$16="Yearly",Plans!$C$14,Plans!$B$14*12)*IF(AND('Your needs'!$B$17="Yes",Plans!$B$14&gt;0),0.5,1)</f>
        <v/>
      </c>
      <c r="L11" s="23">
        <f>IF(N('Your needs'!$B$13)&gt;1,"Jotform lists this plan as 1 User Individual Plan","One login is enough")</f>
        <v/>
      </c>
    </row>
    <row r="14">
      <c r="A14" s="7" t="inlineStr">
        <is>
          <t>HornetForms: Free, Pro and Business</t>
        </is>
      </c>
    </row>
    <row r="15" ht="32" customHeight="1">
      <c r="A15" s="22" t="inlineStr">
        <is>
          <t>Plan</t>
        </is>
      </c>
      <c r="B15" s="22" t="inlineStr">
        <is>
          <t>Forms</t>
        </is>
      </c>
      <c r="C15" s="22" t="inlineStr">
        <is>
          <t>Responses</t>
        </is>
      </c>
      <c r="D15" s="22" t="inlineStr">
        <is>
          <t>Logins for your team</t>
        </is>
      </c>
      <c r="E15" s="22" t="inlineStr">
        <is>
          <t>Largest file</t>
        </is>
      </c>
      <c r="F15" s="22" t="inlineStr">
        <is>
          <t>REST API</t>
        </is>
      </c>
      <c r="G15" s="22" t="inlineStr">
        <is>
          <t>Branding</t>
        </is>
      </c>
      <c r="H15" s="22" t="inlineStr">
        <is>
          <t>Covers all?</t>
        </is>
      </c>
      <c r="I15" s="22" t="inlineStr">
        <is>
          <t>Cost for a year ($)</t>
        </is>
      </c>
    </row>
    <row r="16">
      <c r="A16" s="23">
        <f>Plans!$A$20</f>
        <v/>
      </c>
      <c r="B16" s="23" t="inlineStr">
        <is>
          <t>Yes</t>
        </is>
      </c>
      <c r="C16" s="23" t="inlineStr">
        <is>
          <t>Yes</t>
        </is>
      </c>
      <c r="D16" s="23">
        <f>IF(N('Your needs'!$B$13)&lt;=1,"Yes","No")</f>
        <v/>
      </c>
      <c r="E16" s="23">
        <f>IF(ISNUMBER('Your needs'!$B$11),IF(N('Your needs'!$B$11)&lt;=10,"Yes","No"),"Skipped")</f>
        <v/>
      </c>
      <c r="F16" s="23">
        <f>IF('Your needs'!$B$15&lt;&gt;"Yes","Yes","No")</f>
        <v/>
      </c>
      <c r="G16" s="23">
        <f>IF('Your needs'!$B$14&lt;&gt;"Yes","Yes","No")</f>
        <v/>
      </c>
      <c r="H16" s="23">
        <f>IF(COUNTIF(B16:G16,"No")=0,"Yes","No")</f>
        <v/>
      </c>
      <c r="I16" s="24">
        <f>IF('Your needs'!$B$16="Yearly",Plans!$C$20,Plans!$B$20*12)</f>
        <v/>
      </c>
    </row>
    <row r="17">
      <c r="A17" s="23">
        <f>Plans!$A$21</f>
        <v/>
      </c>
      <c r="B17" s="23" t="inlineStr">
        <is>
          <t>Yes</t>
        </is>
      </c>
      <c r="C17" s="23" t="inlineStr">
        <is>
          <t>Yes</t>
        </is>
      </c>
      <c r="D17" s="23" t="inlineStr">
        <is>
          <t>Yes</t>
        </is>
      </c>
      <c r="E17" s="23" t="inlineStr">
        <is>
          <t>Yes</t>
        </is>
      </c>
      <c r="F17" s="23">
        <f>IF('Your needs'!$B$15&lt;&gt;"Yes","Yes","No")</f>
        <v/>
      </c>
      <c r="G17" s="23" t="inlineStr">
        <is>
          <t>Yes</t>
        </is>
      </c>
      <c r="H17" s="23">
        <f>IF(COUNTIF(B17:G17,"No")=0,"Yes","No")</f>
        <v/>
      </c>
      <c r="I17" s="24">
        <f>IF('Your needs'!$B$16="Yearly",Plans!$C$21,Plans!$B$21*12)</f>
        <v/>
      </c>
    </row>
    <row r="18">
      <c r="A18" s="23">
        <f>Plans!$A$22</f>
        <v/>
      </c>
      <c r="B18" s="23" t="inlineStr">
        <is>
          <t>Yes</t>
        </is>
      </c>
      <c r="C18" s="23" t="inlineStr">
        <is>
          <t>Yes</t>
        </is>
      </c>
      <c r="D18" s="23" t="inlineStr">
        <is>
          <t>Yes</t>
        </is>
      </c>
      <c r="E18" s="23" t="inlineStr">
        <is>
          <t>Yes</t>
        </is>
      </c>
      <c r="F18" s="23" t="inlineStr">
        <is>
          <t>Yes</t>
        </is>
      </c>
      <c r="G18" s="23" t="inlineStr">
        <is>
          <t>Yes</t>
        </is>
      </c>
      <c r="H18" s="23">
        <f>IF(COUNTIF(B18:G18,"No")=0,"Yes","No")</f>
        <v/>
      </c>
      <c r="I18" s="24">
        <f>IF('Your needs'!$B$16="Yearly",Plans!$C$22,Plans!$B$22*12)</f>
        <v/>
      </c>
    </row>
    <row r="21">
      <c r="A21" s="3" t="inlineStr">
        <is>
          <t>Result</t>
        </is>
      </c>
      <c r="B21" s="3" t="inlineStr">
        <is>
          <t>Value</t>
        </is>
      </c>
    </row>
    <row r="22" ht="30" customHeight="1">
      <c r="A22" s="25" t="inlineStr">
        <is>
          <t>Lowest Jotform plan that covers your needs</t>
        </is>
      </c>
      <c r="B22" s="26">
        <f>IF(COUNTIF(J8:J11,"Yes")&gt;0,INDEX(A8:A11,MATCH("Yes",J8:J11,0)),"None from Starter to Gold. Ask Jotform about Enterprise (custom price)")</f>
        <v/>
      </c>
      <c r="C22" s="27" t="n"/>
      <c r="D22" s="27" t="n"/>
      <c r="E22" s="27" t="n"/>
      <c r="F22" s="28" t="n"/>
    </row>
    <row r="23" ht="30" customHeight="1">
      <c r="A23" s="25" t="inlineStr">
        <is>
          <t>Its cost for a year ($)</t>
        </is>
      </c>
      <c r="B23" s="26">
        <f>IF(COUNTIF(J8:J11,"Yes")&gt;0,INDEX(K8:K11,MATCH("Yes",J8:J11,0)),"Custom price")</f>
        <v/>
      </c>
      <c r="C23" s="27" t="n"/>
      <c r="D23" s="27" t="n"/>
      <c r="E23" s="27" t="n"/>
      <c r="F23" s="28" t="n"/>
    </row>
    <row r="24" ht="30" customHeight="1">
      <c r="A24" s="25" t="inlineStr">
        <is>
          <t>Jotform logins</t>
        </is>
      </c>
      <c r="B24" s="26">
        <f>IF(N('Your needs'!$B$13)&gt;1,"Jotform lists Starter to Gold as 1 User Individual Plan and calls Enterprise the only multiuser plan","One login is enough")</f>
        <v/>
      </c>
      <c r="C24" s="27" t="n"/>
      <c r="D24" s="27" t="n"/>
      <c r="E24" s="27" t="n"/>
      <c r="F24" s="28" t="n"/>
    </row>
    <row r="25" ht="30" customHeight="1">
      <c r="A25" s="25" t="inlineStr">
        <is>
          <t>Lowest HornetForms plan that covers your needs</t>
        </is>
      </c>
      <c r="B25" s="26">
        <f>IF(COUNTIF(H16:H18,"Yes")&gt;0,INDEX(A16:A18,MATCH("Yes",H16:H18,0)),"Check the HornetForms pricing page")</f>
        <v/>
      </c>
      <c r="C25" s="27" t="n"/>
      <c r="D25" s="27" t="n"/>
      <c r="E25" s="27" t="n"/>
      <c r="F25" s="28" t="n"/>
    </row>
    <row r="26" ht="30" customHeight="1">
      <c r="A26" s="25" t="inlineStr">
        <is>
          <t>Its cost for a year ($)</t>
        </is>
      </c>
      <c r="B26" s="26">
        <f>IF(COUNTIF(H16:H18,"Yes")&gt;0,INDEX(I16:I18,MATCH("Yes",H16:H18,0)),"")</f>
        <v/>
      </c>
      <c r="C26" s="27" t="n"/>
      <c r="D26" s="27" t="n"/>
      <c r="E26" s="27" t="n"/>
      <c r="F26" s="28" t="n"/>
    </row>
    <row r="27" ht="30" customHeight="1">
      <c r="A27" s="25" t="inlineStr">
        <is>
          <t>Billing used</t>
        </is>
      </c>
      <c r="B27" s="26">
        <f>IF('Your needs'!$B$16="Yearly","Yearly","Monthly, times 12")</f>
        <v/>
      </c>
      <c r="C27" s="27" t="n"/>
      <c r="D27" s="27" t="n"/>
      <c r="E27" s="27" t="n"/>
      <c r="F27" s="28" t="n"/>
    </row>
    <row r="29">
      <c r="A29" s="14" t="inlineStr">
        <is>
          <t>This sheet compares plan limits and list prices only. Taxes, Stripe or other payment fees and sales are not included.</t>
        </is>
      </c>
    </row>
    <row r="30">
      <c r="A30" s="14" t="inlineStr">
        <is>
          <t>Jotform is a trademark of Jotform Inc. HornetForms is not affiliated with, endorsed by or sponsored by Jotform. Jotform prices and limits come from jotform.com, checked on October 28, 2026.</t>
        </is>
      </c>
    </row>
  </sheetData>
  <mergeCells count="6">
    <mergeCell ref="B24:F24"/>
    <mergeCell ref="B25:F25"/>
    <mergeCell ref="B23:F23"/>
    <mergeCell ref="B22:F22"/>
    <mergeCell ref="B26:F26"/>
    <mergeCell ref="B27:F27"/>
  </mergeCells>
  <conditionalFormatting sqref="B8:J11">
    <cfRule type="expression" priority="1" dxfId="0">
      <formula>B8="No"</formula>
    </cfRule>
  </conditionalFormatting>
  <conditionalFormatting sqref="B16:H18">
    <cfRule type="expression" priority="2" dxfId="0">
      <formula>B16="No"</formula>
    </cfRule>
  </conditionalFormatting>
  <conditionalFormatting sqref="J8:J11">
    <cfRule type="expression" priority="3" dxfId="1">
      <formula>J8="Yes"</formula>
    </cfRule>
  </conditionalFormatting>
  <conditionalFormatting sqref="H16:H18">
    <cfRule type="expression" priority="4" dxfId="1">
      <formula>H16="Yes"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6" customWidth="1" min="12" max="12"/>
  </cols>
  <sheetData>
    <row r="1">
      <c r="A1" s="15" t="inlineStr">
        <is>
          <t>Plans</t>
        </is>
      </c>
    </row>
    <row r="2">
      <c r="A2" s="16" t="inlineStr">
        <is>
          <t>The numbers the Compare tab uses. Jotform from jotform.com, HornetForms from its pricing page. Prices in US dollars.</t>
        </is>
      </c>
    </row>
    <row r="4">
      <c r="A4" s="17" t="inlineStr">
        <is>
          <t>Jotform prices and limits checked on jotform.com on</t>
        </is>
      </c>
      <c r="B4" s="29" t="n">
        <v>46323</v>
      </c>
    </row>
    <row r="5">
      <c r="A5" s="17" t="inlineStr">
        <is>
          <t>Days since that check</t>
        </is>
      </c>
      <c r="B5" s="30">
        <f>MAX(0,TODAY()-Plans!$B$4)</f>
        <v/>
      </c>
    </row>
    <row r="6" ht="30" customHeight="1">
      <c r="A6" s="17" t="inlineStr">
        <is>
          <t>Refresh flag</t>
        </is>
      </c>
      <c r="B6" s="30">
        <f>IF(TODAY()-Plans!$B$4&gt;90,"Over 90 days old: check jotform.com/pricing before you rely on these numbers","Checked within the last 90 days. Still check jotform.com on the day you decide")</f>
        <v/>
      </c>
      <c r="C6" s="27" t="n"/>
      <c r="D6" s="27" t="n"/>
      <c r="E6" s="27" t="n"/>
      <c r="F6" s="27" t="n"/>
      <c r="G6" s="27" t="n"/>
      <c r="H6" s="28" t="n"/>
    </row>
    <row r="7" ht="30" customHeight="1">
      <c r="A7" s="17" t="inlineStr">
        <is>
          <t>Where they came from</t>
        </is>
      </c>
      <c r="B7" s="31" t="inlineStr">
        <is>
          <t>https://www.jotform.com/pricing/ (plan cards, Monthly and Yearly), https://www.jotform.com/nonprofit/pricing/, https://www.jotform.com/education/pricing/</t>
        </is>
      </c>
    </row>
    <row r="9">
      <c r="A9" s="7" t="inlineStr">
        <is>
          <t>Jotform (from jotform.com)</t>
        </is>
      </c>
    </row>
    <row r="10" ht="44" customHeight="1">
      <c r="A10" s="3" t="inlineStr">
        <is>
          <t>Plan</t>
        </is>
      </c>
      <c r="B10" s="3" t="inlineStr">
        <is>
          <t>Price a month, billed monthly ($)</t>
        </is>
      </c>
      <c r="C10" s="3" t="inlineStr">
        <is>
          <t>Price a year, billed annually ($)</t>
        </is>
      </c>
      <c r="D10" s="3" t="inlineStr">
        <is>
          <t>Forms</t>
        </is>
      </c>
      <c r="E10" s="3" t="inlineStr">
        <is>
          <t>Monthly submissions</t>
        </is>
      </c>
      <c r="F10" s="3" t="inlineStr">
        <is>
          <t>Monthly form views</t>
        </is>
      </c>
      <c r="G10" s="3" t="inlineStr">
        <is>
          <t>Available space (MB)</t>
        </is>
      </c>
      <c r="H10" s="3" t="inlineStr">
        <is>
          <t>Total submission storage</t>
        </is>
      </c>
      <c r="I10" s="3" t="inlineStr">
        <is>
          <t>Fields per form</t>
        </is>
      </c>
      <c r="J10" s="3" t="inlineStr">
        <is>
          <t>Monthly payment submissions</t>
        </is>
      </c>
      <c r="K10" s="3" t="inlineStr">
        <is>
          <t>Monthly signed documents</t>
        </is>
      </c>
      <c r="L10" s="3" t="inlineStr">
        <is>
          <t>Users</t>
        </is>
      </c>
    </row>
    <row r="11">
      <c r="A11" s="32" t="inlineStr">
        <is>
          <t>Starter</t>
        </is>
      </c>
      <c r="B11" s="33" t="n">
        <v>0</v>
      </c>
      <c r="C11" s="33" t="n">
        <v>0</v>
      </c>
      <c r="D11" s="33" t="n">
        <v>5</v>
      </c>
      <c r="E11" s="33" t="n">
        <v>100</v>
      </c>
      <c r="F11" s="33" t="n">
        <v>10000</v>
      </c>
      <c r="G11" s="33" t="n">
        <v>100</v>
      </c>
      <c r="H11" s="33" t="n">
        <v>500</v>
      </c>
      <c r="I11" s="33" t="n">
        <v>100</v>
      </c>
      <c r="J11" s="33" t="n">
        <v>10</v>
      </c>
      <c r="K11" s="33" t="n">
        <v>10</v>
      </c>
      <c r="L11" s="33" t="inlineStr">
        <is>
          <t>1 ("1 User Individual Plan")</t>
        </is>
      </c>
    </row>
    <row r="12">
      <c r="A12" s="32" t="inlineStr">
        <is>
          <t>Bronze</t>
        </is>
      </c>
      <c r="B12" s="33" t="n">
        <v>39</v>
      </c>
      <c r="C12" s="33" t="n">
        <v>408</v>
      </c>
      <c r="D12" s="33" t="n">
        <v>25</v>
      </c>
      <c r="E12" s="33" t="n">
        <v>1000</v>
      </c>
      <c r="F12" s="33" t="n">
        <v>100000</v>
      </c>
      <c r="G12" s="33" t="n">
        <v>1024</v>
      </c>
      <c r="H12" s="33" t="n">
        <v>10000</v>
      </c>
      <c r="I12" s="33" t="n">
        <v>250</v>
      </c>
      <c r="J12" s="33" t="n">
        <v>100</v>
      </c>
      <c r="K12" s="33" t="n">
        <v>100</v>
      </c>
      <c r="L12" s="33" t="inlineStr">
        <is>
          <t>1 ("1 User Individual Plan")</t>
        </is>
      </c>
    </row>
    <row r="13">
      <c r="A13" s="32" t="inlineStr">
        <is>
          <t>Silver</t>
        </is>
      </c>
      <c r="B13" s="33" t="n">
        <v>49</v>
      </c>
      <c r="C13" s="33" t="n">
        <v>468</v>
      </c>
      <c r="D13" s="33" t="n">
        <v>50</v>
      </c>
      <c r="E13" s="33" t="n">
        <v>2500</v>
      </c>
      <c r="F13" s="33" t="n">
        <v>1000000</v>
      </c>
      <c r="G13" s="33" t="n">
        <v>10240</v>
      </c>
      <c r="H13" s="33" t="n">
        <v>25000</v>
      </c>
      <c r="I13" s="33" t="n">
        <v>500</v>
      </c>
      <c r="J13" s="33" t="n">
        <v>250</v>
      </c>
      <c r="K13" s="33" t="n">
        <v>250</v>
      </c>
      <c r="L13" s="33" t="inlineStr">
        <is>
          <t>1 ("1 User Individual Plan")</t>
        </is>
      </c>
    </row>
    <row r="14">
      <c r="A14" s="32" t="inlineStr">
        <is>
          <t>Gold</t>
        </is>
      </c>
      <c r="B14" s="33" t="n">
        <v>129</v>
      </c>
      <c r="C14" s="33" t="n">
        <v>1188</v>
      </c>
      <c r="D14" s="33" t="n">
        <v>100</v>
      </c>
      <c r="E14" s="33" t="n">
        <v>10000</v>
      </c>
      <c r="F14" s="33" t="n">
        <v>10000000</v>
      </c>
      <c r="G14" s="33" t="n">
        <v>102400</v>
      </c>
      <c r="H14" s="33" t="n">
        <v>100000</v>
      </c>
      <c r="I14" s="33" t="n">
        <v>1000</v>
      </c>
      <c r="J14" s="33" t="n">
        <v>1000</v>
      </c>
      <c r="K14" s="33" t="n">
        <v>1000</v>
      </c>
      <c r="L14" s="33" t="inlineStr">
        <is>
          <t>1 ("1 User Individual Plan")</t>
        </is>
      </c>
    </row>
    <row r="15">
      <c r="A15" s="32" t="inlineStr">
        <is>
          <t>Enterprise</t>
        </is>
      </c>
      <c r="B15" s="33" t="inlineStr">
        <is>
          <t>Custom Price</t>
        </is>
      </c>
      <c r="C15" s="33" t="inlineStr">
        <is>
          <t>Custom Price</t>
        </is>
      </c>
      <c r="D15" s="33" t="inlineStr">
        <is>
          <t>Ask Jotform</t>
        </is>
      </c>
      <c r="E15" s="33" t="n"/>
      <c r="F15" s="33" t="n"/>
      <c r="G15" s="33" t="n"/>
      <c r="H15" s="33" t="n"/>
      <c r="I15" s="33" t="n"/>
      <c r="J15" s="33" t="n"/>
      <c r="K15" s="33" t="n"/>
      <c r="L15" s="33" t="inlineStr">
        <is>
          <t>Multiuser ("the only multiuser Jotform plan")</t>
        </is>
      </c>
    </row>
    <row r="16">
      <c r="A16" s="14" t="inlineStr">
        <is>
          <t>Jotform charges in US dollars or euros, depending on where you are located. Nonprofit and education discount: 50% off Bronze, Silver and Gold after Jotform approves the application.</t>
        </is>
      </c>
    </row>
    <row r="18">
      <c r="A18" s="7" t="inlineStr">
        <is>
          <t>HornetForms (from its pricing page)</t>
        </is>
      </c>
    </row>
    <row r="19" ht="44" customHeight="1">
      <c r="A19" s="3" t="inlineStr">
        <is>
          <t>Plan</t>
        </is>
      </c>
      <c r="B19" s="3" t="inlineStr">
        <is>
          <t>Price a month, billed monthly ($)</t>
        </is>
      </c>
      <c r="C19" s="3" t="inlineStr">
        <is>
          <t>Price a year, billed yearly ($)</t>
        </is>
      </c>
      <c r="D19" s="3" t="inlineStr">
        <is>
          <t>Forms</t>
        </is>
      </c>
      <c r="E19" s="3" t="inlineStr">
        <is>
          <t>Responses</t>
        </is>
      </c>
      <c r="F19" s="3" t="inlineStr">
        <is>
          <t>Invite teammates</t>
        </is>
      </c>
      <c r="G19" s="3" t="inlineStr">
        <is>
          <t>Largest file per upload</t>
        </is>
      </c>
      <c r="H19" s="3" t="inlineStr">
        <is>
          <t>REST API</t>
        </is>
      </c>
      <c r="I19" s="3" t="inlineStr">
        <is>
          <t>Shows the Made with HornetForms badge</t>
        </is>
      </c>
    </row>
    <row r="20">
      <c r="A20" s="32" t="inlineStr">
        <is>
          <t>Free</t>
        </is>
      </c>
      <c r="B20" s="33" t="n">
        <v>0</v>
      </c>
      <c r="C20" s="33" t="n">
        <v>0</v>
      </c>
      <c r="D20" s="33" t="inlineStr">
        <is>
          <t>Unlimited</t>
        </is>
      </c>
      <c r="E20" s="33" t="inlineStr">
        <is>
          <t>Unlimited, within fair use</t>
        </is>
      </c>
      <c r="F20" s="33" t="inlineStr">
        <is>
          <t>No</t>
        </is>
      </c>
      <c r="G20" s="33" t="inlineStr">
        <is>
          <t>10 MB</t>
        </is>
      </c>
      <c r="H20" s="33" t="inlineStr">
        <is>
          <t>No</t>
        </is>
      </c>
      <c r="I20" s="33" t="inlineStr">
        <is>
          <t>Yes</t>
        </is>
      </c>
    </row>
    <row r="21">
      <c r="A21" s="32" t="inlineStr">
        <is>
          <t>Pro</t>
        </is>
      </c>
      <c r="B21" s="33" t="n">
        <v>29</v>
      </c>
      <c r="C21" s="33" t="n">
        <v>240</v>
      </c>
      <c r="D21" s="33" t="inlineStr">
        <is>
          <t>Unlimited</t>
        </is>
      </c>
      <c r="E21" s="33" t="inlineStr">
        <is>
          <t>Unlimited, within fair use</t>
        </is>
      </c>
      <c r="F21" s="33" t="inlineStr">
        <is>
          <t>Yes</t>
        </is>
      </c>
      <c r="G21" s="33" t="inlineStr">
        <is>
          <t>No plan cap</t>
        </is>
      </c>
      <c r="H21" s="33" t="inlineStr">
        <is>
          <t>No</t>
        </is>
      </c>
      <c r="I21" s="33" t="inlineStr">
        <is>
          <t>No</t>
        </is>
      </c>
    </row>
    <row r="22">
      <c r="A22" s="32" t="inlineStr">
        <is>
          <t>Business</t>
        </is>
      </c>
      <c r="B22" s="33" t="n">
        <v>89</v>
      </c>
      <c r="C22" s="33" t="n">
        <v>720</v>
      </c>
      <c r="D22" s="33" t="inlineStr">
        <is>
          <t>Unlimited</t>
        </is>
      </c>
      <c r="E22" s="33" t="inlineStr">
        <is>
          <t>Unlimited, within fair use</t>
        </is>
      </c>
      <c r="F22" s="33" t="inlineStr">
        <is>
          <t>Yes</t>
        </is>
      </c>
      <c r="G22" s="33" t="inlineStr">
        <is>
          <t>No plan cap</t>
        </is>
      </c>
      <c r="H22" s="33" t="inlineStr">
        <is>
          <t>Yes</t>
        </is>
      </c>
      <c r="I22" s="33" t="inlineStr">
        <is>
          <t>No</t>
        </is>
      </c>
    </row>
    <row r="23">
      <c r="A23" s="14" t="inlineStr">
        <is>
          <t>Every HornetForms plan takes payments through your own Stripe account. Stripe's fees apply; HornetForms adds no fee of its own.</t>
        </is>
      </c>
    </row>
    <row r="25">
      <c r="A25" s="14" t="inlineStr">
        <is>
          <t>Jotform is a trademark of Jotform Inc. HornetForms is not affiliated with, endorsed by or sponsored by Jotform. Jotform prices and limits come from jotform.com, checked on October 28, 2026.</t>
        </is>
      </c>
    </row>
  </sheetData>
  <mergeCells count="2">
    <mergeCell ref="B6:H6"/>
    <mergeCell ref="B7:H7"/>
  </mergeCells>
  <conditionalFormatting sqref="B6">
    <cfRule type="expression" priority="1" dxfId="0">
      <formula>TODAY()-$B$4&gt;90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3" t="inlineStr">
        <is>
          <t>Yes or No</t>
        </is>
      </c>
      <c r="B1" s="3" t="inlineStr">
        <is>
          <t>Billing</t>
        </is>
      </c>
    </row>
    <row r="2">
      <c r="A2" s="34" t="inlineStr">
        <is>
          <t>Yes</t>
        </is>
      </c>
      <c r="B2" s="34" t="inlineStr">
        <is>
          <t>Monthly</t>
        </is>
      </c>
    </row>
    <row r="3">
      <c r="A3" s="34" t="inlineStr">
        <is>
          <t>No</t>
        </is>
      </c>
      <c r="B3" s="34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2026-10-28T16:46:25Z</dcterms:created>
  <dcterms:modified xmlns:dcterms="http://purl.org/dc/terms/" xmlns:xsi="http://www.w3.org/2001/XMLSchema-instance" xsi:type="dcterms:W3CDTF">2026-10-28T16:46:25Z</dcterms:modified>
</cp:coreProperties>
</file>