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orecard" sheetId="2" state="visible" r:id="rId2"/>
    <sheet xmlns:r="http://schemas.openxmlformats.org/officeDocument/2006/relationships" name="Quotes" sheetId="3" state="visible" r:id="rId3"/>
    <sheet xmlns:r="http://schemas.openxmlformats.org/officeDocument/2006/relationships" name="Responses"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231A2E"/>
      <sz val="11"/>
    </font>
    <font>
      <name val="Arial"/>
      <b val="1"/>
      <color rgb="005E5468"/>
      <sz val="9"/>
    </font>
    <font>
      <name val="Arial"/>
      <i val="1"/>
      <color rgb="005E5468"/>
      <sz val="10"/>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6" fillId="4" borderId="1" applyAlignment="1" pivotButton="0" quotePrefix="0" xfId="0">
      <alignment horizontal="center"/>
    </xf>
    <xf numFmtId="164" fontId="6" fillId="4" borderId="1" applyAlignment="1" pivotButton="0" quotePrefix="0" xfId="0">
      <alignment horizontal="center"/>
    </xf>
    <xf numFmtId="0" fontId="11" fillId="4" borderId="1" applyAlignment="1" pivotButton="0" quotePrefix="0" xfId="0">
      <alignment horizontal="center"/>
    </xf>
    <xf numFmtId="2" fontId="6" fillId="4" borderId="1" applyAlignment="1" pivotButton="0" quotePrefix="0" xfId="0">
      <alignment horizontal="center"/>
    </xf>
    <xf numFmtId="0" fontId="12" fillId="0" borderId="0" applyAlignment="1" pivotButton="0" quotePrefix="0" xfId="0">
      <alignment horizontal="center"/>
    </xf>
    <xf numFmtId="0" fontId="3" fillId="2" borderId="1" applyAlignment="1" pivotButton="0" quotePrefix="0" xfId="0">
      <alignment horizontal="center" vertical="center" wrapText="1"/>
    </xf>
    <xf numFmtId="0" fontId="6" fillId="4" borderId="1" pivotButton="0" quotePrefix="0" xfId="0"/>
    <xf numFmtId="0" fontId="3" fillId="6" borderId="1" applyAlignment="1" pivotButton="0" quotePrefix="0" xfId="0">
      <alignment vertical="center" wrapText="1"/>
    </xf>
    <xf numFmtId="0" fontId="5" fillId="0" borderId="1" pivotButton="0" quotePrefix="0" xfId="0"/>
    <xf numFmtId="0" fontId="5" fillId="4" borderId="1" applyAlignment="1" pivotButton="0" quotePrefix="0" xfId="0">
      <alignment horizontal="center"/>
    </xf>
    <xf numFmtId="0" fontId="6" fillId="4" borderId="1" applyAlignment="1" pivotButton="0" quotePrefix="0" xfId="0">
      <alignment vertical="top" wrapText="1"/>
    </xf>
    <xf numFmtId="0" fontId="13" fillId="3" borderId="1" pivotButton="0" quotePrefix="0" xfId="0"/>
    <xf numFmtId="0" fontId="6" fillId="3" borderId="1" pivotButton="0" quotePrefix="0" xfId="0"/>
    <xf numFmtId="0" fontId="3" fillId="7" borderId="1" applyAlignment="1" pivotButton="0" quotePrefix="0" xfId="0">
      <alignment vertical="center" wrapText="1"/>
    </xf>
    <xf numFmtId="0" fontId="3" fillId="8" borderId="1" applyAlignment="1" pivotButton="0" quotePrefix="0" xfId="0">
      <alignment vertical="center" wrapText="1"/>
    </xf>
    <xf numFmtId="0" fontId="13" fillId="0" borderId="0" pivotButton="0" quotePrefix="0" xfId="0"/>
    <xf numFmtId="0" fontId="0" fillId="7" borderId="0" pivotButton="0" quotePrefix="0" xfId="0"/>
    <xf numFmtId="0" fontId="10" fillId="4" borderId="1" pivotButton="0" quotePrefix="0" xfId="0"/>
    <xf numFmtId="0"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H5" authorId="0" shapeId="0">
      <text>
        <t>NPS ranges from -100 to 100. It is the share of promoters minus the share of detractors, rounded to a whole number.</t>
      </text>
    </comment>
  </commentList>
</comments>
</file>

<file path=xl/comments/comment2.xml><?xml version="1.0" encoding="utf-8"?>
<comments xmlns="http://schemas.openxmlformats.org/spreadsheetml/2006/main">
  <authors>
    <author>HornetForms</author>
  </authors>
  <commentList>
    <comment ref="F5" authorId="0" shapeId="0">
      <text>
        <t>Pick Yes only when the person has said you may publish their words, with the name you list in the next column. Leave it empty or pick No if you are not sure.</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here, starting at this cell, headers included. Rows 2 to 21 are EXAMPLE data: clear A2 to V21 first.</t>
      </text>
    </comment>
    <comment ref="X1" authorId="0" shapeId="0">
      <text>
        <t>Grey columns are worked out for you. Please do not type here.</t>
      </text>
    </comment>
  </commentList>
</comments>
</file>

<file path=xl/comments/comment4.xml><?xml version="1.0" encoding="utf-8"?>
<comments xmlns="http://schemas.openxmlformats.org/spreadsheetml/2006/main">
  <authors>
    <author>HornetForms</author>
  </authors>
  <commentList>
    <comment ref="A1" authorId="0" shapeId="0">
      <text>
        <t>Type each event value exactly as it appears in the event column of your export, one per row. The two examples (spring-meetup, autumn-summit) are EXAMPLE values: replace them.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Event feedback scorecard</t>
        </is>
      </c>
    </row>
    <row r="3">
      <c r="B3" s="2" t="inlineStr">
        <is>
          <t>Turn survey answers into an NPS per event, rating averages and a list of quotes you can ask to use. Works in Excel and Google Sheets.</t>
        </is>
      </c>
    </row>
    <row r="5">
      <c r="B5" s="3" t="inlineStr">
        <is>
          <t>Step</t>
        </is>
      </c>
      <c r="C5" s="3" t="inlineStr">
        <is>
          <t>What to do</t>
        </is>
      </c>
      <c r="D5" s="3" t="inlineStr">
        <is>
          <t>How</t>
        </is>
      </c>
    </row>
    <row r="6" ht="51" customHeight="1">
      <c r="B6" s="4" t="n">
        <v>1</v>
      </c>
      <c r="C6" s="5" t="inlineStr">
        <is>
          <t>Export your survey answers</t>
        </is>
      </c>
      <c r="D6" s="6" t="inlineStr">
        <is>
          <t>In HornetForms, open the survey's Responses page and download the CSV. Using the Google Sheet sync? Open that Sheet and use File, Import, Upload this file, then "Insert new sheet(s)".</t>
        </is>
      </c>
    </row>
    <row r="7" ht="51" customHeight="1">
      <c r="B7" s="4" t="n">
        <v>2</v>
      </c>
      <c r="C7" s="5" t="inlineStr">
        <is>
          <t>Put them on the Responses tab</t>
        </is>
      </c>
      <c r="D7" s="6" t="inlineStr">
        <is>
          <t>First clear the example: select A2 to V21 on Responses and press Delete. Then click A1 and paste your CSV, headers included. Using the Google Sheet? Clear A1 to V1001 and type =ARRAYFORMULA(Responses!A1:V1001) in A1.</t>
        </is>
      </c>
    </row>
    <row r="8" ht="51" customHeight="1">
      <c r="B8" s="4" t="n">
        <v>3</v>
      </c>
      <c r="C8" s="5" t="inlineStr">
        <is>
          <t>List your events</t>
        </is>
      </c>
      <c r="D8" s="6" t="inlineStr">
        <is>
          <t>On Lists, type each event value from your survey link (the part after ?event=), one per row. The two examples there are placeholders. Events with no value only show in the All responses row.</t>
        </is>
      </c>
    </row>
    <row r="9" ht="44" customHeight="1">
      <c r="B9" s="4" t="n">
        <v>4</v>
      </c>
      <c r="C9" s="5" t="inlineStr">
        <is>
          <t>Read the Scorecard</t>
        </is>
      </c>
      <c r="D9" s="6" t="inlineStr">
        <is>
          <t>NPS, the three ratings, the come back answers and what people want more of, for all responses and per event.</t>
        </is>
      </c>
    </row>
    <row r="10" ht="51" customHeight="1">
      <c r="B10" s="4" t="n">
        <v>5</v>
      </c>
      <c r="C10" s="5" t="inlineStr">
        <is>
          <t>Check the Quotes tab</t>
        </is>
      </c>
      <c r="D10" s="6" t="inlineStr">
        <is>
          <t>It lists the answers to "Could we quote you?". Pick Yes in OK to publish only after you have asked the person, and type the name to credit. Clear the example choices (F6 to G12) first.</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Promoters score 9 or 10, passives 7 or 8 and detractors 0 to 6 on the 0 to 10 recommend question. NPS is the share of promoters minus the share of detractors.</t>
        </is>
      </c>
    </row>
    <row r="19" ht="34" customHeight="1">
      <c r="C19" s="12" t="inlineStr">
        <is>
          <t>The sheet finds columns by their header names, so it still works if your columns are in another order. Renamed a question? Update its name on the Lists tab.</t>
        </is>
      </c>
    </row>
    <row r="20" ht="28" customHeight="1">
      <c r="C20" s="12" t="inlineStr">
        <is>
          <t>Ratings are averaged from the answers people gave. A blank answer is left out, not counted as zero.</t>
        </is>
      </c>
    </row>
    <row r="21" ht="34" customHeight="1">
      <c r="C21" s="12" t="inlineStr">
        <is>
          <t>Do not sort or delete rows on Responses: the yellow cells on Quotes line up with the pasted rows. Paste a fresh export over the old one instead.</t>
        </is>
      </c>
    </row>
    <row r="22" ht="28" customHeight="1">
      <c r="C22" s="12" t="inlineStr">
        <is>
          <t>There is room for 1,000 responses, 8 events and 100 quotes.</t>
        </is>
      </c>
    </row>
    <row r="24">
      <c r="B24" s="7" t="inlineStr">
        <is>
          <t>Example data</t>
        </is>
      </c>
    </row>
    <row r="25" ht="32" customHeight="1">
      <c r="C25" s="13" t="inlineStr">
        <is>
          <t>Rows 2 to 21 on Responses are EXAMPLE data (Response IDs start with EXAMPLE), with two example events and invented answers, so you can see the Scorecard work. Clear them before you add your own.</t>
        </is>
      </c>
    </row>
    <row r="27" ht="26" customHeight="1">
      <c r="C27" s="14" t="inlineStr">
        <is>
          <t>Net Promoter, NPS and Net Promoter Score are trademarks of Satmetrix Systems, Inc., Bain &amp; Company and Fred Reichheld.</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K4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5" customWidth="1" min="6" max="6"/>
    <col width="15" customWidth="1" min="7" max="7"/>
    <col width="18" customWidth="1" min="8" max="8"/>
    <col width="12" customWidth="1" min="9" max="9"/>
    <col width="12" customWidth="1" min="10" max="10"/>
    <col width="16" customWidth="1" min="11" max="11"/>
  </cols>
  <sheetData>
    <row r="1">
      <c r="A1" s="16" t="inlineStr">
        <is>
          <t>Event feedback scorecard</t>
        </is>
      </c>
    </row>
    <row r="2">
      <c r="A2" s="17" t="inlineStr">
        <is>
          <t>NPS = % promoters minus % detractors on the 0 to 10 question. Promoters score 9 or 10, passives 7 or 8, detractors 0 to 6.</t>
        </is>
      </c>
    </row>
    <row r="3">
      <c r="A3" s="18">
        <f>IF(COUNTIF(Responses!$A$2:$A$1001,"EXAMPLE*")&gt;0,"You are looking at EXAMPLE data. Clear A2 to V21 on Responses and the example quotes, then paste your own.","")</f>
        <v/>
      </c>
    </row>
    <row r="5" ht="34" customHeight="1">
      <c r="A5" s="3" t="inlineStr">
        <is>
          <t>Event</t>
        </is>
      </c>
      <c r="B5" s="3" t="inlineStr">
        <is>
          <t>Responses</t>
        </is>
      </c>
      <c r="C5" s="3" t="inlineStr">
        <is>
          <t>Promoters
(9-10)</t>
        </is>
      </c>
      <c r="D5" s="3" t="inlineStr">
        <is>
          <t>Passives
(7-8)</t>
        </is>
      </c>
      <c r="E5" s="3" t="inlineStr">
        <is>
          <t>Detractors
(0-6)</t>
        </is>
      </c>
      <c r="F5" s="3" t="inlineStr">
        <is>
          <t>% promoters</t>
        </is>
      </c>
      <c r="G5" s="3" t="inlineStr">
        <is>
          <t>% detractors</t>
        </is>
      </c>
      <c r="H5" s="3" t="inlineStr">
        <is>
          <t>NPS</t>
        </is>
      </c>
      <c r="I5" s="3" t="inlineStr">
        <is>
          <t>Sessions
(avg 1-5)</t>
        </is>
      </c>
      <c r="J5" s="3" t="inlineStr">
        <is>
          <t>Venue
(avg 1-5)</t>
        </is>
      </c>
      <c r="K5" s="3" t="inlineStr">
        <is>
          <t>Food and coffee
(avg 1-5)</t>
        </is>
      </c>
    </row>
    <row r="6">
      <c r="A6" s="10" t="inlineStr">
        <is>
          <t>All responses</t>
        </is>
      </c>
      <c r="B6" s="19">
        <f>COUNT(Responses!$Y$2:$Y$1001)</f>
        <v/>
      </c>
      <c r="C6" s="19">
        <f>SUMPRODUCT(1*(Responses!$Z$2:$Z$1001="Promoter"))</f>
        <v/>
      </c>
      <c r="D6" s="19">
        <f>SUMPRODUCT(1*(Responses!$Z$2:$Z$1001="Passive"))</f>
        <v/>
      </c>
      <c r="E6" s="19">
        <f>SUMPRODUCT(1*(Responses!$Z$2:$Z$1001="Detractor"))</f>
        <v/>
      </c>
      <c r="F6" s="20">
        <f>IF(OR($A6="",N($B6)=0),"",ROUND(100*C6/$B6,1))</f>
        <v/>
      </c>
      <c r="G6" s="20">
        <f>IF(OR($A6="",N($B6)=0),"",ROUND(100*E6/$B6,1))</f>
        <v/>
      </c>
      <c r="H6" s="21">
        <f>IF(OR($A6="",N($B6)=0),"",ROUND(100*(C6-E6)/$B6,0))</f>
        <v/>
      </c>
      <c r="I6" s="22">
        <f>IFERROR(ROUND(AVERAGE(Responses!$AA$2:$AA$1001),2),"")</f>
        <v/>
      </c>
      <c r="J6" s="22">
        <f>IFERROR(ROUND(AVERAGE(Responses!$AB$2:$AB$1001),2),"")</f>
        <v/>
      </c>
      <c r="K6" s="22">
        <f>IFERROR(ROUND(AVERAGE(Responses!$AC$2:$AC$1001),2),"")</f>
        <v/>
      </c>
    </row>
    <row r="7">
      <c r="A7" s="10">
        <f>IF(TRIM(Lists!A2)="","",TRIM(Lists!A2))</f>
        <v/>
      </c>
      <c r="B7" s="19">
        <f>IF($A7="","",SUMPRODUCT((Responses!$X$2:$X$1001=$A7)*ISNUMBER(Responses!$Y$2:$Y$1001)))</f>
        <v/>
      </c>
      <c r="C7" s="19">
        <f>IF($A7="","",SUMPRODUCT((Responses!$X$2:$X$1001=$A7)*(Responses!$Z$2:$Z$1001="Promoter")))</f>
        <v/>
      </c>
      <c r="D7" s="19">
        <f>IF($A7="","",SUMPRODUCT((Responses!$X$2:$X$1001=$A7)*(Responses!$Z$2:$Z$1001="Passive")))</f>
        <v/>
      </c>
      <c r="E7" s="19">
        <f>IF($A7="","",SUMPRODUCT((Responses!$X$2:$X$1001=$A7)*(Responses!$Z$2:$Z$1001="Detractor")))</f>
        <v/>
      </c>
      <c r="F7" s="20">
        <f>IF(OR($A7="",N($B7)=0),"",ROUND(100*C7/$B7,1))</f>
        <v/>
      </c>
      <c r="G7" s="20">
        <f>IF(OR($A7="",N($B7)=0),"",ROUND(100*E7/$B7,1))</f>
        <v/>
      </c>
      <c r="H7" s="21">
        <f>IF(OR($A7="",N($B7)=0),"",ROUND(100*(C7-E7)/$B7,0))</f>
        <v/>
      </c>
      <c r="I7" s="22">
        <f>IF(OR($A7="",SUMPRODUCT((Responses!$X$2:$X$1001=$A7)*ISNUMBER(Responses!$AA$2:$AA$1001))=0),"",ROUND(SUMPRODUCT((Responses!$X$2:$X$1001=$A7)*1,Responses!$AA$2:$AA$1001)/SUMPRODUCT((Responses!$X$2:$X$1001=$A7)*ISNUMBER(Responses!$AA$2:$AA$1001)),2))</f>
        <v/>
      </c>
      <c r="J7" s="22">
        <f>IF(OR($A7="",SUMPRODUCT((Responses!$X$2:$X$1001=$A7)*ISNUMBER(Responses!$AB$2:$AB$1001))=0),"",ROUND(SUMPRODUCT((Responses!$X$2:$X$1001=$A7)*1,Responses!$AB$2:$AB$1001)/SUMPRODUCT((Responses!$X$2:$X$1001=$A7)*ISNUMBER(Responses!$AB$2:$AB$1001)),2))</f>
        <v/>
      </c>
      <c r="K7" s="22">
        <f>IF(OR($A7="",SUMPRODUCT((Responses!$X$2:$X$1001=$A7)*ISNUMBER(Responses!$AC$2:$AC$1001))=0),"",ROUND(SUMPRODUCT((Responses!$X$2:$X$1001=$A7)*1,Responses!$AC$2:$AC$1001)/SUMPRODUCT((Responses!$X$2:$X$1001=$A7)*ISNUMBER(Responses!$AC$2:$AC$1001)),2))</f>
        <v/>
      </c>
    </row>
    <row r="8">
      <c r="A8" s="10">
        <f>IF(TRIM(Lists!A3)="","",TRIM(Lists!A3))</f>
        <v/>
      </c>
      <c r="B8" s="19">
        <f>IF($A8="","",SUMPRODUCT((Responses!$X$2:$X$1001=$A8)*ISNUMBER(Responses!$Y$2:$Y$1001)))</f>
        <v/>
      </c>
      <c r="C8" s="19">
        <f>IF($A8="","",SUMPRODUCT((Responses!$X$2:$X$1001=$A8)*(Responses!$Z$2:$Z$1001="Promoter")))</f>
        <v/>
      </c>
      <c r="D8" s="19">
        <f>IF($A8="","",SUMPRODUCT((Responses!$X$2:$X$1001=$A8)*(Responses!$Z$2:$Z$1001="Passive")))</f>
        <v/>
      </c>
      <c r="E8" s="19">
        <f>IF($A8="","",SUMPRODUCT((Responses!$X$2:$X$1001=$A8)*(Responses!$Z$2:$Z$1001="Detractor")))</f>
        <v/>
      </c>
      <c r="F8" s="20">
        <f>IF(OR($A8="",N($B8)=0),"",ROUND(100*C8/$B8,1))</f>
        <v/>
      </c>
      <c r="G8" s="20">
        <f>IF(OR($A8="",N($B8)=0),"",ROUND(100*E8/$B8,1))</f>
        <v/>
      </c>
      <c r="H8" s="21">
        <f>IF(OR($A8="",N($B8)=0),"",ROUND(100*(C8-E8)/$B8,0))</f>
        <v/>
      </c>
      <c r="I8" s="22">
        <f>IF(OR($A8="",SUMPRODUCT((Responses!$X$2:$X$1001=$A8)*ISNUMBER(Responses!$AA$2:$AA$1001))=0),"",ROUND(SUMPRODUCT((Responses!$X$2:$X$1001=$A8)*1,Responses!$AA$2:$AA$1001)/SUMPRODUCT((Responses!$X$2:$X$1001=$A8)*ISNUMBER(Responses!$AA$2:$AA$1001)),2))</f>
        <v/>
      </c>
      <c r="J8" s="22">
        <f>IF(OR($A8="",SUMPRODUCT((Responses!$X$2:$X$1001=$A8)*ISNUMBER(Responses!$AB$2:$AB$1001))=0),"",ROUND(SUMPRODUCT((Responses!$X$2:$X$1001=$A8)*1,Responses!$AB$2:$AB$1001)/SUMPRODUCT((Responses!$X$2:$X$1001=$A8)*ISNUMBER(Responses!$AB$2:$AB$1001)),2))</f>
        <v/>
      </c>
      <c r="K8" s="22">
        <f>IF(OR($A8="",SUMPRODUCT((Responses!$X$2:$X$1001=$A8)*ISNUMBER(Responses!$AC$2:$AC$1001))=0),"",ROUND(SUMPRODUCT((Responses!$X$2:$X$1001=$A8)*1,Responses!$AC$2:$AC$1001)/SUMPRODUCT((Responses!$X$2:$X$1001=$A8)*ISNUMBER(Responses!$AC$2:$AC$1001)),2))</f>
        <v/>
      </c>
    </row>
    <row r="9">
      <c r="A9" s="10">
        <f>IF(TRIM(Lists!A4)="","",TRIM(Lists!A4))</f>
        <v/>
      </c>
      <c r="B9" s="19">
        <f>IF($A9="","",SUMPRODUCT((Responses!$X$2:$X$1001=$A9)*ISNUMBER(Responses!$Y$2:$Y$1001)))</f>
        <v/>
      </c>
      <c r="C9" s="19">
        <f>IF($A9="","",SUMPRODUCT((Responses!$X$2:$X$1001=$A9)*(Responses!$Z$2:$Z$1001="Promoter")))</f>
        <v/>
      </c>
      <c r="D9" s="19">
        <f>IF($A9="","",SUMPRODUCT((Responses!$X$2:$X$1001=$A9)*(Responses!$Z$2:$Z$1001="Passive")))</f>
        <v/>
      </c>
      <c r="E9" s="19">
        <f>IF($A9="","",SUMPRODUCT((Responses!$X$2:$X$1001=$A9)*(Responses!$Z$2:$Z$1001="Detractor")))</f>
        <v/>
      </c>
      <c r="F9" s="20">
        <f>IF(OR($A9="",N($B9)=0),"",ROUND(100*C9/$B9,1))</f>
        <v/>
      </c>
      <c r="G9" s="20">
        <f>IF(OR($A9="",N($B9)=0),"",ROUND(100*E9/$B9,1))</f>
        <v/>
      </c>
      <c r="H9" s="21">
        <f>IF(OR($A9="",N($B9)=0),"",ROUND(100*(C9-E9)/$B9,0))</f>
        <v/>
      </c>
      <c r="I9" s="22">
        <f>IF(OR($A9="",SUMPRODUCT((Responses!$X$2:$X$1001=$A9)*ISNUMBER(Responses!$AA$2:$AA$1001))=0),"",ROUND(SUMPRODUCT((Responses!$X$2:$X$1001=$A9)*1,Responses!$AA$2:$AA$1001)/SUMPRODUCT((Responses!$X$2:$X$1001=$A9)*ISNUMBER(Responses!$AA$2:$AA$1001)),2))</f>
        <v/>
      </c>
      <c r="J9" s="22">
        <f>IF(OR($A9="",SUMPRODUCT((Responses!$X$2:$X$1001=$A9)*ISNUMBER(Responses!$AB$2:$AB$1001))=0),"",ROUND(SUMPRODUCT((Responses!$X$2:$X$1001=$A9)*1,Responses!$AB$2:$AB$1001)/SUMPRODUCT((Responses!$X$2:$X$1001=$A9)*ISNUMBER(Responses!$AB$2:$AB$1001)),2))</f>
        <v/>
      </c>
      <c r="K9" s="22">
        <f>IF(OR($A9="",SUMPRODUCT((Responses!$X$2:$X$1001=$A9)*ISNUMBER(Responses!$AC$2:$AC$1001))=0),"",ROUND(SUMPRODUCT((Responses!$X$2:$X$1001=$A9)*1,Responses!$AC$2:$AC$1001)/SUMPRODUCT((Responses!$X$2:$X$1001=$A9)*ISNUMBER(Responses!$AC$2:$AC$1001)),2))</f>
        <v/>
      </c>
    </row>
    <row r="10">
      <c r="A10" s="10">
        <f>IF(TRIM(Lists!A5)="","",TRIM(Lists!A5))</f>
        <v/>
      </c>
      <c r="B10" s="19">
        <f>IF($A10="","",SUMPRODUCT((Responses!$X$2:$X$1001=$A10)*ISNUMBER(Responses!$Y$2:$Y$1001)))</f>
        <v/>
      </c>
      <c r="C10" s="19">
        <f>IF($A10="","",SUMPRODUCT((Responses!$X$2:$X$1001=$A10)*(Responses!$Z$2:$Z$1001="Promoter")))</f>
        <v/>
      </c>
      <c r="D10" s="19">
        <f>IF($A10="","",SUMPRODUCT((Responses!$X$2:$X$1001=$A10)*(Responses!$Z$2:$Z$1001="Passive")))</f>
        <v/>
      </c>
      <c r="E10" s="19">
        <f>IF($A10="","",SUMPRODUCT((Responses!$X$2:$X$1001=$A10)*(Responses!$Z$2:$Z$1001="Detractor")))</f>
        <v/>
      </c>
      <c r="F10" s="20">
        <f>IF(OR($A10="",N($B10)=0),"",ROUND(100*C10/$B10,1))</f>
        <v/>
      </c>
      <c r="G10" s="20">
        <f>IF(OR($A10="",N($B10)=0),"",ROUND(100*E10/$B10,1))</f>
        <v/>
      </c>
      <c r="H10" s="21">
        <f>IF(OR($A10="",N($B10)=0),"",ROUND(100*(C10-E10)/$B10,0))</f>
        <v/>
      </c>
      <c r="I10" s="22">
        <f>IF(OR($A10="",SUMPRODUCT((Responses!$X$2:$X$1001=$A10)*ISNUMBER(Responses!$AA$2:$AA$1001))=0),"",ROUND(SUMPRODUCT((Responses!$X$2:$X$1001=$A10)*1,Responses!$AA$2:$AA$1001)/SUMPRODUCT((Responses!$X$2:$X$1001=$A10)*ISNUMBER(Responses!$AA$2:$AA$1001)),2))</f>
        <v/>
      </c>
      <c r="J10" s="22">
        <f>IF(OR($A10="",SUMPRODUCT((Responses!$X$2:$X$1001=$A10)*ISNUMBER(Responses!$AB$2:$AB$1001))=0),"",ROUND(SUMPRODUCT((Responses!$X$2:$X$1001=$A10)*1,Responses!$AB$2:$AB$1001)/SUMPRODUCT((Responses!$X$2:$X$1001=$A10)*ISNUMBER(Responses!$AB$2:$AB$1001)),2))</f>
        <v/>
      </c>
      <c r="K10" s="22">
        <f>IF(OR($A10="",SUMPRODUCT((Responses!$X$2:$X$1001=$A10)*ISNUMBER(Responses!$AC$2:$AC$1001))=0),"",ROUND(SUMPRODUCT((Responses!$X$2:$X$1001=$A10)*1,Responses!$AC$2:$AC$1001)/SUMPRODUCT((Responses!$X$2:$X$1001=$A10)*ISNUMBER(Responses!$AC$2:$AC$1001)),2))</f>
        <v/>
      </c>
    </row>
    <row r="11">
      <c r="A11" s="10">
        <f>IF(TRIM(Lists!A6)="","",TRIM(Lists!A6))</f>
        <v/>
      </c>
      <c r="B11" s="19">
        <f>IF($A11="","",SUMPRODUCT((Responses!$X$2:$X$1001=$A11)*ISNUMBER(Responses!$Y$2:$Y$1001)))</f>
        <v/>
      </c>
      <c r="C11" s="19">
        <f>IF($A11="","",SUMPRODUCT((Responses!$X$2:$X$1001=$A11)*(Responses!$Z$2:$Z$1001="Promoter")))</f>
        <v/>
      </c>
      <c r="D11" s="19">
        <f>IF($A11="","",SUMPRODUCT((Responses!$X$2:$X$1001=$A11)*(Responses!$Z$2:$Z$1001="Passive")))</f>
        <v/>
      </c>
      <c r="E11" s="19">
        <f>IF($A11="","",SUMPRODUCT((Responses!$X$2:$X$1001=$A11)*(Responses!$Z$2:$Z$1001="Detractor")))</f>
        <v/>
      </c>
      <c r="F11" s="20">
        <f>IF(OR($A11="",N($B11)=0),"",ROUND(100*C11/$B11,1))</f>
        <v/>
      </c>
      <c r="G11" s="20">
        <f>IF(OR($A11="",N($B11)=0),"",ROUND(100*E11/$B11,1))</f>
        <v/>
      </c>
      <c r="H11" s="21">
        <f>IF(OR($A11="",N($B11)=0),"",ROUND(100*(C11-E11)/$B11,0))</f>
        <v/>
      </c>
      <c r="I11" s="22">
        <f>IF(OR($A11="",SUMPRODUCT((Responses!$X$2:$X$1001=$A11)*ISNUMBER(Responses!$AA$2:$AA$1001))=0),"",ROUND(SUMPRODUCT((Responses!$X$2:$X$1001=$A11)*1,Responses!$AA$2:$AA$1001)/SUMPRODUCT((Responses!$X$2:$X$1001=$A11)*ISNUMBER(Responses!$AA$2:$AA$1001)),2))</f>
        <v/>
      </c>
      <c r="J11" s="22">
        <f>IF(OR($A11="",SUMPRODUCT((Responses!$X$2:$X$1001=$A11)*ISNUMBER(Responses!$AB$2:$AB$1001))=0),"",ROUND(SUMPRODUCT((Responses!$X$2:$X$1001=$A11)*1,Responses!$AB$2:$AB$1001)/SUMPRODUCT((Responses!$X$2:$X$1001=$A11)*ISNUMBER(Responses!$AB$2:$AB$1001)),2))</f>
        <v/>
      </c>
      <c r="K11" s="22">
        <f>IF(OR($A11="",SUMPRODUCT((Responses!$X$2:$X$1001=$A11)*ISNUMBER(Responses!$AC$2:$AC$1001))=0),"",ROUND(SUMPRODUCT((Responses!$X$2:$X$1001=$A11)*1,Responses!$AC$2:$AC$1001)/SUMPRODUCT((Responses!$X$2:$X$1001=$A11)*ISNUMBER(Responses!$AC$2:$AC$1001)),2))</f>
        <v/>
      </c>
    </row>
    <row r="12">
      <c r="A12" s="10">
        <f>IF(TRIM(Lists!A7)="","",TRIM(Lists!A7))</f>
        <v/>
      </c>
      <c r="B12" s="19">
        <f>IF($A12="","",SUMPRODUCT((Responses!$X$2:$X$1001=$A12)*ISNUMBER(Responses!$Y$2:$Y$1001)))</f>
        <v/>
      </c>
      <c r="C12" s="19">
        <f>IF($A12="","",SUMPRODUCT((Responses!$X$2:$X$1001=$A12)*(Responses!$Z$2:$Z$1001="Promoter")))</f>
        <v/>
      </c>
      <c r="D12" s="19">
        <f>IF($A12="","",SUMPRODUCT((Responses!$X$2:$X$1001=$A12)*(Responses!$Z$2:$Z$1001="Passive")))</f>
        <v/>
      </c>
      <c r="E12" s="19">
        <f>IF($A12="","",SUMPRODUCT((Responses!$X$2:$X$1001=$A12)*(Responses!$Z$2:$Z$1001="Detractor")))</f>
        <v/>
      </c>
      <c r="F12" s="20">
        <f>IF(OR($A12="",N($B12)=0),"",ROUND(100*C12/$B12,1))</f>
        <v/>
      </c>
      <c r="G12" s="20">
        <f>IF(OR($A12="",N($B12)=0),"",ROUND(100*E12/$B12,1))</f>
        <v/>
      </c>
      <c r="H12" s="21">
        <f>IF(OR($A12="",N($B12)=0),"",ROUND(100*(C12-E12)/$B12,0))</f>
        <v/>
      </c>
      <c r="I12" s="22">
        <f>IF(OR($A12="",SUMPRODUCT((Responses!$X$2:$X$1001=$A12)*ISNUMBER(Responses!$AA$2:$AA$1001))=0),"",ROUND(SUMPRODUCT((Responses!$X$2:$X$1001=$A12)*1,Responses!$AA$2:$AA$1001)/SUMPRODUCT((Responses!$X$2:$X$1001=$A12)*ISNUMBER(Responses!$AA$2:$AA$1001)),2))</f>
        <v/>
      </c>
      <c r="J12" s="22">
        <f>IF(OR($A12="",SUMPRODUCT((Responses!$X$2:$X$1001=$A12)*ISNUMBER(Responses!$AB$2:$AB$1001))=0),"",ROUND(SUMPRODUCT((Responses!$X$2:$X$1001=$A12)*1,Responses!$AB$2:$AB$1001)/SUMPRODUCT((Responses!$X$2:$X$1001=$A12)*ISNUMBER(Responses!$AB$2:$AB$1001)),2))</f>
        <v/>
      </c>
      <c r="K12" s="22">
        <f>IF(OR($A12="",SUMPRODUCT((Responses!$X$2:$X$1001=$A12)*ISNUMBER(Responses!$AC$2:$AC$1001))=0),"",ROUND(SUMPRODUCT((Responses!$X$2:$X$1001=$A12)*1,Responses!$AC$2:$AC$1001)/SUMPRODUCT((Responses!$X$2:$X$1001=$A12)*ISNUMBER(Responses!$AC$2:$AC$1001)),2))</f>
        <v/>
      </c>
    </row>
    <row r="13">
      <c r="A13" s="10">
        <f>IF(TRIM(Lists!A8)="","",TRIM(Lists!A8))</f>
        <v/>
      </c>
      <c r="B13" s="19">
        <f>IF($A13="","",SUMPRODUCT((Responses!$X$2:$X$1001=$A13)*ISNUMBER(Responses!$Y$2:$Y$1001)))</f>
        <v/>
      </c>
      <c r="C13" s="19">
        <f>IF($A13="","",SUMPRODUCT((Responses!$X$2:$X$1001=$A13)*(Responses!$Z$2:$Z$1001="Promoter")))</f>
        <v/>
      </c>
      <c r="D13" s="19">
        <f>IF($A13="","",SUMPRODUCT((Responses!$X$2:$X$1001=$A13)*(Responses!$Z$2:$Z$1001="Passive")))</f>
        <v/>
      </c>
      <c r="E13" s="19">
        <f>IF($A13="","",SUMPRODUCT((Responses!$X$2:$X$1001=$A13)*(Responses!$Z$2:$Z$1001="Detractor")))</f>
        <v/>
      </c>
      <c r="F13" s="20">
        <f>IF(OR($A13="",N($B13)=0),"",ROUND(100*C13/$B13,1))</f>
        <v/>
      </c>
      <c r="G13" s="20">
        <f>IF(OR($A13="",N($B13)=0),"",ROUND(100*E13/$B13,1))</f>
        <v/>
      </c>
      <c r="H13" s="21">
        <f>IF(OR($A13="",N($B13)=0),"",ROUND(100*(C13-E13)/$B13,0))</f>
        <v/>
      </c>
      <c r="I13" s="22">
        <f>IF(OR($A13="",SUMPRODUCT((Responses!$X$2:$X$1001=$A13)*ISNUMBER(Responses!$AA$2:$AA$1001))=0),"",ROUND(SUMPRODUCT((Responses!$X$2:$X$1001=$A13)*1,Responses!$AA$2:$AA$1001)/SUMPRODUCT((Responses!$X$2:$X$1001=$A13)*ISNUMBER(Responses!$AA$2:$AA$1001)),2))</f>
        <v/>
      </c>
      <c r="J13" s="22">
        <f>IF(OR($A13="",SUMPRODUCT((Responses!$X$2:$X$1001=$A13)*ISNUMBER(Responses!$AB$2:$AB$1001))=0),"",ROUND(SUMPRODUCT((Responses!$X$2:$X$1001=$A13)*1,Responses!$AB$2:$AB$1001)/SUMPRODUCT((Responses!$X$2:$X$1001=$A13)*ISNUMBER(Responses!$AB$2:$AB$1001)),2))</f>
        <v/>
      </c>
      <c r="K13" s="22">
        <f>IF(OR($A13="",SUMPRODUCT((Responses!$X$2:$X$1001=$A13)*ISNUMBER(Responses!$AC$2:$AC$1001))=0),"",ROUND(SUMPRODUCT((Responses!$X$2:$X$1001=$A13)*1,Responses!$AC$2:$AC$1001)/SUMPRODUCT((Responses!$X$2:$X$1001=$A13)*ISNUMBER(Responses!$AC$2:$AC$1001)),2))</f>
        <v/>
      </c>
    </row>
    <row r="14">
      <c r="A14" s="10">
        <f>IF(TRIM(Lists!A9)="","",TRIM(Lists!A9))</f>
        <v/>
      </c>
      <c r="B14" s="19">
        <f>IF($A14="","",SUMPRODUCT((Responses!$X$2:$X$1001=$A14)*ISNUMBER(Responses!$Y$2:$Y$1001)))</f>
        <v/>
      </c>
      <c r="C14" s="19">
        <f>IF($A14="","",SUMPRODUCT((Responses!$X$2:$X$1001=$A14)*(Responses!$Z$2:$Z$1001="Promoter")))</f>
        <v/>
      </c>
      <c r="D14" s="19">
        <f>IF($A14="","",SUMPRODUCT((Responses!$X$2:$X$1001=$A14)*(Responses!$Z$2:$Z$1001="Passive")))</f>
        <v/>
      </c>
      <c r="E14" s="19">
        <f>IF($A14="","",SUMPRODUCT((Responses!$X$2:$X$1001=$A14)*(Responses!$Z$2:$Z$1001="Detractor")))</f>
        <v/>
      </c>
      <c r="F14" s="20">
        <f>IF(OR($A14="",N($B14)=0),"",ROUND(100*C14/$B14,1))</f>
        <v/>
      </c>
      <c r="G14" s="20">
        <f>IF(OR($A14="",N($B14)=0),"",ROUND(100*E14/$B14,1))</f>
        <v/>
      </c>
      <c r="H14" s="21">
        <f>IF(OR($A14="",N($B14)=0),"",ROUND(100*(C14-E14)/$B14,0))</f>
        <v/>
      </c>
      <c r="I14" s="22">
        <f>IF(OR($A14="",SUMPRODUCT((Responses!$X$2:$X$1001=$A14)*ISNUMBER(Responses!$AA$2:$AA$1001))=0),"",ROUND(SUMPRODUCT((Responses!$X$2:$X$1001=$A14)*1,Responses!$AA$2:$AA$1001)/SUMPRODUCT((Responses!$X$2:$X$1001=$A14)*ISNUMBER(Responses!$AA$2:$AA$1001)),2))</f>
        <v/>
      </c>
      <c r="J14" s="22">
        <f>IF(OR($A14="",SUMPRODUCT((Responses!$X$2:$X$1001=$A14)*ISNUMBER(Responses!$AB$2:$AB$1001))=0),"",ROUND(SUMPRODUCT((Responses!$X$2:$X$1001=$A14)*1,Responses!$AB$2:$AB$1001)/SUMPRODUCT((Responses!$X$2:$X$1001=$A14)*ISNUMBER(Responses!$AB$2:$AB$1001)),2))</f>
        <v/>
      </c>
      <c r="K14" s="22">
        <f>IF(OR($A14="",SUMPRODUCT((Responses!$X$2:$X$1001=$A14)*ISNUMBER(Responses!$AC$2:$AC$1001))=0),"",ROUND(SUMPRODUCT((Responses!$X$2:$X$1001=$A14)*1,Responses!$AC$2:$AC$1001)/SUMPRODUCT((Responses!$X$2:$X$1001=$A14)*ISNUMBER(Responses!$AC$2:$AC$1001)),2))</f>
        <v/>
      </c>
    </row>
    <row r="16">
      <c r="A16" s="15" t="inlineStr">
        <is>
          <t>Responses with no event value (only counted in All responses):</t>
        </is>
      </c>
      <c r="H16" s="23">
        <f>B6-SUM(B7:B14)</f>
        <v/>
      </c>
    </row>
    <row r="18">
      <c r="A18" s="7" t="inlineStr">
        <is>
          <t>Would you come back next time?</t>
        </is>
      </c>
    </row>
    <row r="19" ht="30" customHeight="1">
      <c r="A19" s="24" t="inlineStr">
        <is>
          <t>Event</t>
        </is>
      </c>
      <c r="B19" s="24">
        <f>Lists!C2</f>
        <v/>
      </c>
      <c r="C19" s="24">
        <f>Lists!C3</f>
        <v/>
      </c>
      <c r="D19" s="24">
        <f>Lists!C4</f>
        <v/>
      </c>
      <c r="E19" s="24">
        <f>Lists!C5</f>
        <v/>
      </c>
    </row>
    <row r="20">
      <c r="A20" s="10">
        <f>A6</f>
        <v/>
      </c>
      <c r="B20" s="19">
        <f>SUMPRODUCT(1*(Responses!$AD$2:$AD$1001=Lists!$C$2))</f>
        <v/>
      </c>
      <c r="C20" s="19">
        <f>SUMPRODUCT(1*(Responses!$AD$2:$AD$1001=Lists!$C$3))</f>
        <v/>
      </c>
      <c r="D20" s="19">
        <f>SUMPRODUCT(1*(Responses!$AD$2:$AD$1001=Lists!$C$4))</f>
        <v/>
      </c>
      <c r="E20" s="19">
        <f>SUMPRODUCT(1*(Responses!$AD$2:$AD$1001=Lists!$C$5))</f>
        <v/>
      </c>
    </row>
    <row r="21">
      <c r="A21" s="10">
        <f>A7</f>
        <v/>
      </c>
      <c r="B21" s="19">
        <f>IF($A21="","",SUMPRODUCT((Responses!$X$2:$X$1001=$A21)*(Responses!$AD$2:$AD$1001=Lists!$C$2)))</f>
        <v/>
      </c>
      <c r="C21" s="19">
        <f>IF($A21="","",SUMPRODUCT((Responses!$X$2:$X$1001=$A21)*(Responses!$AD$2:$AD$1001=Lists!$C$3)))</f>
        <v/>
      </c>
      <c r="D21" s="19">
        <f>IF($A21="","",SUMPRODUCT((Responses!$X$2:$X$1001=$A21)*(Responses!$AD$2:$AD$1001=Lists!$C$4)))</f>
        <v/>
      </c>
      <c r="E21" s="19">
        <f>IF($A21="","",SUMPRODUCT((Responses!$X$2:$X$1001=$A21)*(Responses!$AD$2:$AD$1001=Lists!$C$5)))</f>
        <v/>
      </c>
    </row>
    <row r="22">
      <c r="A22" s="10">
        <f>A8</f>
        <v/>
      </c>
      <c r="B22" s="19">
        <f>IF($A22="","",SUMPRODUCT((Responses!$X$2:$X$1001=$A22)*(Responses!$AD$2:$AD$1001=Lists!$C$2)))</f>
        <v/>
      </c>
      <c r="C22" s="19">
        <f>IF($A22="","",SUMPRODUCT((Responses!$X$2:$X$1001=$A22)*(Responses!$AD$2:$AD$1001=Lists!$C$3)))</f>
        <v/>
      </c>
      <c r="D22" s="19">
        <f>IF($A22="","",SUMPRODUCT((Responses!$X$2:$X$1001=$A22)*(Responses!$AD$2:$AD$1001=Lists!$C$4)))</f>
        <v/>
      </c>
      <c r="E22" s="19">
        <f>IF($A22="","",SUMPRODUCT((Responses!$X$2:$X$1001=$A22)*(Responses!$AD$2:$AD$1001=Lists!$C$5)))</f>
        <v/>
      </c>
    </row>
    <row r="23">
      <c r="A23" s="10">
        <f>A9</f>
        <v/>
      </c>
      <c r="B23" s="19">
        <f>IF($A23="","",SUMPRODUCT((Responses!$X$2:$X$1001=$A23)*(Responses!$AD$2:$AD$1001=Lists!$C$2)))</f>
        <v/>
      </c>
      <c r="C23" s="19">
        <f>IF($A23="","",SUMPRODUCT((Responses!$X$2:$X$1001=$A23)*(Responses!$AD$2:$AD$1001=Lists!$C$3)))</f>
        <v/>
      </c>
      <c r="D23" s="19">
        <f>IF($A23="","",SUMPRODUCT((Responses!$X$2:$X$1001=$A23)*(Responses!$AD$2:$AD$1001=Lists!$C$4)))</f>
        <v/>
      </c>
      <c r="E23" s="19">
        <f>IF($A23="","",SUMPRODUCT((Responses!$X$2:$X$1001=$A23)*(Responses!$AD$2:$AD$1001=Lists!$C$5)))</f>
        <v/>
      </c>
    </row>
    <row r="24">
      <c r="A24" s="10">
        <f>A10</f>
        <v/>
      </c>
      <c r="B24" s="19">
        <f>IF($A24="","",SUMPRODUCT((Responses!$X$2:$X$1001=$A24)*(Responses!$AD$2:$AD$1001=Lists!$C$2)))</f>
        <v/>
      </c>
      <c r="C24" s="19">
        <f>IF($A24="","",SUMPRODUCT((Responses!$X$2:$X$1001=$A24)*(Responses!$AD$2:$AD$1001=Lists!$C$3)))</f>
        <v/>
      </c>
      <c r="D24" s="19">
        <f>IF($A24="","",SUMPRODUCT((Responses!$X$2:$X$1001=$A24)*(Responses!$AD$2:$AD$1001=Lists!$C$4)))</f>
        <v/>
      </c>
      <c r="E24" s="19">
        <f>IF($A24="","",SUMPRODUCT((Responses!$X$2:$X$1001=$A24)*(Responses!$AD$2:$AD$1001=Lists!$C$5)))</f>
        <v/>
      </c>
    </row>
    <row r="25">
      <c r="A25" s="10">
        <f>A11</f>
        <v/>
      </c>
      <c r="B25" s="19">
        <f>IF($A25="","",SUMPRODUCT((Responses!$X$2:$X$1001=$A25)*(Responses!$AD$2:$AD$1001=Lists!$C$2)))</f>
        <v/>
      </c>
      <c r="C25" s="19">
        <f>IF($A25="","",SUMPRODUCT((Responses!$X$2:$X$1001=$A25)*(Responses!$AD$2:$AD$1001=Lists!$C$3)))</f>
        <v/>
      </c>
      <c r="D25" s="19">
        <f>IF($A25="","",SUMPRODUCT((Responses!$X$2:$X$1001=$A25)*(Responses!$AD$2:$AD$1001=Lists!$C$4)))</f>
        <v/>
      </c>
      <c r="E25" s="19">
        <f>IF($A25="","",SUMPRODUCT((Responses!$X$2:$X$1001=$A25)*(Responses!$AD$2:$AD$1001=Lists!$C$5)))</f>
        <v/>
      </c>
    </row>
    <row r="26">
      <c r="A26" s="10">
        <f>A12</f>
        <v/>
      </c>
      <c r="B26" s="19">
        <f>IF($A26="","",SUMPRODUCT((Responses!$X$2:$X$1001=$A26)*(Responses!$AD$2:$AD$1001=Lists!$C$2)))</f>
        <v/>
      </c>
      <c r="C26" s="19">
        <f>IF($A26="","",SUMPRODUCT((Responses!$X$2:$X$1001=$A26)*(Responses!$AD$2:$AD$1001=Lists!$C$3)))</f>
        <v/>
      </c>
      <c r="D26" s="19">
        <f>IF($A26="","",SUMPRODUCT((Responses!$X$2:$X$1001=$A26)*(Responses!$AD$2:$AD$1001=Lists!$C$4)))</f>
        <v/>
      </c>
      <c r="E26" s="19">
        <f>IF($A26="","",SUMPRODUCT((Responses!$X$2:$X$1001=$A26)*(Responses!$AD$2:$AD$1001=Lists!$C$5)))</f>
        <v/>
      </c>
    </row>
    <row r="27">
      <c r="A27" s="10">
        <f>A13</f>
        <v/>
      </c>
      <c r="B27" s="19">
        <f>IF($A27="","",SUMPRODUCT((Responses!$X$2:$X$1001=$A27)*(Responses!$AD$2:$AD$1001=Lists!$C$2)))</f>
        <v/>
      </c>
      <c r="C27" s="19">
        <f>IF($A27="","",SUMPRODUCT((Responses!$X$2:$X$1001=$A27)*(Responses!$AD$2:$AD$1001=Lists!$C$3)))</f>
        <v/>
      </c>
      <c r="D27" s="19">
        <f>IF($A27="","",SUMPRODUCT((Responses!$X$2:$X$1001=$A27)*(Responses!$AD$2:$AD$1001=Lists!$C$4)))</f>
        <v/>
      </c>
      <c r="E27" s="19">
        <f>IF($A27="","",SUMPRODUCT((Responses!$X$2:$X$1001=$A27)*(Responses!$AD$2:$AD$1001=Lists!$C$5)))</f>
        <v/>
      </c>
    </row>
    <row r="28">
      <c r="A28" s="10">
        <f>A14</f>
        <v/>
      </c>
      <c r="B28" s="19">
        <f>IF($A28="","",SUMPRODUCT((Responses!$X$2:$X$1001=$A28)*(Responses!$AD$2:$AD$1001=Lists!$C$2)))</f>
        <v/>
      </c>
      <c r="C28" s="19">
        <f>IF($A28="","",SUMPRODUCT((Responses!$X$2:$X$1001=$A28)*(Responses!$AD$2:$AD$1001=Lists!$C$3)))</f>
        <v/>
      </c>
      <c r="D28" s="19">
        <f>IF($A28="","",SUMPRODUCT((Responses!$X$2:$X$1001=$A28)*(Responses!$AD$2:$AD$1001=Lists!$C$4)))</f>
        <v/>
      </c>
      <c r="E28" s="19">
        <f>IF($A28="","",SUMPRODUCT((Responses!$X$2:$X$1001=$A28)*(Responses!$AD$2:$AD$1001=Lists!$C$5)))</f>
        <v/>
      </c>
    </row>
    <row r="30">
      <c r="A30" s="7" t="inlineStr">
        <is>
          <t>What should we do more of? (people who picked each option)</t>
        </is>
      </c>
    </row>
    <row r="31" ht="44" customHeight="1">
      <c r="A31" s="24" t="inlineStr">
        <is>
          <t>Event</t>
        </is>
      </c>
      <c r="B31" s="24">
        <f>Lists!E2</f>
        <v/>
      </c>
      <c r="C31" s="24">
        <f>Lists!E3</f>
        <v/>
      </c>
      <c r="D31" s="24">
        <f>Lists!E4</f>
        <v/>
      </c>
      <c r="E31" s="24">
        <f>Lists!E5</f>
        <v/>
      </c>
      <c r="F31" s="24">
        <f>Lists!E6</f>
        <v/>
      </c>
      <c r="G31" s="24">
        <f>Lists!E7</f>
        <v/>
      </c>
      <c r="H31" s="24" t="inlineStr">
        <is>
          <t>Top pick</t>
        </is>
      </c>
    </row>
    <row r="32">
      <c r="A32" s="10">
        <f>A6</f>
        <v/>
      </c>
      <c r="B32" s="19">
        <f>IF(TRIM(Lists!$E$2)="","",SUMPRODUCT(1*ISNUMBER(SEARCH(Lists!$E$2,Responses!$AE$2:$AE$1001))))</f>
        <v/>
      </c>
      <c r="C32" s="19">
        <f>IF(TRIM(Lists!$E$3)="","",SUMPRODUCT(1*ISNUMBER(SEARCH(Lists!$E$3,Responses!$AE$2:$AE$1001))))</f>
        <v/>
      </c>
      <c r="D32" s="19">
        <f>IF(TRIM(Lists!$E$4)="","",SUMPRODUCT(1*ISNUMBER(SEARCH(Lists!$E$4,Responses!$AE$2:$AE$1001))))</f>
        <v/>
      </c>
      <c r="E32" s="19">
        <f>IF(TRIM(Lists!$E$5)="","",SUMPRODUCT(1*ISNUMBER(SEARCH(Lists!$E$5,Responses!$AE$2:$AE$1001))))</f>
        <v/>
      </c>
      <c r="F32" s="19">
        <f>IF(TRIM(Lists!$E$6)="","",SUMPRODUCT(1*ISNUMBER(SEARCH(Lists!$E$6,Responses!$AE$2:$AE$1001))))</f>
        <v/>
      </c>
      <c r="G32" s="19">
        <f>IF(TRIM(Lists!$E$7)="","",SUMPRODUCT(1*ISNUMBER(SEARCH(Lists!$E$7,Responses!$AE$2:$AE$1001))))</f>
        <v/>
      </c>
      <c r="H32" s="25">
        <f>IF(OR($A32="",MAX(B32:G32)=0),"",INDEX($B$31:$G$31,MATCH(MAX(B32:G32),B32:G32,0)))</f>
        <v/>
      </c>
    </row>
    <row r="33">
      <c r="A33" s="10">
        <f>A7</f>
        <v/>
      </c>
      <c r="B33" s="19">
        <f>IF(OR($A33="",TRIM(Lists!$E$2)=""),"",SUMPRODUCT((Responses!$X$2:$X$1001=$A33)*ISNUMBER(SEARCH(Lists!$E$2,Responses!$AE$2:$AE$1001))))</f>
        <v/>
      </c>
      <c r="C33" s="19">
        <f>IF(OR($A33="",TRIM(Lists!$E$3)=""),"",SUMPRODUCT((Responses!$X$2:$X$1001=$A33)*ISNUMBER(SEARCH(Lists!$E$3,Responses!$AE$2:$AE$1001))))</f>
        <v/>
      </c>
      <c r="D33" s="19">
        <f>IF(OR($A33="",TRIM(Lists!$E$4)=""),"",SUMPRODUCT((Responses!$X$2:$X$1001=$A33)*ISNUMBER(SEARCH(Lists!$E$4,Responses!$AE$2:$AE$1001))))</f>
        <v/>
      </c>
      <c r="E33" s="19">
        <f>IF(OR($A33="",TRIM(Lists!$E$5)=""),"",SUMPRODUCT((Responses!$X$2:$X$1001=$A33)*ISNUMBER(SEARCH(Lists!$E$5,Responses!$AE$2:$AE$1001))))</f>
        <v/>
      </c>
      <c r="F33" s="19">
        <f>IF(OR($A33="",TRIM(Lists!$E$6)=""),"",SUMPRODUCT((Responses!$X$2:$X$1001=$A33)*ISNUMBER(SEARCH(Lists!$E$6,Responses!$AE$2:$AE$1001))))</f>
        <v/>
      </c>
      <c r="G33" s="19">
        <f>IF(OR($A33="",TRIM(Lists!$E$7)=""),"",SUMPRODUCT((Responses!$X$2:$X$1001=$A33)*ISNUMBER(SEARCH(Lists!$E$7,Responses!$AE$2:$AE$1001))))</f>
        <v/>
      </c>
      <c r="H33" s="25">
        <f>IF(OR($A33="",MAX(B33:G33)=0),"",INDEX($B$31:$G$31,MATCH(MAX(B33:G33),B33:G33,0)))</f>
        <v/>
      </c>
    </row>
    <row r="34">
      <c r="A34" s="10">
        <f>A8</f>
        <v/>
      </c>
      <c r="B34" s="19">
        <f>IF(OR($A34="",TRIM(Lists!$E$2)=""),"",SUMPRODUCT((Responses!$X$2:$X$1001=$A34)*ISNUMBER(SEARCH(Lists!$E$2,Responses!$AE$2:$AE$1001))))</f>
        <v/>
      </c>
      <c r="C34" s="19">
        <f>IF(OR($A34="",TRIM(Lists!$E$3)=""),"",SUMPRODUCT((Responses!$X$2:$X$1001=$A34)*ISNUMBER(SEARCH(Lists!$E$3,Responses!$AE$2:$AE$1001))))</f>
        <v/>
      </c>
      <c r="D34" s="19">
        <f>IF(OR($A34="",TRIM(Lists!$E$4)=""),"",SUMPRODUCT((Responses!$X$2:$X$1001=$A34)*ISNUMBER(SEARCH(Lists!$E$4,Responses!$AE$2:$AE$1001))))</f>
        <v/>
      </c>
      <c r="E34" s="19">
        <f>IF(OR($A34="",TRIM(Lists!$E$5)=""),"",SUMPRODUCT((Responses!$X$2:$X$1001=$A34)*ISNUMBER(SEARCH(Lists!$E$5,Responses!$AE$2:$AE$1001))))</f>
        <v/>
      </c>
      <c r="F34" s="19">
        <f>IF(OR($A34="",TRIM(Lists!$E$6)=""),"",SUMPRODUCT((Responses!$X$2:$X$1001=$A34)*ISNUMBER(SEARCH(Lists!$E$6,Responses!$AE$2:$AE$1001))))</f>
        <v/>
      </c>
      <c r="G34" s="19">
        <f>IF(OR($A34="",TRIM(Lists!$E$7)=""),"",SUMPRODUCT((Responses!$X$2:$X$1001=$A34)*ISNUMBER(SEARCH(Lists!$E$7,Responses!$AE$2:$AE$1001))))</f>
        <v/>
      </c>
      <c r="H34" s="25">
        <f>IF(OR($A34="",MAX(B34:G34)=0),"",INDEX($B$31:$G$31,MATCH(MAX(B34:G34),B34:G34,0)))</f>
        <v/>
      </c>
    </row>
    <row r="35">
      <c r="A35" s="10">
        <f>A9</f>
        <v/>
      </c>
      <c r="B35" s="19">
        <f>IF(OR($A35="",TRIM(Lists!$E$2)=""),"",SUMPRODUCT((Responses!$X$2:$X$1001=$A35)*ISNUMBER(SEARCH(Lists!$E$2,Responses!$AE$2:$AE$1001))))</f>
        <v/>
      </c>
      <c r="C35" s="19">
        <f>IF(OR($A35="",TRIM(Lists!$E$3)=""),"",SUMPRODUCT((Responses!$X$2:$X$1001=$A35)*ISNUMBER(SEARCH(Lists!$E$3,Responses!$AE$2:$AE$1001))))</f>
        <v/>
      </c>
      <c r="D35" s="19">
        <f>IF(OR($A35="",TRIM(Lists!$E$4)=""),"",SUMPRODUCT((Responses!$X$2:$X$1001=$A35)*ISNUMBER(SEARCH(Lists!$E$4,Responses!$AE$2:$AE$1001))))</f>
        <v/>
      </c>
      <c r="E35" s="19">
        <f>IF(OR($A35="",TRIM(Lists!$E$5)=""),"",SUMPRODUCT((Responses!$X$2:$X$1001=$A35)*ISNUMBER(SEARCH(Lists!$E$5,Responses!$AE$2:$AE$1001))))</f>
        <v/>
      </c>
      <c r="F35" s="19">
        <f>IF(OR($A35="",TRIM(Lists!$E$6)=""),"",SUMPRODUCT((Responses!$X$2:$X$1001=$A35)*ISNUMBER(SEARCH(Lists!$E$6,Responses!$AE$2:$AE$1001))))</f>
        <v/>
      </c>
      <c r="G35" s="19">
        <f>IF(OR($A35="",TRIM(Lists!$E$7)=""),"",SUMPRODUCT((Responses!$X$2:$X$1001=$A35)*ISNUMBER(SEARCH(Lists!$E$7,Responses!$AE$2:$AE$1001))))</f>
        <v/>
      </c>
      <c r="H35" s="25">
        <f>IF(OR($A35="",MAX(B35:G35)=0),"",INDEX($B$31:$G$31,MATCH(MAX(B35:G35),B35:G35,0)))</f>
        <v/>
      </c>
    </row>
    <row r="36">
      <c r="A36" s="10">
        <f>A10</f>
        <v/>
      </c>
      <c r="B36" s="19">
        <f>IF(OR($A36="",TRIM(Lists!$E$2)=""),"",SUMPRODUCT((Responses!$X$2:$X$1001=$A36)*ISNUMBER(SEARCH(Lists!$E$2,Responses!$AE$2:$AE$1001))))</f>
        <v/>
      </c>
      <c r="C36" s="19">
        <f>IF(OR($A36="",TRIM(Lists!$E$3)=""),"",SUMPRODUCT((Responses!$X$2:$X$1001=$A36)*ISNUMBER(SEARCH(Lists!$E$3,Responses!$AE$2:$AE$1001))))</f>
        <v/>
      </c>
      <c r="D36" s="19">
        <f>IF(OR($A36="",TRIM(Lists!$E$4)=""),"",SUMPRODUCT((Responses!$X$2:$X$1001=$A36)*ISNUMBER(SEARCH(Lists!$E$4,Responses!$AE$2:$AE$1001))))</f>
        <v/>
      </c>
      <c r="E36" s="19">
        <f>IF(OR($A36="",TRIM(Lists!$E$5)=""),"",SUMPRODUCT((Responses!$X$2:$X$1001=$A36)*ISNUMBER(SEARCH(Lists!$E$5,Responses!$AE$2:$AE$1001))))</f>
        <v/>
      </c>
      <c r="F36" s="19">
        <f>IF(OR($A36="",TRIM(Lists!$E$6)=""),"",SUMPRODUCT((Responses!$X$2:$X$1001=$A36)*ISNUMBER(SEARCH(Lists!$E$6,Responses!$AE$2:$AE$1001))))</f>
        <v/>
      </c>
      <c r="G36" s="19">
        <f>IF(OR($A36="",TRIM(Lists!$E$7)=""),"",SUMPRODUCT((Responses!$X$2:$X$1001=$A36)*ISNUMBER(SEARCH(Lists!$E$7,Responses!$AE$2:$AE$1001))))</f>
        <v/>
      </c>
      <c r="H36" s="25">
        <f>IF(OR($A36="",MAX(B36:G36)=0),"",INDEX($B$31:$G$31,MATCH(MAX(B36:G36),B36:G36,0)))</f>
        <v/>
      </c>
    </row>
    <row r="37">
      <c r="A37" s="10">
        <f>A11</f>
        <v/>
      </c>
      <c r="B37" s="19">
        <f>IF(OR($A37="",TRIM(Lists!$E$2)=""),"",SUMPRODUCT((Responses!$X$2:$X$1001=$A37)*ISNUMBER(SEARCH(Lists!$E$2,Responses!$AE$2:$AE$1001))))</f>
        <v/>
      </c>
      <c r="C37" s="19">
        <f>IF(OR($A37="",TRIM(Lists!$E$3)=""),"",SUMPRODUCT((Responses!$X$2:$X$1001=$A37)*ISNUMBER(SEARCH(Lists!$E$3,Responses!$AE$2:$AE$1001))))</f>
        <v/>
      </c>
      <c r="D37" s="19">
        <f>IF(OR($A37="",TRIM(Lists!$E$4)=""),"",SUMPRODUCT((Responses!$X$2:$X$1001=$A37)*ISNUMBER(SEARCH(Lists!$E$4,Responses!$AE$2:$AE$1001))))</f>
        <v/>
      </c>
      <c r="E37" s="19">
        <f>IF(OR($A37="",TRIM(Lists!$E$5)=""),"",SUMPRODUCT((Responses!$X$2:$X$1001=$A37)*ISNUMBER(SEARCH(Lists!$E$5,Responses!$AE$2:$AE$1001))))</f>
        <v/>
      </c>
      <c r="F37" s="19">
        <f>IF(OR($A37="",TRIM(Lists!$E$6)=""),"",SUMPRODUCT((Responses!$X$2:$X$1001=$A37)*ISNUMBER(SEARCH(Lists!$E$6,Responses!$AE$2:$AE$1001))))</f>
        <v/>
      </c>
      <c r="G37" s="19">
        <f>IF(OR($A37="",TRIM(Lists!$E$7)=""),"",SUMPRODUCT((Responses!$X$2:$X$1001=$A37)*ISNUMBER(SEARCH(Lists!$E$7,Responses!$AE$2:$AE$1001))))</f>
        <v/>
      </c>
      <c r="H37" s="25">
        <f>IF(OR($A37="",MAX(B37:G37)=0),"",INDEX($B$31:$G$31,MATCH(MAX(B37:G37),B37:G37,0)))</f>
        <v/>
      </c>
    </row>
    <row r="38">
      <c r="A38" s="10">
        <f>A12</f>
        <v/>
      </c>
      <c r="B38" s="19">
        <f>IF(OR($A38="",TRIM(Lists!$E$2)=""),"",SUMPRODUCT((Responses!$X$2:$X$1001=$A38)*ISNUMBER(SEARCH(Lists!$E$2,Responses!$AE$2:$AE$1001))))</f>
        <v/>
      </c>
      <c r="C38" s="19">
        <f>IF(OR($A38="",TRIM(Lists!$E$3)=""),"",SUMPRODUCT((Responses!$X$2:$X$1001=$A38)*ISNUMBER(SEARCH(Lists!$E$3,Responses!$AE$2:$AE$1001))))</f>
        <v/>
      </c>
      <c r="D38" s="19">
        <f>IF(OR($A38="",TRIM(Lists!$E$4)=""),"",SUMPRODUCT((Responses!$X$2:$X$1001=$A38)*ISNUMBER(SEARCH(Lists!$E$4,Responses!$AE$2:$AE$1001))))</f>
        <v/>
      </c>
      <c r="E38" s="19">
        <f>IF(OR($A38="",TRIM(Lists!$E$5)=""),"",SUMPRODUCT((Responses!$X$2:$X$1001=$A38)*ISNUMBER(SEARCH(Lists!$E$5,Responses!$AE$2:$AE$1001))))</f>
        <v/>
      </c>
      <c r="F38" s="19">
        <f>IF(OR($A38="",TRIM(Lists!$E$6)=""),"",SUMPRODUCT((Responses!$X$2:$X$1001=$A38)*ISNUMBER(SEARCH(Lists!$E$6,Responses!$AE$2:$AE$1001))))</f>
        <v/>
      </c>
      <c r="G38" s="19">
        <f>IF(OR($A38="",TRIM(Lists!$E$7)=""),"",SUMPRODUCT((Responses!$X$2:$X$1001=$A38)*ISNUMBER(SEARCH(Lists!$E$7,Responses!$AE$2:$AE$1001))))</f>
        <v/>
      </c>
      <c r="H38" s="25">
        <f>IF(OR($A38="",MAX(B38:G38)=0),"",INDEX($B$31:$G$31,MATCH(MAX(B38:G38),B38:G38,0)))</f>
        <v/>
      </c>
    </row>
    <row r="39">
      <c r="A39" s="10">
        <f>A13</f>
        <v/>
      </c>
      <c r="B39" s="19">
        <f>IF(OR($A39="",TRIM(Lists!$E$2)=""),"",SUMPRODUCT((Responses!$X$2:$X$1001=$A39)*ISNUMBER(SEARCH(Lists!$E$2,Responses!$AE$2:$AE$1001))))</f>
        <v/>
      </c>
      <c r="C39" s="19">
        <f>IF(OR($A39="",TRIM(Lists!$E$3)=""),"",SUMPRODUCT((Responses!$X$2:$X$1001=$A39)*ISNUMBER(SEARCH(Lists!$E$3,Responses!$AE$2:$AE$1001))))</f>
        <v/>
      </c>
      <c r="D39" s="19">
        <f>IF(OR($A39="",TRIM(Lists!$E$4)=""),"",SUMPRODUCT((Responses!$X$2:$X$1001=$A39)*ISNUMBER(SEARCH(Lists!$E$4,Responses!$AE$2:$AE$1001))))</f>
        <v/>
      </c>
      <c r="E39" s="19">
        <f>IF(OR($A39="",TRIM(Lists!$E$5)=""),"",SUMPRODUCT((Responses!$X$2:$X$1001=$A39)*ISNUMBER(SEARCH(Lists!$E$5,Responses!$AE$2:$AE$1001))))</f>
        <v/>
      </c>
      <c r="F39" s="19">
        <f>IF(OR($A39="",TRIM(Lists!$E$6)=""),"",SUMPRODUCT((Responses!$X$2:$X$1001=$A39)*ISNUMBER(SEARCH(Lists!$E$6,Responses!$AE$2:$AE$1001))))</f>
        <v/>
      </c>
      <c r="G39" s="19">
        <f>IF(OR($A39="",TRIM(Lists!$E$7)=""),"",SUMPRODUCT((Responses!$X$2:$X$1001=$A39)*ISNUMBER(SEARCH(Lists!$E$7,Responses!$AE$2:$AE$1001))))</f>
        <v/>
      </c>
      <c r="H39" s="25">
        <f>IF(OR($A39="",MAX(B39:G39)=0),"",INDEX($B$31:$G$31,MATCH(MAX(B39:G39),B39:G39,0)))</f>
        <v/>
      </c>
    </row>
    <row r="40">
      <c r="A40" s="10">
        <f>A14</f>
        <v/>
      </c>
      <c r="B40" s="19">
        <f>IF(OR($A40="",TRIM(Lists!$E$2)=""),"",SUMPRODUCT((Responses!$X$2:$X$1001=$A40)*ISNUMBER(SEARCH(Lists!$E$2,Responses!$AE$2:$AE$1001))))</f>
        <v/>
      </c>
      <c r="C40" s="19">
        <f>IF(OR($A40="",TRIM(Lists!$E$3)=""),"",SUMPRODUCT((Responses!$X$2:$X$1001=$A40)*ISNUMBER(SEARCH(Lists!$E$3,Responses!$AE$2:$AE$1001))))</f>
        <v/>
      </c>
      <c r="D40" s="19">
        <f>IF(OR($A40="",TRIM(Lists!$E$4)=""),"",SUMPRODUCT((Responses!$X$2:$X$1001=$A40)*ISNUMBER(SEARCH(Lists!$E$4,Responses!$AE$2:$AE$1001))))</f>
        <v/>
      </c>
      <c r="E40" s="19">
        <f>IF(OR($A40="",TRIM(Lists!$E$5)=""),"",SUMPRODUCT((Responses!$X$2:$X$1001=$A40)*ISNUMBER(SEARCH(Lists!$E$5,Responses!$AE$2:$AE$1001))))</f>
        <v/>
      </c>
      <c r="F40" s="19">
        <f>IF(OR($A40="",TRIM(Lists!$E$6)=""),"",SUMPRODUCT((Responses!$X$2:$X$1001=$A40)*ISNUMBER(SEARCH(Lists!$E$6,Responses!$AE$2:$AE$1001))))</f>
        <v/>
      </c>
      <c r="G40" s="19">
        <f>IF(OR($A40="",TRIM(Lists!$E$7)=""),"",SUMPRODUCT((Responses!$X$2:$X$1001=$A40)*ISNUMBER(SEARCH(Lists!$E$7,Responses!$AE$2:$AE$1001))))</f>
        <v/>
      </c>
      <c r="H40" s="25">
        <f>IF(OR($A40="",MAX(B40:G40)=0),"",INDEX($B$31:$G$31,MATCH(MAX(B40:G40),B40:G40,0)))</f>
        <v/>
      </c>
    </row>
    <row r="42">
      <c r="A42" s="15" t="inlineStr">
        <is>
          <t>Net Promoter, NPS and Net Promoter Score are trademarks of Satmetrix Systems, Inc., Bain &amp; Company and Fred Reichheld.</t>
        </is>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J107"/>
  <sheetViews>
    <sheetView workbookViewId="0">
      <pane ySplit="5" topLeftCell="A6" activePane="bottomLeft" state="frozen"/>
      <selection pane="bottomLeft" activeCell="A1" sqref="A1"/>
    </sheetView>
  </sheetViews>
  <sheetFormatPr baseColWidth="8" defaultRowHeight="15"/>
  <cols>
    <col width="6" customWidth="1" min="1" max="1"/>
    <col width="60" customWidth="1" min="2" max="2"/>
    <col width="12" customWidth="1" min="3" max="3"/>
    <col width="18" customWidth="1" min="4" max="4"/>
    <col width="24" customWidth="1" min="5" max="5"/>
    <col width="16" customWidth="1" min="6" max="6"/>
    <col width="26" customWidth="1" min="7" max="7"/>
    <col width="3" customWidth="1" min="8" max="8"/>
    <col width="18" customWidth="1" min="9" max="9"/>
    <col width="10" customWidth="1" min="10" max="10"/>
  </cols>
  <sheetData>
    <row r="1">
      <c r="A1" s="16" t="inlineStr">
        <is>
          <t>Quotes: what people said we could use</t>
        </is>
      </c>
    </row>
    <row r="2">
      <c r="A2" s="17" t="inlineStr">
        <is>
          <t>Answers to "Could we quote you?". Mark OK to publish only when you have checked with the person.</t>
        </is>
      </c>
    </row>
    <row r="3">
      <c r="A3" s="18">
        <f>IF(COUNTIF(Responses!$A$2:$A$1001,"EXAMPLE*")&gt;0,"You are looking at EXAMPLE data. Clear A2 to V21 on Responses and F6 to G12 here, then paste your own.","")</f>
        <v/>
      </c>
    </row>
    <row r="5" ht="32" customHeight="1">
      <c r="A5" s="3" t="inlineStr">
        <is>
          <t>#</t>
        </is>
      </c>
      <c r="B5" s="3" t="inlineStr">
        <is>
          <t>Quote</t>
        </is>
      </c>
      <c r="C5" s="3" t="inlineStr">
        <is>
          <t>Score (0-10)</t>
        </is>
      </c>
      <c r="D5" s="3" t="inlineStr">
        <is>
          <t>Event</t>
        </is>
      </c>
      <c r="E5" s="3" t="inlineStr">
        <is>
          <t>Email</t>
        </is>
      </c>
      <c r="F5" s="26" t="inlineStr">
        <is>
          <t>OK to publish (Yes/No)</t>
        </is>
      </c>
      <c r="G5" s="26" t="inlineStr">
        <is>
          <t>Name to credit</t>
        </is>
      </c>
      <c r="I5" s="27" t="inlineStr">
        <is>
          <t>Quotes found</t>
        </is>
      </c>
      <c r="J5" s="28">
        <f>COUNT(Responses!$AG$2:$AG$1001)</f>
        <v/>
      </c>
    </row>
    <row r="6">
      <c r="A6" s="25">
        <f>IF(ISNUMBER(MATCH(1,Responses!$AG$2:$AG$1001,0)),1,"")</f>
        <v/>
      </c>
      <c r="B6" s="29">
        <f>IF($A6="","",INDEX(Responses!$AF$2:$AF$1001,MATCH($A6,Responses!$AG$2:$AG$1001,0)))</f>
        <v/>
      </c>
      <c r="C6" s="25">
        <f>IF($A6="","",INDEX(Responses!$Y$2:$Y$1001,MATCH($A6,Responses!$AG$2:$AG$1001,0)))</f>
        <v/>
      </c>
      <c r="D6" s="25">
        <f>IF($A6="","",INDEX(Responses!$X$2:$X$1001,MATCH($A6,Responses!$AG$2:$AG$1001,0)))</f>
        <v/>
      </c>
      <c r="E6" s="25">
        <f>IF($A6="","",INDEX(Responses!$AH$2:$AH$1001,MATCH($A6,Responses!$AG$2:$AG$1001,0)))</f>
        <v/>
      </c>
      <c r="F6" s="30" t="inlineStr">
        <is>
          <t>Yes</t>
        </is>
      </c>
      <c r="G6" s="30" t="inlineStr">
        <is>
          <t>Priya, example company</t>
        </is>
      </c>
      <c r="I6" s="27" t="inlineStr">
        <is>
          <t>OK to publish</t>
        </is>
      </c>
      <c r="J6" s="28">
        <f>COUNTIF($F$6:$F$105,Lists!$G$2)</f>
        <v/>
      </c>
    </row>
    <row r="7">
      <c r="A7" s="25">
        <f>IF(ISNUMBER(MATCH(2,Responses!$AG$2:$AG$1001,0)),2,"")</f>
        <v/>
      </c>
      <c r="B7" s="29">
        <f>IF($A7="","",INDEX(Responses!$AF$2:$AF$1001,MATCH($A7,Responses!$AG$2:$AG$1001,0)))</f>
        <v/>
      </c>
      <c r="C7" s="25">
        <f>IF($A7="","",INDEX(Responses!$Y$2:$Y$1001,MATCH($A7,Responses!$AG$2:$AG$1001,0)))</f>
        <v/>
      </c>
      <c r="D7" s="25">
        <f>IF($A7="","",INDEX(Responses!$X$2:$X$1001,MATCH($A7,Responses!$AG$2:$AG$1001,0)))</f>
        <v/>
      </c>
      <c r="E7" s="25">
        <f>IF($A7="","",INDEX(Responses!$AH$2:$AH$1001,MATCH($A7,Responses!$AG$2:$AG$1001,0)))</f>
        <v/>
      </c>
      <c r="F7" s="30" t="inlineStr">
        <is>
          <t>Yes</t>
        </is>
      </c>
      <c r="G7" s="30" t="n"/>
      <c r="I7" s="27" t="inlineStr">
        <is>
          <t>Still to decide</t>
        </is>
      </c>
      <c r="J7" s="28">
        <f>J5-J6-COUNTIF($F$6:$F$105,Lists!$G$3)</f>
        <v/>
      </c>
    </row>
    <row r="8">
      <c r="A8" s="25">
        <f>IF(ISNUMBER(MATCH(3,Responses!$AG$2:$AG$1001,0)),3,"")</f>
        <v/>
      </c>
      <c r="B8" s="29">
        <f>IF($A8="","",INDEX(Responses!$AF$2:$AF$1001,MATCH($A8,Responses!$AG$2:$AG$1001,0)))</f>
        <v/>
      </c>
      <c r="C8" s="25">
        <f>IF($A8="","",INDEX(Responses!$Y$2:$Y$1001,MATCH($A8,Responses!$AG$2:$AG$1001,0)))</f>
        <v/>
      </c>
      <c r="D8" s="25">
        <f>IF($A8="","",INDEX(Responses!$X$2:$X$1001,MATCH($A8,Responses!$AG$2:$AG$1001,0)))</f>
        <v/>
      </c>
      <c r="E8" s="25">
        <f>IF($A8="","",INDEX(Responses!$AH$2:$AH$1001,MATCH($A8,Responses!$AG$2:$AG$1001,0)))</f>
        <v/>
      </c>
      <c r="F8" s="30" t="inlineStr">
        <is>
          <t>No</t>
        </is>
      </c>
      <c r="G8" s="30" t="n"/>
    </row>
    <row r="9">
      <c r="A9" s="25">
        <f>IF(ISNUMBER(MATCH(4,Responses!$AG$2:$AG$1001,0)),4,"")</f>
        <v/>
      </c>
      <c r="B9" s="29">
        <f>IF($A9="","",INDEX(Responses!$AF$2:$AF$1001,MATCH($A9,Responses!$AG$2:$AG$1001,0)))</f>
        <v/>
      </c>
      <c r="C9" s="25">
        <f>IF($A9="","",INDEX(Responses!$Y$2:$Y$1001,MATCH($A9,Responses!$AG$2:$AG$1001,0)))</f>
        <v/>
      </c>
      <c r="D9" s="25">
        <f>IF($A9="","",INDEX(Responses!$X$2:$X$1001,MATCH($A9,Responses!$AG$2:$AG$1001,0)))</f>
        <v/>
      </c>
      <c r="E9" s="25">
        <f>IF($A9="","",INDEX(Responses!$AH$2:$AH$1001,MATCH($A9,Responses!$AG$2:$AG$1001,0)))</f>
        <v/>
      </c>
      <c r="F9" s="30" t="inlineStr">
        <is>
          <t>Yes</t>
        </is>
      </c>
      <c r="G9" s="30" t="inlineStr">
        <is>
          <t>Sam, example studio</t>
        </is>
      </c>
    </row>
    <row r="10">
      <c r="A10" s="25">
        <f>IF(ISNUMBER(MATCH(5,Responses!$AG$2:$AG$1001,0)),5,"")</f>
        <v/>
      </c>
      <c r="B10" s="29">
        <f>IF($A10="","",INDEX(Responses!$AF$2:$AF$1001,MATCH($A10,Responses!$AG$2:$AG$1001,0)))</f>
        <v/>
      </c>
      <c r="C10" s="25">
        <f>IF($A10="","",INDEX(Responses!$Y$2:$Y$1001,MATCH($A10,Responses!$AG$2:$AG$1001,0)))</f>
        <v/>
      </c>
      <c r="D10" s="25">
        <f>IF($A10="","",INDEX(Responses!$X$2:$X$1001,MATCH($A10,Responses!$AG$2:$AG$1001,0)))</f>
        <v/>
      </c>
      <c r="E10" s="25">
        <f>IF($A10="","",INDEX(Responses!$AH$2:$AH$1001,MATCH($A10,Responses!$AG$2:$AG$1001,0)))</f>
        <v/>
      </c>
      <c r="F10" s="30" t="n"/>
      <c r="G10" s="30" t="n"/>
    </row>
    <row r="11">
      <c r="A11" s="25">
        <f>IF(ISNUMBER(MATCH(6,Responses!$AG$2:$AG$1001,0)),6,"")</f>
        <v/>
      </c>
      <c r="B11" s="29">
        <f>IF($A11="","",INDEX(Responses!$AF$2:$AF$1001,MATCH($A11,Responses!$AG$2:$AG$1001,0)))</f>
        <v/>
      </c>
      <c r="C11" s="25">
        <f>IF($A11="","",INDEX(Responses!$Y$2:$Y$1001,MATCH($A11,Responses!$AG$2:$AG$1001,0)))</f>
        <v/>
      </c>
      <c r="D11" s="25">
        <f>IF($A11="","",INDEX(Responses!$X$2:$X$1001,MATCH($A11,Responses!$AG$2:$AG$1001,0)))</f>
        <v/>
      </c>
      <c r="E11" s="25">
        <f>IF($A11="","",INDEX(Responses!$AH$2:$AH$1001,MATCH($A11,Responses!$AG$2:$AG$1001,0)))</f>
        <v/>
      </c>
      <c r="F11" s="30" t="n"/>
      <c r="G11" s="30" t="n"/>
    </row>
    <row r="12">
      <c r="A12" s="25">
        <f>IF(ISNUMBER(MATCH(7,Responses!$AG$2:$AG$1001,0)),7,"")</f>
        <v/>
      </c>
      <c r="B12" s="29">
        <f>IF($A12="","",INDEX(Responses!$AF$2:$AF$1001,MATCH($A12,Responses!$AG$2:$AG$1001,0)))</f>
        <v/>
      </c>
      <c r="C12" s="25">
        <f>IF($A12="","",INDEX(Responses!$Y$2:$Y$1001,MATCH($A12,Responses!$AG$2:$AG$1001,0)))</f>
        <v/>
      </c>
      <c r="D12" s="25">
        <f>IF($A12="","",INDEX(Responses!$X$2:$X$1001,MATCH($A12,Responses!$AG$2:$AG$1001,0)))</f>
        <v/>
      </c>
      <c r="E12" s="25">
        <f>IF($A12="","",INDEX(Responses!$AH$2:$AH$1001,MATCH($A12,Responses!$AG$2:$AG$1001,0)))</f>
        <v/>
      </c>
      <c r="F12" s="30" t="n"/>
      <c r="G12" s="30" t="n"/>
    </row>
    <row r="13">
      <c r="A13" s="25">
        <f>IF(ISNUMBER(MATCH(8,Responses!$AG$2:$AG$1001,0)),8,"")</f>
        <v/>
      </c>
      <c r="B13" s="29">
        <f>IF($A13="","",INDEX(Responses!$AF$2:$AF$1001,MATCH($A13,Responses!$AG$2:$AG$1001,0)))</f>
        <v/>
      </c>
      <c r="C13" s="25">
        <f>IF($A13="","",INDEX(Responses!$Y$2:$Y$1001,MATCH($A13,Responses!$AG$2:$AG$1001,0)))</f>
        <v/>
      </c>
      <c r="D13" s="25">
        <f>IF($A13="","",INDEX(Responses!$X$2:$X$1001,MATCH($A13,Responses!$AG$2:$AG$1001,0)))</f>
        <v/>
      </c>
      <c r="E13" s="25">
        <f>IF($A13="","",INDEX(Responses!$AH$2:$AH$1001,MATCH($A13,Responses!$AG$2:$AG$1001,0)))</f>
        <v/>
      </c>
      <c r="F13" s="31" t="n"/>
      <c r="G13" s="31" t="n"/>
    </row>
    <row r="14">
      <c r="A14" s="25">
        <f>IF(ISNUMBER(MATCH(9,Responses!$AG$2:$AG$1001,0)),9,"")</f>
        <v/>
      </c>
      <c r="B14" s="29">
        <f>IF($A14="","",INDEX(Responses!$AF$2:$AF$1001,MATCH($A14,Responses!$AG$2:$AG$1001,0)))</f>
        <v/>
      </c>
      <c r="C14" s="25">
        <f>IF($A14="","",INDEX(Responses!$Y$2:$Y$1001,MATCH($A14,Responses!$AG$2:$AG$1001,0)))</f>
        <v/>
      </c>
      <c r="D14" s="25">
        <f>IF($A14="","",INDEX(Responses!$X$2:$X$1001,MATCH($A14,Responses!$AG$2:$AG$1001,0)))</f>
        <v/>
      </c>
      <c r="E14" s="25">
        <f>IF($A14="","",INDEX(Responses!$AH$2:$AH$1001,MATCH($A14,Responses!$AG$2:$AG$1001,0)))</f>
        <v/>
      </c>
      <c r="F14" s="31" t="n"/>
      <c r="G14" s="31" t="n"/>
    </row>
    <row r="15">
      <c r="A15" s="25">
        <f>IF(ISNUMBER(MATCH(10,Responses!$AG$2:$AG$1001,0)),10,"")</f>
        <v/>
      </c>
      <c r="B15" s="29">
        <f>IF($A15="","",INDEX(Responses!$AF$2:$AF$1001,MATCH($A15,Responses!$AG$2:$AG$1001,0)))</f>
        <v/>
      </c>
      <c r="C15" s="25">
        <f>IF($A15="","",INDEX(Responses!$Y$2:$Y$1001,MATCH($A15,Responses!$AG$2:$AG$1001,0)))</f>
        <v/>
      </c>
      <c r="D15" s="25">
        <f>IF($A15="","",INDEX(Responses!$X$2:$X$1001,MATCH($A15,Responses!$AG$2:$AG$1001,0)))</f>
        <v/>
      </c>
      <c r="E15" s="25">
        <f>IF($A15="","",INDEX(Responses!$AH$2:$AH$1001,MATCH($A15,Responses!$AG$2:$AG$1001,0)))</f>
        <v/>
      </c>
      <c r="F15" s="31" t="n"/>
      <c r="G15" s="31" t="n"/>
    </row>
    <row r="16">
      <c r="A16" s="25">
        <f>IF(ISNUMBER(MATCH(11,Responses!$AG$2:$AG$1001,0)),11,"")</f>
        <v/>
      </c>
      <c r="B16" s="29">
        <f>IF($A16="","",INDEX(Responses!$AF$2:$AF$1001,MATCH($A16,Responses!$AG$2:$AG$1001,0)))</f>
        <v/>
      </c>
      <c r="C16" s="25">
        <f>IF($A16="","",INDEX(Responses!$Y$2:$Y$1001,MATCH($A16,Responses!$AG$2:$AG$1001,0)))</f>
        <v/>
      </c>
      <c r="D16" s="25">
        <f>IF($A16="","",INDEX(Responses!$X$2:$X$1001,MATCH($A16,Responses!$AG$2:$AG$1001,0)))</f>
        <v/>
      </c>
      <c r="E16" s="25">
        <f>IF($A16="","",INDEX(Responses!$AH$2:$AH$1001,MATCH($A16,Responses!$AG$2:$AG$1001,0)))</f>
        <v/>
      </c>
      <c r="F16" s="31" t="n"/>
      <c r="G16" s="31" t="n"/>
    </row>
    <row r="17">
      <c r="A17" s="25">
        <f>IF(ISNUMBER(MATCH(12,Responses!$AG$2:$AG$1001,0)),12,"")</f>
        <v/>
      </c>
      <c r="B17" s="29">
        <f>IF($A17="","",INDEX(Responses!$AF$2:$AF$1001,MATCH($A17,Responses!$AG$2:$AG$1001,0)))</f>
        <v/>
      </c>
      <c r="C17" s="25">
        <f>IF($A17="","",INDEX(Responses!$Y$2:$Y$1001,MATCH($A17,Responses!$AG$2:$AG$1001,0)))</f>
        <v/>
      </c>
      <c r="D17" s="25">
        <f>IF($A17="","",INDEX(Responses!$X$2:$X$1001,MATCH($A17,Responses!$AG$2:$AG$1001,0)))</f>
        <v/>
      </c>
      <c r="E17" s="25">
        <f>IF($A17="","",INDEX(Responses!$AH$2:$AH$1001,MATCH($A17,Responses!$AG$2:$AG$1001,0)))</f>
        <v/>
      </c>
      <c r="F17" s="31" t="n"/>
      <c r="G17" s="31" t="n"/>
    </row>
    <row r="18">
      <c r="A18" s="25">
        <f>IF(ISNUMBER(MATCH(13,Responses!$AG$2:$AG$1001,0)),13,"")</f>
        <v/>
      </c>
      <c r="B18" s="29">
        <f>IF($A18="","",INDEX(Responses!$AF$2:$AF$1001,MATCH($A18,Responses!$AG$2:$AG$1001,0)))</f>
        <v/>
      </c>
      <c r="C18" s="25">
        <f>IF($A18="","",INDEX(Responses!$Y$2:$Y$1001,MATCH($A18,Responses!$AG$2:$AG$1001,0)))</f>
        <v/>
      </c>
      <c r="D18" s="25">
        <f>IF($A18="","",INDEX(Responses!$X$2:$X$1001,MATCH($A18,Responses!$AG$2:$AG$1001,0)))</f>
        <v/>
      </c>
      <c r="E18" s="25">
        <f>IF($A18="","",INDEX(Responses!$AH$2:$AH$1001,MATCH($A18,Responses!$AG$2:$AG$1001,0)))</f>
        <v/>
      </c>
      <c r="F18" s="31" t="n"/>
      <c r="G18" s="31" t="n"/>
    </row>
    <row r="19">
      <c r="A19" s="25">
        <f>IF(ISNUMBER(MATCH(14,Responses!$AG$2:$AG$1001,0)),14,"")</f>
        <v/>
      </c>
      <c r="B19" s="29">
        <f>IF($A19="","",INDEX(Responses!$AF$2:$AF$1001,MATCH($A19,Responses!$AG$2:$AG$1001,0)))</f>
        <v/>
      </c>
      <c r="C19" s="25">
        <f>IF($A19="","",INDEX(Responses!$Y$2:$Y$1001,MATCH($A19,Responses!$AG$2:$AG$1001,0)))</f>
        <v/>
      </c>
      <c r="D19" s="25">
        <f>IF($A19="","",INDEX(Responses!$X$2:$X$1001,MATCH($A19,Responses!$AG$2:$AG$1001,0)))</f>
        <v/>
      </c>
      <c r="E19" s="25">
        <f>IF($A19="","",INDEX(Responses!$AH$2:$AH$1001,MATCH($A19,Responses!$AG$2:$AG$1001,0)))</f>
        <v/>
      </c>
      <c r="F19" s="31" t="n"/>
      <c r="G19" s="31" t="n"/>
    </row>
    <row r="20">
      <c r="A20" s="25">
        <f>IF(ISNUMBER(MATCH(15,Responses!$AG$2:$AG$1001,0)),15,"")</f>
        <v/>
      </c>
      <c r="B20" s="29">
        <f>IF($A20="","",INDEX(Responses!$AF$2:$AF$1001,MATCH($A20,Responses!$AG$2:$AG$1001,0)))</f>
        <v/>
      </c>
      <c r="C20" s="25">
        <f>IF($A20="","",INDEX(Responses!$Y$2:$Y$1001,MATCH($A20,Responses!$AG$2:$AG$1001,0)))</f>
        <v/>
      </c>
      <c r="D20" s="25">
        <f>IF($A20="","",INDEX(Responses!$X$2:$X$1001,MATCH($A20,Responses!$AG$2:$AG$1001,0)))</f>
        <v/>
      </c>
      <c r="E20" s="25">
        <f>IF($A20="","",INDEX(Responses!$AH$2:$AH$1001,MATCH($A20,Responses!$AG$2:$AG$1001,0)))</f>
        <v/>
      </c>
      <c r="F20" s="31" t="n"/>
      <c r="G20" s="31" t="n"/>
    </row>
    <row r="21">
      <c r="A21" s="25">
        <f>IF(ISNUMBER(MATCH(16,Responses!$AG$2:$AG$1001,0)),16,"")</f>
        <v/>
      </c>
      <c r="B21" s="29">
        <f>IF($A21="","",INDEX(Responses!$AF$2:$AF$1001,MATCH($A21,Responses!$AG$2:$AG$1001,0)))</f>
        <v/>
      </c>
      <c r="C21" s="25">
        <f>IF($A21="","",INDEX(Responses!$Y$2:$Y$1001,MATCH($A21,Responses!$AG$2:$AG$1001,0)))</f>
        <v/>
      </c>
      <c r="D21" s="25">
        <f>IF($A21="","",INDEX(Responses!$X$2:$X$1001,MATCH($A21,Responses!$AG$2:$AG$1001,0)))</f>
        <v/>
      </c>
      <c r="E21" s="25">
        <f>IF($A21="","",INDEX(Responses!$AH$2:$AH$1001,MATCH($A21,Responses!$AG$2:$AG$1001,0)))</f>
        <v/>
      </c>
      <c r="F21" s="31" t="n"/>
      <c r="G21" s="31" t="n"/>
    </row>
    <row r="22">
      <c r="A22" s="25">
        <f>IF(ISNUMBER(MATCH(17,Responses!$AG$2:$AG$1001,0)),17,"")</f>
        <v/>
      </c>
      <c r="B22" s="29">
        <f>IF($A22="","",INDEX(Responses!$AF$2:$AF$1001,MATCH($A22,Responses!$AG$2:$AG$1001,0)))</f>
        <v/>
      </c>
      <c r="C22" s="25">
        <f>IF($A22="","",INDEX(Responses!$Y$2:$Y$1001,MATCH($A22,Responses!$AG$2:$AG$1001,0)))</f>
        <v/>
      </c>
      <c r="D22" s="25">
        <f>IF($A22="","",INDEX(Responses!$X$2:$X$1001,MATCH($A22,Responses!$AG$2:$AG$1001,0)))</f>
        <v/>
      </c>
      <c r="E22" s="25">
        <f>IF($A22="","",INDEX(Responses!$AH$2:$AH$1001,MATCH($A22,Responses!$AG$2:$AG$1001,0)))</f>
        <v/>
      </c>
      <c r="F22" s="31" t="n"/>
      <c r="G22" s="31" t="n"/>
    </row>
    <row r="23">
      <c r="A23" s="25">
        <f>IF(ISNUMBER(MATCH(18,Responses!$AG$2:$AG$1001,0)),18,"")</f>
        <v/>
      </c>
      <c r="B23" s="29">
        <f>IF($A23="","",INDEX(Responses!$AF$2:$AF$1001,MATCH($A23,Responses!$AG$2:$AG$1001,0)))</f>
        <v/>
      </c>
      <c r="C23" s="25">
        <f>IF($A23="","",INDEX(Responses!$Y$2:$Y$1001,MATCH($A23,Responses!$AG$2:$AG$1001,0)))</f>
        <v/>
      </c>
      <c r="D23" s="25">
        <f>IF($A23="","",INDEX(Responses!$X$2:$X$1001,MATCH($A23,Responses!$AG$2:$AG$1001,0)))</f>
        <v/>
      </c>
      <c r="E23" s="25">
        <f>IF($A23="","",INDEX(Responses!$AH$2:$AH$1001,MATCH($A23,Responses!$AG$2:$AG$1001,0)))</f>
        <v/>
      </c>
      <c r="F23" s="31" t="n"/>
      <c r="G23" s="31" t="n"/>
    </row>
    <row r="24">
      <c r="A24" s="25">
        <f>IF(ISNUMBER(MATCH(19,Responses!$AG$2:$AG$1001,0)),19,"")</f>
        <v/>
      </c>
      <c r="B24" s="29">
        <f>IF($A24="","",INDEX(Responses!$AF$2:$AF$1001,MATCH($A24,Responses!$AG$2:$AG$1001,0)))</f>
        <v/>
      </c>
      <c r="C24" s="25">
        <f>IF($A24="","",INDEX(Responses!$Y$2:$Y$1001,MATCH($A24,Responses!$AG$2:$AG$1001,0)))</f>
        <v/>
      </c>
      <c r="D24" s="25">
        <f>IF($A24="","",INDEX(Responses!$X$2:$X$1001,MATCH($A24,Responses!$AG$2:$AG$1001,0)))</f>
        <v/>
      </c>
      <c r="E24" s="25">
        <f>IF($A24="","",INDEX(Responses!$AH$2:$AH$1001,MATCH($A24,Responses!$AG$2:$AG$1001,0)))</f>
        <v/>
      </c>
      <c r="F24" s="31" t="n"/>
      <c r="G24" s="31" t="n"/>
    </row>
    <row r="25">
      <c r="A25" s="25">
        <f>IF(ISNUMBER(MATCH(20,Responses!$AG$2:$AG$1001,0)),20,"")</f>
        <v/>
      </c>
      <c r="B25" s="29">
        <f>IF($A25="","",INDEX(Responses!$AF$2:$AF$1001,MATCH($A25,Responses!$AG$2:$AG$1001,0)))</f>
        <v/>
      </c>
      <c r="C25" s="25">
        <f>IF($A25="","",INDEX(Responses!$Y$2:$Y$1001,MATCH($A25,Responses!$AG$2:$AG$1001,0)))</f>
        <v/>
      </c>
      <c r="D25" s="25">
        <f>IF($A25="","",INDEX(Responses!$X$2:$X$1001,MATCH($A25,Responses!$AG$2:$AG$1001,0)))</f>
        <v/>
      </c>
      <c r="E25" s="25">
        <f>IF($A25="","",INDEX(Responses!$AH$2:$AH$1001,MATCH($A25,Responses!$AG$2:$AG$1001,0)))</f>
        <v/>
      </c>
      <c r="F25" s="31" t="n"/>
      <c r="G25" s="31" t="n"/>
    </row>
    <row r="26">
      <c r="A26" s="25">
        <f>IF(ISNUMBER(MATCH(21,Responses!$AG$2:$AG$1001,0)),21,"")</f>
        <v/>
      </c>
      <c r="B26" s="29">
        <f>IF($A26="","",INDEX(Responses!$AF$2:$AF$1001,MATCH($A26,Responses!$AG$2:$AG$1001,0)))</f>
        <v/>
      </c>
      <c r="C26" s="25">
        <f>IF($A26="","",INDEX(Responses!$Y$2:$Y$1001,MATCH($A26,Responses!$AG$2:$AG$1001,0)))</f>
        <v/>
      </c>
      <c r="D26" s="25">
        <f>IF($A26="","",INDEX(Responses!$X$2:$X$1001,MATCH($A26,Responses!$AG$2:$AG$1001,0)))</f>
        <v/>
      </c>
      <c r="E26" s="25">
        <f>IF($A26="","",INDEX(Responses!$AH$2:$AH$1001,MATCH($A26,Responses!$AG$2:$AG$1001,0)))</f>
        <v/>
      </c>
      <c r="F26" s="31" t="n"/>
      <c r="G26" s="31" t="n"/>
    </row>
    <row r="27">
      <c r="A27" s="25">
        <f>IF(ISNUMBER(MATCH(22,Responses!$AG$2:$AG$1001,0)),22,"")</f>
        <v/>
      </c>
      <c r="B27" s="29">
        <f>IF($A27="","",INDEX(Responses!$AF$2:$AF$1001,MATCH($A27,Responses!$AG$2:$AG$1001,0)))</f>
        <v/>
      </c>
      <c r="C27" s="25">
        <f>IF($A27="","",INDEX(Responses!$Y$2:$Y$1001,MATCH($A27,Responses!$AG$2:$AG$1001,0)))</f>
        <v/>
      </c>
      <c r="D27" s="25">
        <f>IF($A27="","",INDEX(Responses!$X$2:$X$1001,MATCH($A27,Responses!$AG$2:$AG$1001,0)))</f>
        <v/>
      </c>
      <c r="E27" s="25">
        <f>IF($A27="","",INDEX(Responses!$AH$2:$AH$1001,MATCH($A27,Responses!$AG$2:$AG$1001,0)))</f>
        <v/>
      </c>
      <c r="F27" s="31" t="n"/>
      <c r="G27" s="31" t="n"/>
    </row>
    <row r="28">
      <c r="A28" s="25">
        <f>IF(ISNUMBER(MATCH(23,Responses!$AG$2:$AG$1001,0)),23,"")</f>
        <v/>
      </c>
      <c r="B28" s="29">
        <f>IF($A28="","",INDEX(Responses!$AF$2:$AF$1001,MATCH($A28,Responses!$AG$2:$AG$1001,0)))</f>
        <v/>
      </c>
      <c r="C28" s="25">
        <f>IF($A28="","",INDEX(Responses!$Y$2:$Y$1001,MATCH($A28,Responses!$AG$2:$AG$1001,0)))</f>
        <v/>
      </c>
      <c r="D28" s="25">
        <f>IF($A28="","",INDEX(Responses!$X$2:$X$1001,MATCH($A28,Responses!$AG$2:$AG$1001,0)))</f>
        <v/>
      </c>
      <c r="E28" s="25">
        <f>IF($A28="","",INDEX(Responses!$AH$2:$AH$1001,MATCH($A28,Responses!$AG$2:$AG$1001,0)))</f>
        <v/>
      </c>
      <c r="F28" s="31" t="n"/>
      <c r="G28" s="31" t="n"/>
    </row>
    <row r="29">
      <c r="A29" s="25">
        <f>IF(ISNUMBER(MATCH(24,Responses!$AG$2:$AG$1001,0)),24,"")</f>
        <v/>
      </c>
      <c r="B29" s="29">
        <f>IF($A29="","",INDEX(Responses!$AF$2:$AF$1001,MATCH($A29,Responses!$AG$2:$AG$1001,0)))</f>
        <v/>
      </c>
      <c r="C29" s="25">
        <f>IF($A29="","",INDEX(Responses!$Y$2:$Y$1001,MATCH($A29,Responses!$AG$2:$AG$1001,0)))</f>
        <v/>
      </c>
      <c r="D29" s="25">
        <f>IF($A29="","",INDEX(Responses!$X$2:$X$1001,MATCH($A29,Responses!$AG$2:$AG$1001,0)))</f>
        <v/>
      </c>
      <c r="E29" s="25">
        <f>IF($A29="","",INDEX(Responses!$AH$2:$AH$1001,MATCH($A29,Responses!$AG$2:$AG$1001,0)))</f>
        <v/>
      </c>
      <c r="F29" s="31" t="n"/>
      <c r="G29" s="31" t="n"/>
    </row>
    <row r="30">
      <c r="A30" s="25">
        <f>IF(ISNUMBER(MATCH(25,Responses!$AG$2:$AG$1001,0)),25,"")</f>
        <v/>
      </c>
      <c r="B30" s="29">
        <f>IF($A30="","",INDEX(Responses!$AF$2:$AF$1001,MATCH($A30,Responses!$AG$2:$AG$1001,0)))</f>
        <v/>
      </c>
      <c r="C30" s="25">
        <f>IF($A30="","",INDEX(Responses!$Y$2:$Y$1001,MATCH($A30,Responses!$AG$2:$AG$1001,0)))</f>
        <v/>
      </c>
      <c r="D30" s="25">
        <f>IF($A30="","",INDEX(Responses!$X$2:$X$1001,MATCH($A30,Responses!$AG$2:$AG$1001,0)))</f>
        <v/>
      </c>
      <c r="E30" s="25">
        <f>IF($A30="","",INDEX(Responses!$AH$2:$AH$1001,MATCH($A30,Responses!$AG$2:$AG$1001,0)))</f>
        <v/>
      </c>
      <c r="F30" s="31" t="n"/>
      <c r="G30" s="31" t="n"/>
    </row>
    <row r="31">
      <c r="A31" s="25">
        <f>IF(ISNUMBER(MATCH(26,Responses!$AG$2:$AG$1001,0)),26,"")</f>
        <v/>
      </c>
      <c r="B31" s="29">
        <f>IF($A31="","",INDEX(Responses!$AF$2:$AF$1001,MATCH($A31,Responses!$AG$2:$AG$1001,0)))</f>
        <v/>
      </c>
      <c r="C31" s="25">
        <f>IF($A31="","",INDEX(Responses!$Y$2:$Y$1001,MATCH($A31,Responses!$AG$2:$AG$1001,0)))</f>
        <v/>
      </c>
      <c r="D31" s="25">
        <f>IF($A31="","",INDEX(Responses!$X$2:$X$1001,MATCH($A31,Responses!$AG$2:$AG$1001,0)))</f>
        <v/>
      </c>
      <c r="E31" s="25">
        <f>IF($A31="","",INDEX(Responses!$AH$2:$AH$1001,MATCH($A31,Responses!$AG$2:$AG$1001,0)))</f>
        <v/>
      </c>
      <c r="F31" s="31" t="n"/>
      <c r="G31" s="31" t="n"/>
    </row>
    <row r="32">
      <c r="A32" s="25">
        <f>IF(ISNUMBER(MATCH(27,Responses!$AG$2:$AG$1001,0)),27,"")</f>
        <v/>
      </c>
      <c r="B32" s="29">
        <f>IF($A32="","",INDEX(Responses!$AF$2:$AF$1001,MATCH($A32,Responses!$AG$2:$AG$1001,0)))</f>
        <v/>
      </c>
      <c r="C32" s="25">
        <f>IF($A32="","",INDEX(Responses!$Y$2:$Y$1001,MATCH($A32,Responses!$AG$2:$AG$1001,0)))</f>
        <v/>
      </c>
      <c r="D32" s="25">
        <f>IF($A32="","",INDEX(Responses!$X$2:$X$1001,MATCH($A32,Responses!$AG$2:$AG$1001,0)))</f>
        <v/>
      </c>
      <c r="E32" s="25">
        <f>IF($A32="","",INDEX(Responses!$AH$2:$AH$1001,MATCH($A32,Responses!$AG$2:$AG$1001,0)))</f>
        <v/>
      </c>
      <c r="F32" s="31" t="n"/>
      <c r="G32" s="31" t="n"/>
    </row>
    <row r="33">
      <c r="A33" s="25">
        <f>IF(ISNUMBER(MATCH(28,Responses!$AG$2:$AG$1001,0)),28,"")</f>
        <v/>
      </c>
      <c r="B33" s="29">
        <f>IF($A33="","",INDEX(Responses!$AF$2:$AF$1001,MATCH($A33,Responses!$AG$2:$AG$1001,0)))</f>
        <v/>
      </c>
      <c r="C33" s="25">
        <f>IF($A33="","",INDEX(Responses!$Y$2:$Y$1001,MATCH($A33,Responses!$AG$2:$AG$1001,0)))</f>
        <v/>
      </c>
      <c r="D33" s="25">
        <f>IF($A33="","",INDEX(Responses!$X$2:$X$1001,MATCH($A33,Responses!$AG$2:$AG$1001,0)))</f>
        <v/>
      </c>
      <c r="E33" s="25">
        <f>IF($A33="","",INDEX(Responses!$AH$2:$AH$1001,MATCH($A33,Responses!$AG$2:$AG$1001,0)))</f>
        <v/>
      </c>
      <c r="F33" s="31" t="n"/>
      <c r="G33" s="31" t="n"/>
    </row>
    <row r="34">
      <c r="A34" s="25">
        <f>IF(ISNUMBER(MATCH(29,Responses!$AG$2:$AG$1001,0)),29,"")</f>
        <v/>
      </c>
      <c r="B34" s="29">
        <f>IF($A34="","",INDEX(Responses!$AF$2:$AF$1001,MATCH($A34,Responses!$AG$2:$AG$1001,0)))</f>
        <v/>
      </c>
      <c r="C34" s="25">
        <f>IF($A34="","",INDEX(Responses!$Y$2:$Y$1001,MATCH($A34,Responses!$AG$2:$AG$1001,0)))</f>
        <v/>
      </c>
      <c r="D34" s="25">
        <f>IF($A34="","",INDEX(Responses!$X$2:$X$1001,MATCH($A34,Responses!$AG$2:$AG$1001,0)))</f>
        <v/>
      </c>
      <c r="E34" s="25">
        <f>IF($A34="","",INDEX(Responses!$AH$2:$AH$1001,MATCH($A34,Responses!$AG$2:$AG$1001,0)))</f>
        <v/>
      </c>
      <c r="F34" s="31" t="n"/>
      <c r="G34" s="31" t="n"/>
    </row>
    <row r="35">
      <c r="A35" s="25">
        <f>IF(ISNUMBER(MATCH(30,Responses!$AG$2:$AG$1001,0)),30,"")</f>
        <v/>
      </c>
      <c r="B35" s="29">
        <f>IF($A35="","",INDEX(Responses!$AF$2:$AF$1001,MATCH($A35,Responses!$AG$2:$AG$1001,0)))</f>
        <v/>
      </c>
      <c r="C35" s="25">
        <f>IF($A35="","",INDEX(Responses!$Y$2:$Y$1001,MATCH($A35,Responses!$AG$2:$AG$1001,0)))</f>
        <v/>
      </c>
      <c r="D35" s="25">
        <f>IF($A35="","",INDEX(Responses!$X$2:$X$1001,MATCH($A35,Responses!$AG$2:$AG$1001,0)))</f>
        <v/>
      </c>
      <c r="E35" s="25">
        <f>IF($A35="","",INDEX(Responses!$AH$2:$AH$1001,MATCH($A35,Responses!$AG$2:$AG$1001,0)))</f>
        <v/>
      </c>
      <c r="F35" s="31" t="n"/>
      <c r="G35" s="31" t="n"/>
    </row>
    <row r="36">
      <c r="A36" s="25">
        <f>IF(ISNUMBER(MATCH(31,Responses!$AG$2:$AG$1001,0)),31,"")</f>
        <v/>
      </c>
      <c r="B36" s="29">
        <f>IF($A36="","",INDEX(Responses!$AF$2:$AF$1001,MATCH($A36,Responses!$AG$2:$AG$1001,0)))</f>
        <v/>
      </c>
      <c r="C36" s="25">
        <f>IF($A36="","",INDEX(Responses!$Y$2:$Y$1001,MATCH($A36,Responses!$AG$2:$AG$1001,0)))</f>
        <v/>
      </c>
      <c r="D36" s="25">
        <f>IF($A36="","",INDEX(Responses!$X$2:$X$1001,MATCH($A36,Responses!$AG$2:$AG$1001,0)))</f>
        <v/>
      </c>
      <c r="E36" s="25">
        <f>IF($A36="","",INDEX(Responses!$AH$2:$AH$1001,MATCH($A36,Responses!$AG$2:$AG$1001,0)))</f>
        <v/>
      </c>
      <c r="F36" s="31" t="n"/>
      <c r="G36" s="31" t="n"/>
    </row>
    <row r="37">
      <c r="A37" s="25">
        <f>IF(ISNUMBER(MATCH(32,Responses!$AG$2:$AG$1001,0)),32,"")</f>
        <v/>
      </c>
      <c r="B37" s="29">
        <f>IF($A37="","",INDEX(Responses!$AF$2:$AF$1001,MATCH($A37,Responses!$AG$2:$AG$1001,0)))</f>
        <v/>
      </c>
      <c r="C37" s="25">
        <f>IF($A37="","",INDEX(Responses!$Y$2:$Y$1001,MATCH($A37,Responses!$AG$2:$AG$1001,0)))</f>
        <v/>
      </c>
      <c r="D37" s="25">
        <f>IF($A37="","",INDEX(Responses!$X$2:$X$1001,MATCH($A37,Responses!$AG$2:$AG$1001,0)))</f>
        <v/>
      </c>
      <c r="E37" s="25">
        <f>IF($A37="","",INDEX(Responses!$AH$2:$AH$1001,MATCH($A37,Responses!$AG$2:$AG$1001,0)))</f>
        <v/>
      </c>
      <c r="F37" s="31" t="n"/>
      <c r="G37" s="31" t="n"/>
    </row>
    <row r="38">
      <c r="A38" s="25">
        <f>IF(ISNUMBER(MATCH(33,Responses!$AG$2:$AG$1001,0)),33,"")</f>
        <v/>
      </c>
      <c r="B38" s="29">
        <f>IF($A38="","",INDEX(Responses!$AF$2:$AF$1001,MATCH($A38,Responses!$AG$2:$AG$1001,0)))</f>
        <v/>
      </c>
      <c r="C38" s="25">
        <f>IF($A38="","",INDEX(Responses!$Y$2:$Y$1001,MATCH($A38,Responses!$AG$2:$AG$1001,0)))</f>
        <v/>
      </c>
      <c r="D38" s="25">
        <f>IF($A38="","",INDEX(Responses!$X$2:$X$1001,MATCH($A38,Responses!$AG$2:$AG$1001,0)))</f>
        <v/>
      </c>
      <c r="E38" s="25">
        <f>IF($A38="","",INDEX(Responses!$AH$2:$AH$1001,MATCH($A38,Responses!$AG$2:$AG$1001,0)))</f>
        <v/>
      </c>
      <c r="F38" s="31" t="n"/>
      <c r="G38" s="31" t="n"/>
    </row>
    <row r="39">
      <c r="A39" s="25">
        <f>IF(ISNUMBER(MATCH(34,Responses!$AG$2:$AG$1001,0)),34,"")</f>
        <v/>
      </c>
      <c r="B39" s="29">
        <f>IF($A39="","",INDEX(Responses!$AF$2:$AF$1001,MATCH($A39,Responses!$AG$2:$AG$1001,0)))</f>
        <v/>
      </c>
      <c r="C39" s="25">
        <f>IF($A39="","",INDEX(Responses!$Y$2:$Y$1001,MATCH($A39,Responses!$AG$2:$AG$1001,0)))</f>
        <v/>
      </c>
      <c r="D39" s="25">
        <f>IF($A39="","",INDEX(Responses!$X$2:$X$1001,MATCH($A39,Responses!$AG$2:$AG$1001,0)))</f>
        <v/>
      </c>
      <c r="E39" s="25">
        <f>IF($A39="","",INDEX(Responses!$AH$2:$AH$1001,MATCH($A39,Responses!$AG$2:$AG$1001,0)))</f>
        <v/>
      </c>
      <c r="F39" s="31" t="n"/>
      <c r="G39" s="31" t="n"/>
    </row>
    <row r="40">
      <c r="A40" s="25">
        <f>IF(ISNUMBER(MATCH(35,Responses!$AG$2:$AG$1001,0)),35,"")</f>
        <v/>
      </c>
      <c r="B40" s="29">
        <f>IF($A40="","",INDEX(Responses!$AF$2:$AF$1001,MATCH($A40,Responses!$AG$2:$AG$1001,0)))</f>
        <v/>
      </c>
      <c r="C40" s="25">
        <f>IF($A40="","",INDEX(Responses!$Y$2:$Y$1001,MATCH($A40,Responses!$AG$2:$AG$1001,0)))</f>
        <v/>
      </c>
      <c r="D40" s="25">
        <f>IF($A40="","",INDEX(Responses!$X$2:$X$1001,MATCH($A40,Responses!$AG$2:$AG$1001,0)))</f>
        <v/>
      </c>
      <c r="E40" s="25">
        <f>IF($A40="","",INDEX(Responses!$AH$2:$AH$1001,MATCH($A40,Responses!$AG$2:$AG$1001,0)))</f>
        <v/>
      </c>
      <c r="F40" s="31" t="n"/>
      <c r="G40" s="31" t="n"/>
    </row>
    <row r="41">
      <c r="A41" s="25">
        <f>IF(ISNUMBER(MATCH(36,Responses!$AG$2:$AG$1001,0)),36,"")</f>
        <v/>
      </c>
      <c r="B41" s="29">
        <f>IF($A41="","",INDEX(Responses!$AF$2:$AF$1001,MATCH($A41,Responses!$AG$2:$AG$1001,0)))</f>
        <v/>
      </c>
      <c r="C41" s="25">
        <f>IF($A41="","",INDEX(Responses!$Y$2:$Y$1001,MATCH($A41,Responses!$AG$2:$AG$1001,0)))</f>
        <v/>
      </c>
      <c r="D41" s="25">
        <f>IF($A41="","",INDEX(Responses!$X$2:$X$1001,MATCH($A41,Responses!$AG$2:$AG$1001,0)))</f>
        <v/>
      </c>
      <c r="E41" s="25">
        <f>IF($A41="","",INDEX(Responses!$AH$2:$AH$1001,MATCH($A41,Responses!$AG$2:$AG$1001,0)))</f>
        <v/>
      </c>
      <c r="F41" s="31" t="n"/>
      <c r="G41" s="31" t="n"/>
    </row>
    <row r="42">
      <c r="A42" s="25">
        <f>IF(ISNUMBER(MATCH(37,Responses!$AG$2:$AG$1001,0)),37,"")</f>
        <v/>
      </c>
      <c r="B42" s="29">
        <f>IF($A42="","",INDEX(Responses!$AF$2:$AF$1001,MATCH($A42,Responses!$AG$2:$AG$1001,0)))</f>
        <v/>
      </c>
      <c r="C42" s="25">
        <f>IF($A42="","",INDEX(Responses!$Y$2:$Y$1001,MATCH($A42,Responses!$AG$2:$AG$1001,0)))</f>
        <v/>
      </c>
      <c r="D42" s="25">
        <f>IF($A42="","",INDEX(Responses!$X$2:$X$1001,MATCH($A42,Responses!$AG$2:$AG$1001,0)))</f>
        <v/>
      </c>
      <c r="E42" s="25">
        <f>IF($A42="","",INDEX(Responses!$AH$2:$AH$1001,MATCH($A42,Responses!$AG$2:$AG$1001,0)))</f>
        <v/>
      </c>
      <c r="F42" s="31" t="n"/>
      <c r="G42" s="31" t="n"/>
    </row>
    <row r="43">
      <c r="A43" s="25">
        <f>IF(ISNUMBER(MATCH(38,Responses!$AG$2:$AG$1001,0)),38,"")</f>
        <v/>
      </c>
      <c r="B43" s="29">
        <f>IF($A43="","",INDEX(Responses!$AF$2:$AF$1001,MATCH($A43,Responses!$AG$2:$AG$1001,0)))</f>
        <v/>
      </c>
      <c r="C43" s="25">
        <f>IF($A43="","",INDEX(Responses!$Y$2:$Y$1001,MATCH($A43,Responses!$AG$2:$AG$1001,0)))</f>
        <v/>
      </c>
      <c r="D43" s="25">
        <f>IF($A43="","",INDEX(Responses!$X$2:$X$1001,MATCH($A43,Responses!$AG$2:$AG$1001,0)))</f>
        <v/>
      </c>
      <c r="E43" s="25">
        <f>IF($A43="","",INDEX(Responses!$AH$2:$AH$1001,MATCH($A43,Responses!$AG$2:$AG$1001,0)))</f>
        <v/>
      </c>
      <c r="F43" s="31" t="n"/>
      <c r="G43" s="31" t="n"/>
    </row>
    <row r="44">
      <c r="A44" s="25">
        <f>IF(ISNUMBER(MATCH(39,Responses!$AG$2:$AG$1001,0)),39,"")</f>
        <v/>
      </c>
      <c r="B44" s="29">
        <f>IF($A44="","",INDEX(Responses!$AF$2:$AF$1001,MATCH($A44,Responses!$AG$2:$AG$1001,0)))</f>
        <v/>
      </c>
      <c r="C44" s="25">
        <f>IF($A44="","",INDEX(Responses!$Y$2:$Y$1001,MATCH($A44,Responses!$AG$2:$AG$1001,0)))</f>
        <v/>
      </c>
      <c r="D44" s="25">
        <f>IF($A44="","",INDEX(Responses!$X$2:$X$1001,MATCH($A44,Responses!$AG$2:$AG$1001,0)))</f>
        <v/>
      </c>
      <c r="E44" s="25">
        <f>IF($A44="","",INDEX(Responses!$AH$2:$AH$1001,MATCH($A44,Responses!$AG$2:$AG$1001,0)))</f>
        <v/>
      </c>
      <c r="F44" s="31" t="n"/>
      <c r="G44" s="31" t="n"/>
    </row>
    <row r="45">
      <c r="A45" s="25">
        <f>IF(ISNUMBER(MATCH(40,Responses!$AG$2:$AG$1001,0)),40,"")</f>
        <v/>
      </c>
      <c r="B45" s="29">
        <f>IF($A45="","",INDEX(Responses!$AF$2:$AF$1001,MATCH($A45,Responses!$AG$2:$AG$1001,0)))</f>
        <v/>
      </c>
      <c r="C45" s="25">
        <f>IF($A45="","",INDEX(Responses!$Y$2:$Y$1001,MATCH($A45,Responses!$AG$2:$AG$1001,0)))</f>
        <v/>
      </c>
      <c r="D45" s="25">
        <f>IF($A45="","",INDEX(Responses!$X$2:$X$1001,MATCH($A45,Responses!$AG$2:$AG$1001,0)))</f>
        <v/>
      </c>
      <c r="E45" s="25">
        <f>IF($A45="","",INDEX(Responses!$AH$2:$AH$1001,MATCH($A45,Responses!$AG$2:$AG$1001,0)))</f>
        <v/>
      </c>
      <c r="F45" s="31" t="n"/>
      <c r="G45" s="31" t="n"/>
    </row>
    <row r="46">
      <c r="A46" s="25">
        <f>IF(ISNUMBER(MATCH(41,Responses!$AG$2:$AG$1001,0)),41,"")</f>
        <v/>
      </c>
      <c r="B46" s="29">
        <f>IF($A46="","",INDEX(Responses!$AF$2:$AF$1001,MATCH($A46,Responses!$AG$2:$AG$1001,0)))</f>
        <v/>
      </c>
      <c r="C46" s="25">
        <f>IF($A46="","",INDEX(Responses!$Y$2:$Y$1001,MATCH($A46,Responses!$AG$2:$AG$1001,0)))</f>
        <v/>
      </c>
      <c r="D46" s="25">
        <f>IF($A46="","",INDEX(Responses!$X$2:$X$1001,MATCH($A46,Responses!$AG$2:$AG$1001,0)))</f>
        <v/>
      </c>
      <c r="E46" s="25">
        <f>IF($A46="","",INDEX(Responses!$AH$2:$AH$1001,MATCH($A46,Responses!$AG$2:$AG$1001,0)))</f>
        <v/>
      </c>
      <c r="F46" s="31" t="n"/>
      <c r="G46" s="31" t="n"/>
    </row>
    <row r="47">
      <c r="A47" s="25">
        <f>IF(ISNUMBER(MATCH(42,Responses!$AG$2:$AG$1001,0)),42,"")</f>
        <v/>
      </c>
      <c r="B47" s="29">
        <f>IF($A47="","",INDEX(Responses!$AF$2:$AF$1001,MATCH($A47,Responses!$AG$2:$AG$1001,0)))</f>
        <v/>
      </c>
      <c r="C47" s="25">
        <f>IF($A47="","",INDEX(Responses!$Y$2:$Y$1001,MATCH($A47,Responses!$AG$2:$AG$1001,0)))</f>
        <v/>
      </c>
      <c r="D47" s="25">
        <f>IF($A47="","",INDEX(Responses!$X$2:$X$1001,MATCH($A47,Responses!$AG$2:$AG$1001,0)))</f>
        <v/>
      </c>
      <c r="E47" s="25">
        <f>IF($A47="","",INDEX(Responses!$AH$2:$AH$1001,MATCH($A47,Responses!$AG$2:$AG$1001,0)))</f>
        <v/>
      </c>
      <c r="F47" s="31" t="n"/>
      <c r="G47" s="31" t="n"/>
    </row>
    <row r="48">
      <c r="A48" s="25">
        <f>IF(ISNUMBER(MATCH(43,Responses!$AG$2:$AG$1001,0)),43,"")</f>
        <v/>
      </c>
      <c r="B48" s="29">
        <f>IF($A48="","",INDEX(Responses!$AF$2:$AF$1001,MATCH($A48,Responses!$AG$2:$AG$1001,0)))</f>
        <v/>
      </c>
      <c r="C48" s="25">
        <f>IF($A48="","",INDEX(Responses!$Y$2:$Y$1001,MATCH($A48,Responses!$AG$2:$AG$1001,0)))</f>
        <v/>
      </c>
      <c r="D48" s="25">
        <f>IF($A48="","",INDEX(Responses!$X$2:$X$1001,MATCH($A48,Responses!$AG$2:$AG$1001,0)))</f>
        <v/>
      </c>
      <c r="E48" s="25">
        <f>IF($A48="","",INDEX(Responses!$AH$2:$AH$1001,MATCH($A48,Responses!$AG$2:$AG$1001,0)))</f>
        <v/>
      </c>
      <c r="F48" s="31" t="n"/>
      <c r="G48" s="31" t="n"/>
    </row>
    <row r="49">
      <c r="A49" s="25">
        <f>IF(ISNUMBER(MATCH(44,Responses!$AG$2:$AG$1001,0)),44,"")</f>
        <v/>
      </c>
      <c r="B49" s="29">
        <f>IF($A49="","",INDEX(Responses!$AF$2:$AF$1001,MATCH($A49,Responses!$AG$2:$AG$1001,0)))</f>
        <v/>
      </c>
      <c r="C49" s="25">
        <f>IF($A49="","",INDEX(Responses!$Y$2:$Y$1001,MATCH($A49,Responses!$AG$2:$AG$1001,0)))</f>
        <v/>
      </c>
      <c r="D49" s="25">
        <f>IF($A49="","",INDEX(Responses!$X$2:$X$1001,MATCH($A49,Responses!$AG$2:$AG$1001,0)))</f>
        <v/>
      </c>
      <c r="E49" s="25">
        <f>IF($A49="","",INDEX(Responses!$AH$2:$AH$1001,MATCH($A49,Responses!$AG$2:$AG$1001,0)))</f>
        <v/>
      </c>
      <c r="F49" s="31" t="n"/>
      <c r="G49" s="31" t="n"/>
    </row>
    <row r="50">
      <c r="A50" s="25">
        <f>IF(ISNUMBER(MATCH(45,Responses!$AG$2:$AG$1001,0)),45,"")</f>
        <v/>
      </c>
      <c r="B50" s="29">
        <f>IF($A50="","",INDEX(Responses!$AF$2:$AF$1001,MATCH($A50,Responses!$AG$2:$AG$1001,0)))</f>
        <v/>
      </c>
      <c r="C50" s="25">
        <f>IF($A50="","",INDEX(Responses!$Y$2:$Y$1001,MATCH($A50,Responses!$AG$2:$AG$1001,0)))</f>
        <v/>
      </c>
      <c r="D50" s="25">
        <f>IF($A50="","",INDEX(Responses!$X$2:$X$1001,MATCH($A50,Responses!$AG$2:$AG$1001,0)))</f>
        <v/>
      </c>
      <c r="E50" s="25">
        <f>IF($A50="","",INDEX(Responses!$AH$2:$AH$1001,MATCH($A50,Responses!$AG$2:$AG$1001,0)))</f>
        <v/>
      </c>
      <c r="F50" s="31" t="n"/>
      <c r="G50" s="31" t="n"/>
    </row>
    <row r="51">
      <c r="A51" s="25">
        <f>IF(ISNUMBER(MATCH(46,Responses!$AG$2:$AG$1001,0)),46,"")</f>
        <v/>
      </c>
      <c r="B51" s="29">
        <f>IF($A51="","",INDEX(Responses!$AF$2:$AF$1001,MATCH($A51,Responses!$AG$2:$AG$1001,0)))</f>
        <v/>
      </c>
      <c r="C51" s="25">
        <f>IF($A51="","",INDEX(Responses!$Y$2:$Y$1001,MATCH($A51,Responses!$AG$2:$AG$1001,0)))</f>
        <v/>
      </c>
      <c r="D51" s="25">
        <f>IF($A51="","",INDEX(Responses!$X$2:$X$1001,MATCH($A51,Responses!$AG$2:$AG$1001,0)))</f>
        <v/>
      </c>
      <c r="E51" s="25">
        <f>IF($A51="","",INDEX(Responses!$AH$2:$AH$1001,MATCH($A51,Responses!$AG$2:$AG$1001,0)))</f>
        <v/>
      </c>
      <c r="F51" s="31" t="n"/>
      <c r="G51" s="31" t="n"/>
    </row>
    <row r="52">
      <c r="A52" s="25">
        <f>IF(ISNUMBER(MATCH(47,Responses!$AG$2:$AG$1001,0)),47,"")</f>
        <v/>
      </c>
      <c r="B52" s="29">
        <f>IF($A52="","",INDEX(Responses!$AF$2:$AF$1001,MATCH($A52,Responses!$AG$2:$AG$1001,0)))</f>
        <v/>
      </c>
      <c r="C52" s="25">
        <f>IF($A52="","",INDEX(Responses!$Y$2:$Y$1001,MATCH($A52,Responses!$AG$2:$AG$1001,0)))</f>
        <v/>
      </c>
      <c r="D52" s="25">
        <f>IF($A52="","",INDEX(Responses!$X$2:$X$1001,MATCH($A52,Responses!$AG$2:$AG$1001,0)))</f>
        <v/>
      </c>
      <c r="E52" s="25">
        <f>IF($A52="","",INDEX(Responses!$AH$2:$AH$1001,MATCH($A52,Responses!$AG$2:$AG$1001,0)))</f>
        <v/>
      </c>
      <c r="F52" s="31" t="n"/>
      <c r="G52" s="31" t="n"/>
    </row>
    <row r="53">
      <c r="A53" s="25">
        <f>IF(ISNUMBER(MATCH(48,Responses!$AG$2:$AG$1001,0)),48,"")</f>
        <v/>
      </c>
      <c r="B53" s="29">
        <f>IF($A53="","",INDEX(Responses!$AF$2:$AF$1001,MATCH($A53,Responses!$AG$2:$AG$1001,0)))</f>
        <v/>
      </c>
      <c r="C53" s="25">
        <f>IF($A53="","",INDEX(Responses!$Y$2:$Y$1001,MATCH($A53,Responses!$AG$2:$AG$1001,0)))</f>
        <v/>
      </c>
      <c r="D53" s="25">
        <f>IF($A53="","",INDEX(Responses!$X$2:$X$1001,MATCH($A53,Responses!$AG$2:$AG$1001,0)))</f>
        <v/>
      </c>
      <c r="E53" s="25">
        <f>IF($A53="","",INDEX(Responses!$AH$2:$AH$1001,MATCH($A53,Responses!$AG$2:$AG$1001,0)))</f>
        <v/>
      </c>
      <c r="F53" s="31" t="n"/>
      <c r="G53" s="31" t="n"/>
    </row>
    <row r="54">
      <c r="A54" s="25">
        <f>IF(ISNUMBER(MATCH(49,Responses!$AG$2:$AG$1001,0)),49,"")</f>
        <v/>
      </c>
      <c r="B54" s="29">
        <f>IF($A54="","",INDEX(Responses!$AF$2:$AF$1001,MATCH($A54,Responses!$AG$2:$AG$1001,0)))</f>
        <v/>
      </c>
      <c r="C54" s="25">
        <f>IF($A54="","",INDEX(Responses!$Y$2:$Y$1001,MATCH($A54,Responses!$AG$2:$AG$1001,0)))</f>
        <v/>
      </c>
      <c r="D54" s="25">
        <f>IF($A54="","",INDEX(Responses!$X$2:$X$1001,MATCH($A54,Responses!$AG$2:$AG$1001,0)))</f>
        <v/>
      </c>
      <c r="E54" s="25">
        <f>IF($A54="","",INDEX(Responses!$AH$2:$AH$1001,MATCH($A54,Responses!$AG$2:$AG$1001,0)))</f>
        <v/>
      </c>
      <c r="F54" s="31" t="n"/>
      <c r="G54" s="31" t="n"/>
    </row>
    <row r="55">
      <c r="A55" s="25">
        <f>IF(ISNUMBER(MATCH(50,Responses!$AG$2:$AG$1001,0)),50,"")</f>
        <v/>
      </c>
      <c r="B55" s="29">
        <f>IF($A55="","",INDEX(Responses!$AF$2:$AF$1001,MATCH($A55,Responses!$AG$2:$AG$1001,0)))</f>
        <v/>
      </c>
      <c r="C55" s="25">
        <f>IF($A55="","",INDEX(Responses!$Y$2:$Y$1001,MATCH($A55,Responses!$AG$2:$AG$1001,0)))</f>
        <v/>
      </c>
      <c r="D55" s="25">
        <f>IF($A55="","",INDEX(Responses!$X$2:$X$1001,MATCH($A55,Responses!$AG$2:$AG$1001,0)))</f>
        <v/>
      </c>
      <c r="E55" s="25">
        <f>IF($A55="","",INDEX(Responses!$AH$2:$AH$1001,MATCH($A55,Responses!$AG$2:$AG$1001,0)))</f>
        <v/>
      </c>
      <c r="F55" s="31" t="n"/>
      <c r="G55" s="31" t="n"/>
    </row>
    <row r="56">
      <c r="A56" s="25">
        <f>IF(ISNUMBER(MATCH(51,Responses!$AG$2:$AG$1001,0)),51,"")</f>
        <v/>
      </c>
      <c r="B56" s="29">
        <f>IF($A56="","",INDEX(Responses!$AF$2:$AF$1001,MATCH($A56,Responses!$AG$2:$AG$1001,0)))</f>
        <v/>
      </c>
      <c r="C56" s="25">
        <f>IF($A56="","",INDEX(Responses!$Y$2:$Y$1001,MATCH($A56,Responses!$AG$2:$AG$1001,0)))</f>
        <v/>
      </c>
      <c r="D56" s="25">
        <f>IF($A56="","",INDEX(Responses!$X$2:$X$1001,MATCH($A56,Responses!$AG$2:$AG$1001,0)))</f>
        <v/>
      </c>
      <c r="E56" s="25">
        <f>IF($A56="","",INDEX(Responses!$AH$2:$AH$1001,MATCH($A56,Responses!$AG$2:$AG$1001,0)))</f>
        <v/>
      </c>
      <c r="F56" s="31" t="n"/>
      <c r="G56" s="31" t="n"/>
    </row>
    <row r="57">
      <c r="A57" s="25">
        <f>IF(ISNUMBER(MATCH(52,Responses!$AG$2:$AG$1001,0)),52,"")</f>
        <v/>
      </c>
      <c r="B57" s="29">
        <f>IF($A57="","",INDEX(Responses!$AF$2:$AF$1001,MATCH($A57,Responses!$AG$2:$AG$1001,0)))</f>
        <v/>
      </c>
      <c r="C57" s="25">
        <f>IF($A57="","",INDEX(Responses!$Y$2:$Y$1001,MATCH($A57,Responses!$AG$2:$AG$1001,0)))</f>
        <v/>
      </c>
      <c r="D57" s="25">
        <f>IF($A57="","",INDEX(Responses!$X$2:$X$1001,MATCH($A57,Responses!$AG$2:$AG$1001,0)))</f>
        <v/>
      </c>
      <c r="E57" s="25">
        <f>IF($A57="","",INDEX(Responses!$AH$2:$AH$1001,MATCH($A57,Responses!$AG$2:$AG$1001,0)))</f>
        <v/>
      </c>
      <c r="F57" s="31" t="n"/>
      <c r="G57" s="31" t="n"/>
    </row>
    <row r="58">
      <c r="A58" s="25">
        <f>IF(ISNUMBER(MATCH(53,Responses!$AG$2:$AG$1001,0)),53,"")</f>
        <v/>
      </c>
      <c r="B58" s="29">
        <f>IF($A58="","",INDEX(Responses!$AF$2:$AF$1001,MATCH($A58,Responses!$AG$2:$AG$1001,0)))</f>
        <v/>
      </c>
      <c r="C58" s="25">
        <f>IF($A58="","",INDEX(Responses!$Y$2:$Y$1001,MATCH($A58,Responses!$AG$2:$AG$1001,0)))</f>
        <v/>
      </c>
      <c r="D58" s="25">
        <f>IF($A58="","",INDEX(Responses!$X$2:$X$1001,MATCH($A58,Responses!$AG$2:$AG$1001,0)))</f>
        <v/>
      </c>
      <c r="E58" s="25">
        <f>IF($A58="","",INDEX(Responses!$AH$2:$AH$1001,MATCH($A58,Responses!$AG$2:$AG$1001,0)))</f>
        <v/>
      </c>
      <c r="F58" s="31" t="n"/>
      <c r="G58" s="31" t="n"/>
    </row>
    <row r="59">
      <c r="A59" s="25">
        <f>IF(ISNUMBER(MATCH(54,Responses!$AG$2:$AG$1001,0)),54,"")</f>
        <v/>
      </c>
      <c r="B59" s="29">
        <f>IF($A59="","",INDEX(Responses!$AF$2:$AF$1001,MATCH($A59,Responses!$AG$2:$AG$1001,0)))</f>
        <v/>
      </c>
      <c r="C59" s="25">
        <f>IF($A59="","",INDEX(Responses!$Y$2:$Y$1001,MATCH($A59,Responses!$AG$2:$AG$1001,0)))</f>
        <v/>
      </c>
      <c r="D59" s="25">
        <f>IF($A59="","",INDEX(Responses!$X$2:$X$1001,MATCH($A59,Responses!$AG$2:$AG$1001,0)))</f>
        <v/>
      </c>
      <c r="E59" s="25">
        <f>IF($A59="","",INDEX(Responses!$AH$2:$AH$1001,MATCH($A59,Responses!$AG$2:$AG$1001,0)))</f>
        <v/>
      </c>
      <c r="F59" s="31" t="n"/>
      <c r="G59" s="31" t="n"/>
    </row>
    <row r="60">
      <c r="A60" s="25">
        <f>IF(ISNUMBER(MATCH(55,Responses!$AG$2:$AG$1001,0)),55,"")</f>
        <v/>
      </c>
      <c r="B60" s="29">
        <f>IF($A60="","",INDEX(Responses!$AF$2:$AF$1001,MATCH($A60,Responses!$AG$2:$AG$1001,0)))</f>
        <v/>
      </c>
      <c r="C60" s="25">
        <f>IF($A60="","",INDEX(Responses!$Y$2:$Y$1001,MATCH($A60,Responses!$AG$2:$AG$1001,0)))</f>
        <v/>
      </c>
      <c r="D60" s="25">
        <f>IF($A60="","",INDEX(Responses!$X$2:$X$1001,MATCH($A60,Responses!$AG$2:$AG$1001,0)))</f>
        <v/>
      </c>
      <c r="E60" s="25">
        <f>IF($A60="","",INDEX(Responses!$AH$2:$AH$1001,MATCH($A60,Responses!$AG$2:$AG$1001,0)))</f>
        <v/>
      </c>
      <c r="F60" s="31" t="n"/>
      <c r="G60" s="31" t="n"/>
    </row>
    <row r="61">
      <c r="A61" s="25">
        <f>IF(ISNUMBER(MATCH(56,Responses!$AG$2:$AG$1001,0)),56,"")</f>
        <v/>
      </c>
      <c r="B61" s="29">
        <f>IF($A61="","",INDEX(Responses!$AF$2:$AF$1001,MATCH($A61,Responses!$AG$2:$AG$1001,0)))</f>
        <v/>
      </c>
      <c r="C61" s="25">
        <f>IF($A61="","",INDEX(Responses!$Y$2:$Y$1001,MATCH($A61,Responses!$AG$2:$AG$1001,0)))</f>
        <v/>
      </c>
      <c r="D61" s="25">
        <f>IF($A61="","",INDEX(Responses!$X$2:$X$1001,MATCH($A61,Responses!$AG$2:$AG$1001,0)))</f>
        <v/>
      </c>
      <c r="E61" s="25">
        <f>IF($A61="","",INDEX(Responses!$AH$2:$AH$1001,MATCH($A61,Responses!$AG$2:$AG$1001,0)))</f>
        <v/>
      </c>
      <c r="F61" s="31" t="n"/>
      <c r="G61" s="31" t="n"/>
    </row>
    <row r="62">
      <c r="A62" s="25">
        <f>IF(ISNUMBER(MATCH(57,Responses!$AG$2:$AG$1001,0)),57,"")</f>
        <v/>
      </c>
      <c r="B62" s="29">
        <f>IF($A62="","",INDEX(Responses!$AF$2:$AF$1001,MATCH($A62,Responses!$AG$2:$AG$1001,0)))</f>
        <v/>
      </c>
      <c r="C62" s="25">
        <f>IF($A62="","",INDEX(Responses!$Y$2:$Y$1001,MATCH($A62,Responses!$AG$2:$AG$1001,0)))</f>
        <v/>
      </c>
      <c r="D62" s="25">
        <f>IF($A62="","",INDEX(Responses!$X$2:$X$1001,MATCH($A62,Responses!$AG$2:$AG$1001,0)))</f>
        <v/>
      </c>
      <c r="E62" s="25">
        <f>IF($A62="","",INDEX(Responses!$AH$2:$AH$1001,MATCH($A62,Responses!$AG$2:$AG$1001,0)))</f>
        <v/>
      </c>
      <c r="F62" s="31" t="n"/>
      <c r="G62" s="31" t="n"/>
    </row>
    <row r="63">
      <c r="A63" s="25">
        <f>IF(ISNUMBER(MATCH(58,Responses!$AG$2:$AG$1001,0)),58,"")</f>
        <v/>
      </c>
      <c r="B63" s="29">
        <f>IF($A63="","",INDEX(Responses!$AF$2:$AF$1001,MATCH($A63,Responses!$AG$2:$AG$1001,0)))</f>
        <v/>
      </c>
      <c r="C63" s="25">
        <f>IF($A63="","",INDEX(Responses!$Y$2:$Y$1001,MATCH($A63,Responses!$AG$2:$AG$1001,0)))</f>
        <v/>
      </c>
      <c r="D63" s="25">
        <f>IF($A63="","",INDEX(Responses!$X$2:$X$1001,MATCH($A63,Responses!$AG$2:$AG$1001,0)))</f>
        <v/>
      </c>
      <c r="E63" s="25">
        <f>IF($A63="","",INDEX(Responses!$AH$2:$AH$1001,MATCH($A63,Responses!$AG$2:$AG$1001,0)))</f>
        <v/>
      </c>
      <c r="F63" s="31" t="n"/>
      <c r="G63" s="31" t="n"/>
    </row>
    <row r="64">
      <c r="A64" s="25">
        <f>IF(ISNUMBER(MATCH(59,Responses!$AG$2:$AG$1001,0)),59,"")</f>
        <v/>
      </c>
      <c r="B64" s="29">
        <f>IF($A64="","",INDEX(Responses!$AF$2:$AF$1001,MATCH($A64,Responses!$AG$2:$AG$1001,0)))</f>
        <v/>
      </c>
      <c r="C64" s="25">
        <f>IF($A64="","",INDEX(Responses!$Y$2:$Y$1001,MATCH($A64,Responses!$AG$2:$AG$1001,0)))</f>
        <v/>
      </c>
      <c r="D64" s="25">
        <f>IF($A64="","",INDEX(Responses!$X$2:$X$1001,MATCH($A64,Responses!$AG$2:$AG$1001,0)))</f>
        <v/>
      </c>
      <c r="E64" s="25">
        <f>IF($A64="","",INDEX(Responses!$AH$2:$AH$1001,MATCH($A64,Responses!$AG$2:$AG$1001,0)))</f>
        <v/>
      </c>
      <c r="F64" s="31" t="n"/>
      <c r="G64" s="31" t="n"/>
    </row>
    <row r="65">
      <c r="A65" s="25">
        <f>IF(ISNUMBER(MATCH(60,Responses!$AG$2:$AG$1001,0)),60,"")</f>
        <v/>
      </c>
      <c r="B65" s="29">
        <f>IF($A65="","",INDEX(Responses!$AF$2:$AF$1001,MATCH($A65,Responses!$AG$2:$AG$1001,0)))</f>
        <v/>
      </c>
      <c r="C65" s="25">
        <f>IF($A65="","",INDEX(Responses!$Y$2:$Y$1001,MATCH($A65,Responses!$AG$2:$AG$1001,0)))</f>
        <v/>
      </c>
      <c r="D65" s="25">
        <f>IF($A65="","",INDEX(Responses!$X$2:$X$1001,MATCH($A65,Responses!$AG$2:$AG$1001,0)))</f>
        <v/>
      </c>
      <c r="E65" s="25">
        <f>IF($A65="","",INDEX(Responses!$AH$2:$AH$1001,MATCH($A65,Responses!$AG$2:$AG$1001,0)))</f>
        <v/>
      </c>
      <c r="F65" s="31" t="n"/>
      <c r="G65" s="31" t="n"/>
    </row>
    <row r="66">
      <c r="A66" s="25">
        <f>IF(ISNUMBER(MATCH(61,Responses!$AG$2:$AG$1001,0)),61,"")</f>
        <v/>
      </c>
      <c r="B66" s="29">
        <f>IF($A66="","",INDEX(Responses!$AF$2:$AF$1001,MATCH($A66,Responses!$AG$2:$AG$1001,0)))</f>
        <v/>
      </c>
      <c r="C66" s="25">
        <f>IF($A66="","",INDEX(Responses!$Y$2:$Y$1001,MATCH($A66,Responses!$AG$2:$AG$1001,0)))</f>
        <v/>
      </c>
      <c r="D66" s="25">
        <f>IF($A66="","",INDEX(Responses!$X$2:$X$1001,MATCH($A66,Responses!$AG$2:$AG$1001,0)))</f>
        <v/>
      </c>
      <c r="E66" s="25">
        <f>IF($A66="","",INDEX(Responses!$AH$2:$AH$1001,MATCH($A66,Responses!$AG$2:$AG$1001,0)))</f>
        <v/>
      </c>
      <c r="F66" s="31" t="n"/>
      <c r="G66" s="31" t="n"/>
    </row>
    <row r="67">
      <c r="A67" s="25">
        <f>IF(ISNUMBER(MATCH(62,Responses!$AG$2:$AG$1001,0)),62,"")</f>
        <v/>
      </c>
      <c r="B67" s="29">
        <f>IF($A67="","",INDEX(Responses!$AF$2:$AF$1001,MATCH($A67,Responses!$AG$2:$AG$1001,0)))</f>
        <v/>
      </c>
      <c r="C67" s="25">
        <f>IF($A67="","",INDEX(Responses!$Y$2:$Y$1001,MATCH($A67,Responses!$AG$2:$AG$1001,0)))</f>
        <v/>
      </c>
      <c r="D67" s="25">
        <f>IF($A67="","",INDEX(Responses!$X$2:$X$1001,MATCH($A67,Responses!$AG$2:$AG$1001,0)))</f>
        <v/>
      </c>
      <c r="E67" s="25">
        <f>IF($A67="","",INDEX(Responses!$AH$2:$AH$1001,MATCH($A67,Responses!$AG$2:$AG$1001,0)))</f>
        <v/>
      </c>
      <c r="F67" s="31" t="n"/>
      <c r="G67" s="31" t="n"/>
    </row>
    <row r="68">
      <c r="A68" s="25">
        <f>IF(ISNUMBER(MATCH(63,Responses!$AG$2:$AG$1001,0)),63,"")</f>
        <v/>
      </c>
      <c r="B68" s="29">
        <f>IF($A68="","",INDEX(Responses!$AF$2:$AF$1001,MATCH($A68,Responses!$AG$2:$AG$1001,0)))</f>
        <v/>
      </c>
      <c r="C68" s="25">
        <f>IF($A68="","",INDEX(Responses!$Y$2:$Y$1001,MATCH($A68,Responses!$AG$2:$AG$1001,0)))</f>
        <v/>
      </c>
      <c r="D68" s="25">
        <f>IF($A68="","",INDEX(Responses!$X$2:$X$1001,MATCH($A68,Responses!$AG$2:$AG$1001,0)))</f>
        <v/>
      </c>
      <c r="E68" s="25">
        <f>IF($A68="","",INDEX(Responses!$AH$2:$AH$1001,MATCH($A68,Responses!$AG$2:$AG$1001,0)))</f>
        <v/>
      </c>
      <c r="F68" s="31" t="n"/>
      <c r="G68" s="31" t="n"/>
    </row>
    <row r="69">
      <c r="A69" s="25">
        <f>IF(ISNUMBER(MATCH(64,Responses!$AG$2:$AG$1001,0)),64,"")</f>
        <v/>
      </c>
      <c r="B69" s="29">
        <f>IF($A69="","",INDEX(Responses!$AF$2:$AF$1001,MATCH($A69,Responses!$AG$2:$AG$1001,0)))</f>
        <v/>
      </c>
      <c r="C69" s="25">
        <f>IF($A69="","",INDEX(Responses!$Y$2:$Y$1001,MATCH($A69,Responses!$AG$2:$AG$1001,0)))</f>
        <v/>
      </c>
      <c r="D69" s="25">
        <f>IF($A69="","",INDEX(Responses!$X$2:$X$1001,MATCH($A69,Responses!$AG$2:$AG$1001,0)))</f>
        <v/>
      </c>
      <c r="E69" s="25">
        <f>IF($A69="","",INDEX(Responses!$AH$2:$AH$1001,MATCH($A69,Responses!$AG$2:$AG$1001,0)))</f>
        <v/>
      </c>
      <c r="F69" s="31" t="n"/>
      <c r="G69" s="31" t="n"/>
    </row>
    <row r="70">
      <c r="A70" s="25">
        <f>IF(ISNUMBER(MATCH(65,Responses!$AG$2:$AG$1001,0)),65,"")</f>
        <v/>
      </c>
      <c r="B70" s="29">
        <f>IF($A70="","",INDEX(Responses!$AF$2:$AF$1001,MATCH($A70,Responses!$AG$2:$AG$1001,0)))</f>
        <v/>
      </c>
      <c r="C70" s="25">
        <f>IF($A70="","",INDEX(Responses!$Y$2:$Y$1001,MATCH($A70,Responses!$AG$2:$AG$1001,0)))</f>
        <v/>
      </c>
      <c r="D70" s="25">
        <f>IF($A70="","",INDEX(Responses!$X$2:$X$1001,MATCH($A70,Responses!$AG$2:$AG$1001,0)))</f>
        <v/>
      </c>
      <c r="E70" s="25">
        <f>IF($A70="","",INDEX(Responses!$AH$2:$AH$1001,MATCH($A70,Responses!$AG$2:$AG$1001,0)))</f>
        <v/>
      </c>
      <c r="F70" s="31" t="n"/>
      <c r="G70" s="31" t="n"/>
    </row>
    <row r="71">
      <c r="A71" s="25">
        <f>IF(ISNUMBER(MATCH(66,Responses!$AG$2:$AG$1001,0)),66,"")</f>
        <v/>
      </c>
      <c r="B71" s="29">
        <f>IF($A71="","",INDEX(Responses!$AF$2:$AF$1001,MATCH($A71,Responses!$AG$2:$AG$1001,0)))</f>
        <v/>
      </c>
      <c r="C71" s="25">
        <f>IF($A71="","",INDEX(Responses!$Y$2:$Y$1001,MATCH($A71,Responses!$AG$2:$AG$1001,0)))</f>
        <v/>
      </c>
      <c r="D71" s="25">
        <f>IF($A71="","",INDEX(Responses!$X$2:$X$1001,MATCH($A71,Responses!$AG$2:$AG$1001,0)))</f>
        <v/>
      </c>
      <c r="E71" s="25">
        <f>IF($A71="","",INDEX(Responses!$AH$2:$AH$1001,MATCH($A71,Responses!$AG$2:$AG$1001,0)))</f>
        <v/>
      </c>
      <c r="F71" s="31" t="n"/>
      <c r="G71" s="31" t="n"/>
    </row>
    <row r="72">
      <c r="A72" s="25">
        <f>IF(ISNUMBER(MATCH(67,Responses!$AG$2:$AG$1001,0)),67,"")</f>
        <v/>
      </c>
      <c r="B72" s="29">
        <f>IF($A72="","",INDEX(Responses!$AF$2:$AF$1001,MATCH($A72,Responses!$AG$2:$AG$1001,0)))</f>
        <v/>
      </c>
      <c r="C72" s="25">
        <f>IF($A72="","",INDEX(Responses!$Y$2:$Y$1001,MATCH($A72,Responses!$AG$2:$AG$1001,0)))</f>
        <v/>
      </c>
      <c r="D72" s="25">
        <f>IF($A72="","",INDEX(Responses!$X$2:$X$1001,MATCH($A72,Responses!$AG$2:$AG$1001,0)))</f>
        <v/>
      </c>
      <c r="E72" s="25">
        <f>IF($A72="","",INDEX(Responses!$AH$2:$AH$1001,MATCH($A72,Responses!$AG$2:$AG$1001,0)))</f>
        <v/>
      </c>
      <c r="F72" s="31" t="n"/>
      <c r="G72" s="31" t="n"/>
    </row>
    <row r="73">
      <c r="A73" s="25">
        <f>IF(ISNUMBER(MATCH(68,Responses!$AG$2:$AG$1001,0)),68,"")</f>
        <v/>
      </c>
      <c r="B73" s="29">
        <f>IF($A73="","",INDEX(Responses!$AF$2:$AF$1001,MATCH($A73,Responses!$AG$2:$AG$1001,0)))</f>
        <v/>
      </c>
      <c r="C73" s="25">
        <f>IF($A73="","",INDEX(Responses!$Y$2:$Y$1001,MATCH($A73,Responses!$AG$2:$AG$1001,0)))</f>
        <v/>
      </c>
      <c r="D73" s="25">
        <f>IF($A73="","",INDEX(Responses!$X$2:$X$1001,MATCH($A73,Responses!$AG$2:$AG$1001,0)))</f>
        <v/>
      </c>
      <c r="E73" s="25">
        <f>IF($A73="","",INDEX(Responses!$AH$2:$AH$1001,MATCH($A73,Responses!$AG$2:$AG$1001,0)))</f>
        <v/>
      </c>
      <c r="F73" s="31" t="n"/>
      <c r="G73" s="31" t="n"/>
    </row>
    <row r="74">
      <c r="A74" s="25">
        <f>IF(ISNUMBER(MATCH(69,Responses!$AG$2:$AG$1001,0)),69,"")</f>
        <v/>
      </c>
      <c r="B74" s="29">
        <f>IF($A74="","",INDEX(Responses!$AF$2:$AF$1001,MATCH($A74,Responses!$AG$2:$AG$1001,0)))</f>
        <v/>
      </c>
      <c r="C74" s="25">
        <f>IF($A74="","",INDEX(Responses!$Y$2:$Y$1001,MATCH($A74,Responses!$AG$2:$AG$1001,0)))</f>
        <v/>
      </c>
      <c r="D74" s="25">
        <f>IF($A74="","",INDEX(Responses!$X$2:$X$1001,MATCH($A74,Responses!$AG$2:$AG$1001,0)))</f>
        <v/>
      </c>
      <c r="E74" s="25">
        <f>IF($A74="","",INDEX(Responses!$AH$2:$AH$1001,MATCH($A74,Responses!$AG$2:$AG$1001,0)))</f>
        <v/>
      </c>
      <c r="F74" s="31" t="n"/>
      <c r="G74" s="31" t="n"/>
    </row>
    <row r="75">
      <c r="A75" s="25">
        <f>IF(ISNUMBER(MATCH(70,Responses!$AG$2:$AG$1001,0)),70,"")</f>
        <v/>
      </c>
      <c r="B75" s="29">
        <f>IF($A75="","",INDEX(Responses!$AF$2:$AF$1001,MATCH($A75,Responses!$AG$2:$AG$1001,0)))</f>
        <v/>
      </c>
      <c r="C75" s="25">
        <f>IF($A75="","",INDEX(Responses!$Y$2:$Y$1001,MATCH($A75,Responses!$AG$2:$AG$1001,0)))</f>
        <v/>
      </c>
      <c r="D75" s="25">
        <f>IF($A75="","",INDEX(Responses!$X$2:$X$1001,MATCH($A75,Responses!$AG$2:$AG$1001,0)))</f>
        <v/>
      </c>
      <c r="E75" s="25">
        <f>IF($A75="","",INDEX(Responses!$AH$2:$AH$1001,MATCH($A75,Responses!$AG$2:$AG$1001,0)))</f>
        <v/>
      </c>
      <c r="F75" s="31" t="n"/>
      <c r="G75" s="31" t="n"/>
    </row>
    <row r="76">
      <c r="A76" s="25">
        <f>IF(ISNUMBER(MATCH(71,Responses!$AG$2:$AG$1001,0)),71,"")</f>
        <v/>
      </c>
      <c r="B76" s="29">
        <f>IF($A76="","",INDEX(Responses!$AF$2:$AF$1001,MATCH($A76,Responses!$AG$2:$AG$1001,0)))</f>
        <v/>
      </c>
      <c r="C76" s="25">
        <f>IF($A76="","",INDEX(Responses!$Y$2:$Y$1001,MATCH($A76,Responses!$AG$2:$AG$1001,0)))</f>
        <v/>
      </c>
      <c r="D76" s="25">
        <f>IF($A76="","",INDEX(Responses!$X$2:$X$1001,MATCH($A76,Responses!$AG$2:$AG$1001,0)))</f>
        <v/>
      </c>
      <c r="E76" s="25">
        <f>IF($A76="","",INDEX(Responses!$AH$2:$AH$1001,MATCH($A76,Responses!$AG$2:$AG$1001,0)))</f>
        <v/>
      </c>
      <c r="F76" s="31" t="n"/>
      <c r="G76" s="31" t="n"/>
    </row>
    <row r="77">
      <c r="A77" s="25">
        <f>IF(ISNUMBER(MATCH(72,Responses!$AG$2:$AG$1001,0)),72,"")</f>
        <v/>
      </c>
      <c r="B77" s="29">
        <f>IF($A77="","",INDEX(Responses!$AF$2:$AF$1001,MATCH($A77,Responses!$AG$2:$AG$1001,0)))</f>
        <v/>
      </c>
      <c r="C77" s="25">
        <f>IF($A77="","",INDEX(Responses!$Y$2:$Y$1001,MATCH($A77,Responses!$AG$2:$AG$1001,0)))</f>
        <v/>
      </c>
      <c r="D77" s="25">
        <f>IF($A77="","",INDEX(Responses!$X$2:$X$1001,MATCH($A77,Responses!$AG$2:$AG$1001,0)))</f>
        <v/>
      </c>
      <c r="E77" s="25">
        <f>IF($A77="","",INDEX(Responses!$AH$2:$AH$1001,MATCH($A77,Responses!$AG$2:$AG$1001,0)))</f>
        <v/>
      </c>
      <c r="F77" s="31" t="n"/>
      <c r="G77" s="31" t="n"/>
    </row>
    <row r="78">
      <c r="A78" s="25">
        <f>IF(ISNUMBER(MATCH(73,Responses!$AG$2:$AG$1001,0)),73,"")</f>
        <v/>
      </c>
      <c r="B78" s="29">
        <f>IF($A78="","",INDEX(Responses!$AF$2:$AF$1001,MATCH($A78,Responses!$AG$2:$AG$1001,0)))</f>
        <v/>
      </c>
      <c r="C78" s="25">
        <f>IF($A78="","",INDEX(Responses!$Y$2:$Y$1001,MATCH($A78,Responses!$AG$2:$AG$1001,0)))</f>
        <v/>
      </c>
      <c r="D78" s="25">
        <f>IF($A78="","",INDEX(Responses!$X$2:$X$1001,MATCH($A78,Responses!$AG$2:$AG$1001,0)))</f>
        <v/>
      </c>
      <c r="E78" s="25">
        <f>IF($A78="","",INDEX(Responses!$AH$2:$AH$1001,MATCH($A78,Responses!$AG$2:$AG$1001,0)))</f>
        <v/>
      </c>
      <c r="F78" s="31" t="n"/>
      <c r="G78" s="31" t="n"/>
    </row>
    <row r="79">
      <c r="A79" s="25">
        <f>IF(ISNUMBER(MATCH(74,Responses!$AG$2:$AG$1001,0)),74,"")</f>
        <v/>
      </c>
      <c r="B79" s="29">
        <f>IF($A79="","",INDEX(Responses!$AF$2:$AF$1001,MATCH($A79,Responses!$AG$2:$AG$1001,0)))</f>
        <v/>
      </c>
      <c r="C79" s="25">
        <f>IF($A79="","",INDEX(Responses!$Y$2:$Y$1001,MATCH($A79,Responses!$AG$2:$AG$1001,0)))</f>
        <v/>
      </c>
      <c r="D79" s="25">
        <f>IF($A79="","",INDEX(Responses!$X$2:$X$1001,MATCH($A79,Responses!$AG$2:$AG$1001,0)))</f>
        <v/>
      </c>
      <c r="E79" s="25">
        <f>IF($A79="","",INDEX(Responses!$AH$2:$AH$1001,MATCH($A79,Responses!$AG$2:$AG$1001,0)))</f>
        <v/>
      </c>
      <c r="F79" s="31" t="n"/>
      <c r="G79" s="31" t="n"/>
    </row>
    <row r="80">
      <c r="A80" s="25">
        <f>IF(ISNUMBER(MATCH(75,Responses!$AG$2:$AG$1001,0)),75,"")</f>
        <v/>
      </c>
      <c r="B80" s="29">
        <f>IF($A80="","",INDEX(Responses!$AF$2:$AF$1001,MATCH($A80,Responses!$AG$2:$AG$1001,0)))</f>
        <v/>
      </c>
      <c r="C80" s="25">
        <f>IF($A80="","",INDEX(Responses!$Y$2:$Y$1001,MATCH($A80,Responses!$AG$2:$AG$1001,0)))</f>
        <v/>
      </c>
      <c r="D80" s="25">
        <f>IF($A80="","",INDEX(Responses!$X$2:$X$1001,MATCH($A80,Responses!$AG$2:$AG$1001,0)))</f>
        <v/>
      </c>
      <c r="E80" s="25">
        <f>IF($A80="","",INDEX(Responses!$AH$2:$AH$1001,MATCH($A80,Responses!$AG$2:$AG$1001,0)))</f>
        <v/>
      </c>
      <c r="F80" s="31" t="n"/>
      <c r="G80" s="31" t="n"/>
    </row>
    <row r="81">
      <c r="A81" s="25">
        <f>IF(ISNUMBER(MATCH(76,Responses!$AG$2:$AG$1001,0)),76,"")</f>
        <v/>
      </c>
      <c r="B81" s="29">
        <f>IF($A81="","",INDEX(Responses!$AF$2:$AF$1001,MATCH($A81,Responses!$AG$2:$AG$1001,0)))</f>
        <v/>
      </c>
      <c r="C81" s="25">
        <f>IF($A81="","",INDEX(Responses!$Y$2:$Y$1001,MATCH($A81,Responses!$AG$2:$AG$1001,0)))</f>
        <v/>
      </c>
      <c r="D81" s="25">
        <f>IF($A81="","",INDEX(Responses!$X$2:$X$1001,MATCH($A81,Responses!$AG$2:$AG$1001,0)))</f>
        <v/>
      </c>
      <c r="E81" s="25">
        <f>IF($A81="","",INDEX(Responses!$AH$2:$AH$1001,MATCH($A81,Responses!$AG$2:$AG$1001,0)))</f>
        <v/>
      </c>
      <c r="F81" s="31" t="n"/>
      <c r="G81" s="31" t="n"/>
    </row>
    <row r="82">
      <c r="A82" s="25">
        <f>IF(ISNUMBER(MATCH(77,Responses!$AG$2:$AG$1001,0)),77,"")</f>
        <v/>
      </c>
      <c r="B82" s="29">
        <f>IF($A82="","",INDEX(Responses!$AF$2:$AF$1001,MATCH($A82,Responses!$AG$2:$AG$1001,0)))</f>
        <v/>
      </c>
      <c r="C82" s="25">
        <f>IF($A82="","",INDEX(Responses!$Y$2:$Y$1001,MATCH($A82,Responses!$AG$2:$AG$1001,0)))</f>
        <v/>
      </c>
      <c r="D82" s="25">
        <f>IF($A82="","",INDEX(Responses!$X$2:$X$1001,MATCH($A82,Responses!$AG$2:$AG$1001,0)))</f>
        <v/>
      </c>
      <c r="E82" s="25">
        <f>IF($A82="","",INDEX(Responses!$AH$2:$AH$1001,MATCH($A82,Responses!$AG$2:$AG$1001,0)))</f>
        <v/>
      </c>
      <c r="F82" s="31" t="n"/>
      <c r="G82" s="31" t="n"/>
    </row>
    <row r="83">
      <c r="A83" s="25">
        <f>IF(ISNUMBER(MATCH(78,Responses!$AG$2:$AG$1001,0)),78,"")</f>
        <v/>
      </c>
      <c r="B83" s="29">
        <f>IF($A83="","",INDEX(Responses!$AF$2:$AF$1001,MATCH($A83,Responses!$AG$2:$AG$1001,0)))</f>
        <v/>
      </c>
      <c r="C83" s="25">
        <f>IF($A83="","",INDEX(Responses!$Y$2:$Y$1001,MATCH($A83,Responses!$AG$2:$AG$1001,0)))</f>
        <v/>
      </c>
      <c r="D83" s="25">
        <f>IF($A83="","",INDEX(Responses!$X$2:$X$1001,MATCH($A83,Responses!$AG$2:$AG$1001,0)))</f>
        <v/>
      </c>
      <c r="E83" s="25">
        <f>IF($A83="","",INDEX(Responses!$AH$2:$AH$1001,MATCH($A83,Responses!$AG$2:$AG$1001,0)))</f>
        <v/>
      </c>
      <c r="F83" s="31" t="n"/>
      <c r="G83" s="31" t="n"/>
    </row>
    <row r="84">
      <c r="A84" s="25">
        <f>IF(ISNUMBER(MATCH(79,Responses!$AG$2:$AG$1001,0)),79,"")</f>
        <v/>
      </c>
      <c r="B84" s="29">
        <f>IF($A84="","",INDEX(Responses!$AF$2:$AF$1001,MATCH($A84,Responses!$AG$2:$AG$1001,0)))</f>
        <v/>
      </c>
      <c r="C84" s="25">
        <f>IF($A84="","",INDEX(Responses!$Y$2:$Y$1001,MATCH($A84,Responses!$AG$2:$AG$1001,0)))</f>
        <v/>
      </c>
      <c r="D84" s="25">
        <f>IF($A84="","",INDEX(Responses!$X$2:$X$1001,MATCH($A84,Responses!$AG$2:$AG$1001,0)))</f>
        <v/>
      </c>
      <c r="E84" s="25">
        <f>IF($A84="","",INDEX(Responses!$AH$2:$AH$1001,MATCH($A84,Responses!$AG$2:$AG$1001,0)))</f>
        <v/>
      </c>
      <c r="F84" s="31" t="n"/>
      <c r="G84" s="31" t="n"/>
    </row>
    <row r="85">
      <c r="A85" s="25">
        <f>IF(ISNUMBER(MATCH(80,Responses!$AG$2:$AG$1001,0)),80,"")</f>
        <v/>
      </c>
      <c r="B85" s="29">
        <f>IF($A85="","",INDEX(Responses!$AF$2:$AF$1001,MATCH($A85,Responses!$AG$2:$AG$1001,0)))</f>
        <v/>
      </c>
      <c r="C85" s="25">
        <f>IF($A85="","",INDEX(Responses!$Y$2:$Y$1001,MATCH($A85,Responses!$AG$2:$AG$1001,0)))</f>
        <v/>
      </c>
      <c r="D85" s="25">
        <f>IF($A85="","",INDEX(Responses!$X$2:$X$1001,MATCH($A85,Responses!$AG$2:$AG$1001,0)))</f>
        <v/>
      </c>
      <c r="E85" s="25">
        <f>IF($A85="","",INDEX(Responses!$AH$2:$AH$1001,MATCH($A85,Responses!$AG$2:$AG$1001,0)))</f>
        <v/>
      </c>
      <c r="F85" s="31" t="n"/>
      <c r="G85" s="31" t="n"/>
    </row>
    <row r="86">
      <c r="A86" s="25">
        <f>IF(ISNUMBER(MATCH(81,Responses!$AG$2:$AG$1001,0)),81,"")</f>
        <v/>
      </c>
      <c r="B86" s="29">
        <f>IF($A86="","",INDEX(Responses!$AF$2:$AF$1001,MATCH($A86,Responses!$AG$2:$AG$1001,0)))</f>
        <v/>
      </c>
      <c r="C86" s="25">
        <f>IF($A86="","",INDEX(Responses!$Y$2:$Y$1001,MATCH($A86,Responses!$AG$2:$AG$1001,0)))</f>
        <v/>
      </c>
      <c r="D86" s="25">
        <f>IF($A86="","",INDEX(Responses!$X$2:$X$1001,MATCH($A86,Responses!$AG$2:$AG$1001,0)))</f>
        <v/>
      </c>
      <c r="E86" s="25">
        <f>IF($A86="","",INDEX(Responses!$AH$2:$AH$1001,MATCH($A86,Responses!$AG$2:$AG$1001,0)))</f>
        <v/>
      </c>
      <c r="F86" s="31" t="n"/>
      <c r="G86" s="31" t="n"/>
    </row>
    <row r="87">
      <c r="A87" s="25">
        <f>IF(ISNUMBER(MATCH(82,Responses!$AG$2:$AG$1001,0)),82,"")</f>
        <v/>
      </c>
      <c r="B87" s="29">
        <f>IF($A87="","",INDEX(Responses!$AF$2:$AF$1001,MATCH($A87,Responses!$AG$2:$AG$1001,0)))</f>
        <v/>
      </c>
      <c r="C87" s="25">
        <f>IF($A87="","",INDEX(Responses!$Y$2:$Y$1001,MATCH($A87,Responses!$AG$2:$AG$1001,0)))</f>
        <v/>
      </c>
      <c r="D87" s="25">
        <f>IF($A87="","",INDEX(Responses!$X$2:$X$1001,MATCH($A87,Responses!$AG$2:$AG$1001,0)))</f>
        <v/>
      </c>
      <c r="E87" s="25">
        <f>IF($A87="","",INDEX(Responses!$AH$2:$AH$1001,MATCH($A87,Responses!$AG$2:$AG$1001,0)))</f>
        <v/>
      </c>
      <c r="F87" s="31" t="n"/>
      <c r="G87" s="31" t="n"/>
    </row>
    <row r="88">
      <c r="A88" s="25">
        <f>IF(ISNUMBER(MATCH(83,Responses!$AG$2:$AG$1001,0)),83,"")</f>
        <v/>
      </c>
      <c r="B88" s="29">
        <f>IF($A88="","",INDEX(Responses!$AF$2:$AF$1001,MATCH($A88,Responses!$AG$2:$AG$1001,0)))</f>
        <v/>
      </c>
      <c r="C88" s="25">
        <f>IF($A88="","",INDEX(Responses!$Y$2:$Y$1001,MATCH($A88,Responses!$AG$2:$AG$1001,0)))</f>
        <v/>
      </c>
      <c r="D88" s="25">
        <f>IF($A88="","",INDEX(Responses!$X$2:$X$1001,MATCH($A88,Responses!$AG$2:$AG$1001,0)))</f>
        <v/>
      </c>
      <c r="E88" s="25">
        <f>IF($A88="","",INDEX(Responses!$AH$2:$AH$1001,MATCH($A88,Responses!$AG$2:$AG$1001,0)))</f>
        <v/>
      </c>
      <c r="F88" s="31" t="n"/>
      <c r="G88" s="31" t="n"/>
    </row>
    <row r="89">
      <c r="A89" s="25">
        <f>IF(ISNUMBER(MATCH(84,Responses!$AG$2:$AG$1001,0)),84,"")</f>
        <v/>
      </c>
      <c r="B89" s="29">
        <f>IF($A89="","",INDEX(Responses!$AF$2:$AF$1001,MATCH($A89,Responses!$AG$2:$AG$1001,0)))</f>
        <v/>
      </c>
      <c r="C89" s="25">
        <f>IF($A89="","",INDEX(Responses!$Y$2:$Y$1001,MATCH($A89,Responses!$AG$2:$AG$1001,0)))</f>
        <v/>
      </c>
      <c r="D89" s="25">
        <f>IF($A89="","",INDEX(Responses!$X$2:$X$1001,MATCH($A89,Responses!$AG$2:$AG$1001,0)))</f>
        <v/>
      </c>
      <c r="E89" s="25">
        <f>IF($A89="","",INDEX(Responses!$AH$2:$AH$1001,MATCH($A89,Responses!$AG$2:$AG$1001,0)))</f>
        <v/>
      </c>
      <c r="F89" s="31" t="n"/>
      <c r="G89" s="31" t="n"/>
    </row>
    <row r="90">
      <c r="A90" s="25">
        <f>IF(ISNUMBER(MATCH(85,Responses!$AG$2:$AG$1001,0)),85,"")</f>
        <v/>
      </c>
      <c r="B90" s="29">
        <f>IF($A90="","",INDEX(Responses!$AF$2:$AF$1001,MATCH($A90,Responses!$AG$2:$AG$1001,0)))</f>
        <v/>
      </c>
      <c r="C90" s="25">
        <f>IF($A90="","",INDEX(Responses!$Y$2:$Y$1001,MATCH($A90,Responses!$AG$2:$AG$1001,0)))</f>
        <v/>
      </c>
      <c r="D90" s="25">
        <f>IF($A90="","",INDEX(Responses!$X$2:$X$1001,MATCH($A90,Responses!$AG$2:$AG$1001,0)))</f>
        <v/>
      </c>
      <c r="E90" s="25">
        <f>IF($A90="","",INDEX(Responses!$AH$2:$AH$1001,MATCH($A90,Responses!$AG$2:$AG$1001,0)))</f>
        <v/>
      </c>
      <c r="F90" s="31" t="n"/>
      <c r="G90" s="31" t="n"/>
    </row>
    <row r="91">
      <c r="A91" s="25">
        <f>IF(ISNUMBER(MATCH(86,Responses!$AG$2:$AG$1001,0)),86,"")</f>
        <v/>
      </c>
      <c r="B91" s="29">
        <f>IF($A91="","",INDEX(Responses!$AF$2:$AF$1001,MATCH($A91,Responses!$AG$2:$AG$1001,0)))</f>
        <v/>
      </c>
      <c r="C91" s="25">
        <f>IF($A91="","",INDEX(Responses!$Y$2:$Y$1001,MATCH($A91,Responses!$AG$2:$AG$1001,0)))</f>
        <v/>
      </c>
      <c r="D91" s="25">
        <f>IF($A91="","",INDEX(Responses!$X$2:$X$1001,MATCH($A91,Responses!$AG$2:$AG$1001,0)))</f>
        <v/>
      </c>
      <c r="E91" s="25">
        <f>IF($A91="","",INDEX(Responses!$AH$2:$AH$1001,MATCH($A91,Responses!$AG$2:$AG$1001,0)))</f>
        <v/>
      </c>
      <c r="F91" s="31" t="n"/>
      <c r="G91" s="31" t="n"/>
    </row>
    <row r="92">
      <c r="A92" s="25">
        <f>IF(ISNUMBER(MATCH(87,Responses!$AG$2:$AG$1001,0)),87,"")</f>
        <v/>
      </c>
      <c r="B92" s="29">
        <f>IF($A92="","",INDEX(Responses!$AF$2:$AF$1001,MATCH($A92,Responses!$AG$2:$AG$1001,0)))</f>
        <v/>
      </c>
      <c r="C92" s="25">
        <f>IF($A92="","",INDEX(Responses!$Y$2:$Y$1001,MATCH($A92,Responses!$AG$2:$AG$1001,0)))</f>
        <v/>
      </c>
      <c r="D92" s="25">
        <f>IF($A92="","",INDEX(Responses!$X$2:$X$1001,MATCH($A92,Responses!$AG$2:$AG$1001,0)))</f>
        <v/>
      </c>
      <c r="E92" s="25">
        <f>IF($A92="","",INDEX(Responses!$AH$2:$AH$1001,MATCH($A92,Responses!$AG$2:$AG$1001,0)))</f>
        <v/>
      </c>
      <c r="F92" s="31" t="n"/>
      <c r="G92" s="31" t="n"/>
    </row>
    <row r="93">
      <c r="A93" s="25">
        <f>IF(ISNUMBER(MATCH(88,Responses!$AG$2:$AG$1001,0)),88,"")</f>
        <v/>
      </c>
      <c r="B93" s="29">
        <f>IF($A93="","",INDEX(Responses!$AF$2:$AF$1001,MATCH($A93,Responses!$AG$2:$AG$1001,0)))</f>
        <v/>
      </c>
      <c r="C93" s="25">
        <f>IF($A93="","",INDEX(Responses!$Y$2:$Y$1001,MATCH($A93,Responses!$AG$2:$AG$1001,0)))</f>
        <v/>
      </c>
      <c r="D93" s="25">
        <f>IF($A93="","",INDEX(Responses!$X$2:$X$1001,MATCH($A93,Responses!$AG$2:$AG$1001,0)))</f>
        <v/>
      </c>
      <c r="E93" s="25">
        <f>IF($A93="","",INDEX(Responses!$AH$2:$AH$1001,MATCH($A93,Responses!$AG$2:$AG$1001,0)))</f>
        <v/>
      </c>
      <c r="F93" s="31" t="n"/>
      <c r="G93" s="31" t="n"/>
    </row>
    <row r="94">
      <c r="A94" s="25">
        <f>IF(ISNUMBER(MATCH(89,Responses!$AG$2:$AG$1001,0)),89,"")</f>
        <v/>
      </c>
      <c r="B94" s="29">
        <f>IF($A94="","",INDEX(Responses!$AF$2:$AF$1001,MATCH($A94,Responses!$AG$2:$AG$1001,0)))</f>
        <v/>
      </c>
      <c r="C94" s="25">
        <f>IF($A94="","",INDEX(Responses!$Y$2:$Y$1001,MATCH($A94,Responses!$AG$2:$AG$1001,0)))</f>
        <v/>
      </c>
      <c r="D94" s="25">
        <f>IF($A94="","",INDEX(Responses!$X$2:$X$1001,MATCH($A94,Responses!$AG$2:$AG$1001,0)))</f>
        <v/>
      </c>
      <c r="E94" s="25">
        <f>IF($A94="","",INDEX(Responses!$AH$2:$AH$1001,MATCH($A94,Responses!$AG$2:$AG$1001,0)))</f>
        <v/>
      </c>
      <c r="F94" s="31" t="n"/>
      <c r="G94" s="31" t="n"/>
    </row>
    <row r="95">
      <c r="A95" s="25">
        <f>IF(ISNUMBER(MATCH(90,Responses!$AG$2:$AG$1001,0)),90,"")</f>
        <v/>
      </c>
      <c r="B95" s="29">
        <f>IF($A95="","",INDEX(Responses!$AF$2:$AF$1001,MATCH($A95,Responses!$AG$2:$AG$1001,0)))</f>
        <v/>
      </c>
      <c r="C95" s="25">
        <f>IF($A95="","",INDEX(Responses!$Y$2:$Y$1001,MATCH($A95,Responses!$AG$2:$AG$1001,0)))</f>
        <v/>
      </c>
      <c r="D95" s="25">
        <f>IF($A95="","",INDEX(Responses!$X$2:$X$1001,MATCH($A95,Responses!$AG$2:$AG$1001,0)))</f>
        <v/>
      </c>
      <c r="E95" s="25">
        <f>IF($A95="","",INDEX(Responses!$AH$2:$AH$1001,MATCH($A95,Responses!$AG$2:$AG$1001,0)))</f>
        <v/>
      </c>
      <c r="F95" s="31" t="n"/>
      <c r="G95" s="31" t="n"/>
    </row>
    <row r="96">
      <c r="A96" s="25">
        <f>IF(ISNUMBER(MATCH(91,Responses!$AG$2:$AG$1001,0)),91,"")</f>
        <v/>
      </c>
      <c r="B96" s="29">
        <f>IF($A96="","",INDEX(Responses!$AF$2:$AF$1001,MATCH($A96,Responses!$AG$2:$AG$1001,0)))</f>
        <v/>
      </c>
      <c r="C96" s="25">
        <f>IF($A96="","",INDEX(Responses!$Y$2:$Y$1001,MATCH($A96,Responses!$AG$2:$AG$1001,0)))</f>
        <v/>
      </c>
      <c r="D96" s="25">
        <f>IF($A96="","",INDEX(Responses!$X$2:$X$1001,MATCH($A96,Responses!$AG$2:$AG$1001,0)))</f>
        <v/>
      </c>
      <c r="E96" s="25">
        <f>IF($A96="","",INDEX(Responses!$AH$2:$AH$1001,MATCH($A96,Responses!$AG$2:$AG$1001,0)))</f>
        <v/>
      </c>
      <c r="F96" s="31" t="n"/>
      <c r="G96" s="31" t="n"/>
    </row>
    <row r="97">
      <c r="A97" s="25">
        <f>IF(ISNUMBER(MATCH(92,Responses!$AG$2:$AG$1001,0)),92,"")</f>
        <v/>
      </c>
      <c r="B97" s="29">
        <f>IF($A97="","",INDEX(Responses!$AF$2:$AF$1001,MATCH($A97,Responses!$AG$2:$AG$1001,0)))</f>
        <v/>
      </c>
      <c r="C97" s="25">
        <f>IF($A97="","",INDEX(Responses!$Y$2:$Y$1001,MATCH($A97,Responses!$AG$2:$AG$1001,0)))</f>
        <v/>
      </c>
      <c r="D97" s="25">
        <f>IF($A97="","",INDEX(Responses!$X$2:$X$1001,MATCH($A97,Responses!$AG$2:$AG$1001,0)))</f>
        <v/>
      </c>
      <c r="E97" s="25">
        <f>IF($A97="","",INDEX(Responses!$AH$2:$AH$1001,MATCH($A97,Responses!$AG$2:$AG$1001,0)))</f>
        <v/>
      </c>
      <c r="F97" s="31" t="n"/>
      <c r="G97" s="31" t="n"/>
    </row>
    <row r="98">
      <c r="A98" s="25">
        <f>IF(ISNUMBER(MATCH(93,Responses!$AG$2:$AG$1001,0)),93,"")</f>
        <v/>
      </c>
      <c r="B98" s="29">
        <f>IF($A98="","",INDEX(Responses!$AF$2:$AF$1001,MATCH($A98,Responses!$AG$2:$AG$1001,0)))</f>
        <v/>
      </c>
      <c r="C98" s="25">
        <f>IF($A98="","",INDEX(Responses!$Y$2:$Y$1001,MATCH($A98,Responses!$AG$2:$AG$1001,0)))</f>
        <v/>
      </c>
      <c r="D98" s="25">
        <f>IF($A98="","",INDEX(Responses!$X$2:$X$1001,MATCH($A98,Responses!$AG$2:$AG$1001,0)))</f>
        <v/>
      </c>
      <c r="E98" s="25">
        <f>IF($A98="","",INDEX(Responses!$AH$2:$AH$1001,MATCH($A98,Responses!$AG$2:$AG$1001,0)))</f>
        <v/>
      </c>
      <c r="F98" s="31" t="n"/>
      <c r="G98" s="31" t="n"/>
    </row>
    <row r="99">
      <c r="A99" s="25">
        <f>IF(ISNUMBER(MATCH(94,Responses!$AG$2:$AG$1001,0)),94,"")</f>
        <v/>
      </c>
      <c r="B99" s="29">
        <f>IF($A99="","",INDEX(Responses!$AF$2:$AF$1001,MATCH($A99,Responses!$AG$2:$AG$1001,0)))</f>
        <v/>
      </c>
      <c r="C99" s="25">
        <f>IF($A99="","",INDEX(Responses!$Y$2:$Y$1001,MATCH($A99,Responses!$AG$2:$AG$1001,0)))</f>
        <v/>
      </c>
      <c r="D99" s="25">
        <f>IF($A99="","",INDEX(Responses!$X$2:$X$1001,MATCH($A99,Responses!$AG$2:$AG$1001,0)))</f>
        <v/>
      </c>
      <c r="E99" s="25">
        <f>IF($A99="","",INDEX(Responses!$AH$2:$AH$1001,MATCH($A99,Responses!$AG$2:$AG$1001,0)))</f>
        <v/>
      </c>
      <c r="F99" s="31" t="n"/>
      <c r="G99" s="31" t="n"/>
    </row>
    <row r="100">
      <c r="A100" s="25">
        <f>IF(ISNUMBER(MATCH(95,Responses!$AG$2:$AG$1001,0)),95,"")</f>
        <v/>
      </c>
      <c r="B100" s="29">
        <f>IF($A100="","",INDEX(Responses!$AF$2:$AF$1001,MATCH($A100,Responses!$AG$2:$AG$1001,0)))</f>
        <v/>
      </c>
      <c r="C100" s="25">
        <f>IF($A100="","",INDEX(Responses!$Y$2:$Y$1001,MATCH($A100,Responses!$AG$2:$AG$1001,0)))</f>
        <v/>
      </c>
      <c r="D100" s="25">
        <f>IF($A100="","",INDEX(Responses!$X$2:$X$1001,MATCH($A100,Responses!$AG$2:$AG$1001,0)))</f>
        <v/>
      </c>
      <c r="E100" s="25">
        <f>IF($A100="","",INDEX(Responses!$AH$2:$AH$1001,MATCH($A100,Responses!$AG$2:$AG$1001,0)))</f>
        <v/>
      </c>
      <c r="F100" s="31" t="n"/>
      <c r="G100" s="31" t="n"/>
    </row>
    <row r="101">
      <c r="A101" s="25">
        <f>IF(ISNUMBER(MATCH(96,Responses!$AG$2:$AG$1001,0)),96,"")</f>
        <v/>
      </c>
      <c r="B101" s="29">
        <f>IF($A101="","",INDEX(Responses!$AF$2:$AF$1001,MATCH($A101,Responses!$AG$2:$AG$1001,0)))</f>
        <v/>
      </c>
      <c r="C101" s="25">
        <f>IF($A101="","",INDEX(Responses!$Y$2:$Y$1001,MATCH($A101,Responses!$AG$2:$AG$1001,0)))</f>
        <v/>
      </c>
      <c r="D101" s="25">
        <f>IF($A101="","",INDEX(Responses!$X$2:$X$1001,MATCH($A101,Responses!$AG$2:$AG$1001,0)))</f>
        <v/>
      </c>
      <c r="E101" s="25">
        <f>IF($A101="","",INDEX(Responses!$AH$2:$AH$1001,MATCH($A101,Responses!$AG$2:$AG$1001,0)))</f>
        <v/>
      </c>
      <c r="F101" s="31" t="n"/>
      <c r="G101" s="31" t="n"/>
    </row>
    <row r="102">
      <c r="A102" s="25">
        <f>IF(ISNUMBER(MATCH(97,Responses!$AG$2:$AG$1001,0)),97,"")</f>
        <v/>
      </c>
      <c r="B102" s="29">
        <f>IF($A102="","",INDEX(Responses!$AF$2:$AF$1001,MATCH($A102,Responses!$AG$2:$AG$1001,0)))</f>
        <v/>
      </c>
      <c r="C102" s="25">
        <f>IF($A102="","",INDEX(Responses!$Y$2:$Y$1001,MATCH($A102,Responses!$AG$2:$AG$1001,0)))</f>
        <v/>
      </c>
      <c r="D102" s="25">
        <f>IF($A102="","",INDEX(Responses!$X$2:$X$1001,MATCH($A102,Responses!$AG$2:$AG$1001,0)))</f>
        <v/>
      </c>
      <c r="E102" s="25">
        <f>IF($A102="","",INDEX(Responses!$AH$2:$AH$1001,MATCH($A102,Responses!$AG$2:$AG$1001,0)))</f>
        <v/>
      </c>
      <c r="F102" s="31" t="n"/>
      <c r="G102" s="31" t="n"/>
    </row>
    <row r="103">
      <c r="A103" s="25">
        <f>IF(ISNUMBER(MATCH(98,Responses!$AG$2:$AG$1001,0)),98,"")</f>
        <v/>
      </c>
      <c r="B103" s="29">
        <f>IF($A103="","",INDEX(Responses!$AF$2:$AF$1001,MATCH($A103,Responses!$AG$2:$AG$1001,0)))</f>
        <v/>
      </c>
      <c r="C103" s="25">
        <f>IF($A103="","",INDEX(Responses!$Y$2:$Y$1001,MATCH($A103,Responses!$AG$2:$AG$1001,0)))</f>
        <v/>
      </c>
      <c r="D103" s="25">
        <f>IF($A103="","",INDEX(Responses!$X$2:$X$1001,MATCH($A103,Responses!$AG$2:$AG$1001,0)))</f>
        <v/>
      </c>
      <c r="E103" s="25">
        <f>IF($A103="","",INDEX(Responses!$AH$2:$AH$1001,MATCH($A103,Responses!$AG$2:$AG$1001,0)))</f>
        <v/>
      </c>
      <c r="F103" s="31" t="n"/>
      <c r="G103" s="31" t="n"/>
    </row>
    <row r="104">
      <c r="A104" s="25">
        <f>IF(ISNUMBER(MATCH(99,Responses!$AG$2:$AG$1001,0)),99,"")</f>
        <v/>
      </c>
      <c r="B104" s="29">
        <f>IF($A104="","",INDEX(Responses!$AF$2:$AF$1001,MATCH($A104,Responses!$AG$2:$AG$1001,0)))</f>
        <v/>
      </c>
      <c r="C104" s="25">
        <f>IF($A104="","",INDEX(Responses!$Y$2:$Y$1001,MATCH($A104,Responses!$AG$2:$AG$1001,0)))</f>
        <v/>
      </c>
      <c r="D104" s="25">
        <f>IF($A104="","",INDEX(Responses!$X$2:$X$1001,MATCH($A104,Responses!$AG$2:$AG$1001,0)))</f>
        <v/>
      </c>
      <c r="E104" s="25">
        <f>IF($A104="","",INDEX(Responses!$AH$2:$AH$1001,MATCH($A104,Responses!$AG$2:$AG$1001,0)))</f>
        <v/>
      </c>
      <c r="F104" s="31" t="n"/>
      <c r="G104" s="31" t="n"/>
    </row>
    <row r="105">
      <c r="A105" s="25">
        <f>IF(ISNUMBER(MATCH(100,Responses!$AG$2:$AG$1001,0)),100,"")</f>
        <v/>
      </c>
      <c r="B105" s="29">
        <f>IF($A105="","",INDEX(Responses!$AF$2:$AF$1001,MATCH($A105,Responses!$AG$2:$AG$1001,0)))</f>
        <v/>
      </c>
      <c r="C105" s="25">
        <f>IF($A105="","",INDEX(Responses!$Y$2:$Y$1001,MATCH($A105,Responses!$AG$2:$AG$1001,0)))</f>
        <v/>
      </c>
      <c r="D105" s="25">
        <f>IF($A105="","",INDEX(Responses!$X$2:$X$1001,MATCH($A105,Responses!$AG$2:$AG$1001,0)))</f>
        <v/>
      </c>
      <c r="E105" s="25">
        <f>IF($A105="","",INDEX(Responses!$AH$2:$AH$1001,MATCH($A105,Responses!$AG$2:$AG$1001,0)))</f>
        <v/>
      </c>
      <c r="F105" s="31" t="n"/>
      <c r="G105" s="31" t="n"/>
    </row>
    <row r="107">
      <c r="A107" s="15" t="inlineStr">
        <is>
          <t>The yellow cells line up with the quote numbers. Paste a fresh export over the old one and keep the row order.</t>
        </is>
      </c>
    </row>
  </sheetData>
  <dataValidations count="1">
    <dataValidation sqref="F6:F105" showDropDown="0" showInputMessage="1" showErrorMessage="1" allowBlank="1" errorTitle="OK to publish" error="Pick a value from the list. Yes or No." promptTitle="OK to publish" prompt="Yes or No." type="list" errorStyle="warning">
      <formula1>Lists!$G$2:$G$3</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F5B83D"/>
    <outlinePr summaryBelow="1" summaryRight="1"/>
    <pageSetUpPr/>
  </sheetPr>
  <dimension ref="A1:AH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2"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40" customWidth="1" min="32" max="32"/>
    <col width="18" customWidth="1" min="33" max="33"/>
    <col width="18" customWidth="1" min="34" max="34"/>
  </cols>
  <sheetData>
    <row r="1" ht="62" customHeight="1">
      <c r="A1" s="3" t="inlineStr">
        <is>
          <t>Response ID</t>
        </is>
      </c>
      <c r="B1" s="3" t="inlineStr">
        <is>
          <t>Submitted at</t>
        </is>
      </c>
      <c r="C1" s="3" t="inlineStr">
        <is>
          <t>Started at</t>
        </is>
      </c>
      <c r="D1" s="3" t="inlineStr">
        <is>
          <t>How likely are you to recommend this event to a colleague?</t>
        </is>
      </c>
      <c r="E1" s="3" t="inlineStr">
        <is>
          <t>What let you down?</t>
        </is>
      </c>
      <c r="F1" s="3" t="inlineStr">
        <is>
          <t>Could we quote you?</t>
        </is>
      </c>
      <c r="G1" s="3" t="inlineStr">
        <is>
          <t>The sessions</t>
        </is>
      </c>
      <c r="H1" s="3" t="inlineStr">
        <is>
          <t>The venue</t>
        </is>
      </c>
      <c r="I1" s="3" t="inlineStr">
        <is>
          <t>The food and coffee</t>
        </is>
      </c>
      <c r="J1" s="3" t="inlineStr">
        <is>
          <t>Which session stood out?</t>
        </is>
      </c>
      <c r="K1" s="3" t="inlineStr">
        <is>
          <t>Would you come back next time?</t>
        </is>
      </c>
      <c r="L1" s="3" t="inlineStr">
        <is>
          <t>What should we do more of?</t>
        </is>
      </c>
      <c r="M1" s="3" t="inlineStr">
        <is>
          <t>Anything else?</t>
        </is>
      </c>
      <c r="N1" s="3" t="inlineStr">
        <is>
          <t>Email (only if you'd like a reply)</t>
        </is>
      </c>
      <c r="O1" s="3" t="inlineStr">
        <is>
          <t>event</t>
        </is>
      </c>
      <c r="P1" s="3" t="inlineStr">
        <is>
          <t>Form version</t>
        </is>
      </c>
      <c r="Q1" s="3" t="n"/>
      <c r="R1" s="3" t="n"/>
      <c r="S1" s="3" t="n"/>
      <c r="T1" s="3" t="n"/>
      <c r="U1" s="3" t="n"/>
      <c r="V1" s="3" t="n"/>
      <c r="W1" s="32" t="n"/>
      <c r="X1" s="33" t="inlineStr">
        <is>
          <t>Event (worked out)</t>
        </is>
      </c>
      <c r="Y1" s="33" t="inlineStr">
        <is>
          <t>Recommend score (0-10) (worked out)</t>
        </is>
      </c>
      <c r="Z1" s="33" t="inlineStr">
        <is>
          <t>Group (worked out)</t>
        </is>
      </c>
      <c r="AA1" s="33" t="inlineStr">
        <is>
          <t>Sessions rating (worked out)</t>
        </is>
      </c>
      <c r="AB1" s="33" t="inlineStr">
        <is>
          <t>Venue rating (worked out)</t>
        </is>
      </c>
      <c r="AC1" s="33" t="inlineStr">
        <is>
          <t>Food rating (worked out)</t>
        </is>
      </c>
      <c r="AD1" s="33" t="inlineStr">
        <is>
          <t>Come back answer (worked out)</t>
        </is>
      </c>
      <c r="AE1" s="33" t="inlineStr">
        <is>
          <t>Do more of (worked out)</t>
        </is>
      </c>
      <c r="AF1" s="33" t="inlineStr">
        <is>
          <t>Quote (worked out)</t>
        </is>
      </c>
      <c r="AG1" s="33" t="inlineStr">
        <is>
          <t>Quote number (worked out)</t>
        </is>
      </c>
      <c r="AH1" s="33" t="inlineStr">
        <is>
          <t>Email (worked out)</t>
        </is>
      </c>
    </row>
    <row r="2">
      <c r="A2" s="34" t="inlineStr">
        <is>
          <t>EXAMPLE-01 (delete me)</t>
        </is>
      </c>
      <c r="B2" s="34" t="inlineStr">
        <is>
          <t>2026-10-01T16:10:00.000Z</t>
        </is>
      </c>
      <c r="C2" s="34" t="inlineStr">
        <is>
          <t>2026-10-01T16:05:00.000Z</t>
        </is>
      </c>
      <c r="D2" s="34" t="n">
        <v>10</v>
      </c>
      <c r="E2" s="34" t="n"/>
      <c r="F2" s="34" t="inlineStr">
        <is>
          <t>(Example) Best meetup of the year.</t>
        </is>
      </c>
      <c r="G2" s="34" t="n">
        <v>5</v>
      </c>
      <c r="H2" s="34" t="n">
        <v>4</v>
      </c>
      <c r="I2" s="34" t="n">
        <v>4</v>
      </c>
      <c r="J2" s="34" t="inlineStr">
        <is>
          <t>The closing keynote</t>
        </is>
      </c>
      <c r="K2" s="34" t="inlineStr">
        <is>
          <t>Definitely</t>
        </is>
      </c>
      <c r="L2" s="34" t="inlineStr">
        <is>
          <t>Hands-on workshops, Hallway time</t>
        </is>
      </c>
      <c r="M2" s="34" t="n"/>
      <c r="N2" s="34" t="inlineStr">
        <is>
          <t>a1@example.com</t>
        </is>
      </c>
      <c r="O2" s="34" t="inlineStr">
        <is>
          <t>spring-meetup</t>
        </is>
      </c>
      <c r="P2" s="34" t="n">
        <v>1</v>
      </c>
      <c r="W2" s="35" t="n"/>
      <c r="X2" s="36">
        <f>IFERROR(TRIM(INDEX($A2:$V2,MATCH(Lists!$J$10,$A$1:$V$1,0))&amp;""),"")</f>
        <v/>
      </c>
      <c r="Y2" s="36">
        <f>IF(ISNUMBER(IFERROR(VALUE(IFERROR(TRIM(INDEX($A2:$V2,MATCH(Lists!$J$2,$A$1:$V$1,0))&amp;""),"")),"")),IF(AND(IFERROR(VALUE(IFERROR(TRIM(INDEX($A2:$V2,MATCH(Lists!$J$2,$A$1:$V$1,0))&amp;""),"")),"")&gt;=0,IFERROR(VALUE(IFERROR(TRIM(INDEX($A2:$V2,MATCH(Lists!$J$2,$A$1:$V$1,0))&amp;""),"")),"")&lt;=10),IFERROR(VALUE(IFERROR(TRIM(INDEX($A2:$V2,MATCH(Lists!$J$2,$A$1:$V$1,0))&amp;""),"")),""),""),"")</f>
        <v/>
      </c>
      <c r="Z2" s="36">
        <f>IF(Y2="","",IF(Y2&gt;=9,"Promoter",IF(Y2&gt;=7,"Passive","Detractor")))</f>
        <v/>
      </c>
      <c r="AA2" s="36">
        <f>IFERROR(VALUE(IFERROR(TRIM(INDEX($A2:$V2,MATCH(Lists!$J$4,$A$1:$V$1,0))&amp;""),"")),"")</f>
        <v/>
      </c>
      <c r="AB2" s="36">
        <f>IFERROR(VALUE(IFERROR(TRIM(INDEX($A2:$V2,MATCH(Lists!$J$5,$A$1:$V$1,0))&amp;""),"")),"")</f>
        <v/>
      </c>
      <c r="AC2" s="36">
        <f>IFERROR(VALUE(IFERROR(TRIM(INDEX($A2:$V2,MATCH(Lists!$J$6,$A$1:$V$1,0))&amp;""),"")),"")</f>
        <v/>
      </c>
      <c r="AD2" s="36">
        <f>IFERROR(TRIM(INDEX($A2:$V2,MATCH(Lists!$J$7,$A$1:$V$1,0))&amp;""),"")</f>
        <v/>
      </c>
      <c r="AE2" s="36">
        <f>IFERROR(TRIM(INDEX($A2:$V2,MATCH(Lists!$J$8,$A$1:$V$1,0))&amp;""),"")</f>
        <v/>
      </c>
      <c r="AF2" s="36">
        <f>IFERROR(TRIM(INDEX($A2:$V2,MATCH(Lists!$J$3,$A$1:$V$1,0))&amp;""),"")</f>
        <v/>
      </c>
      <c r="AG2" s="36">
        <f>IF(LEN(AF2)&gt;0,1,"")</f>
        <v/>
      </c>
      <c r="AH2" s="36">
        <f>IFERROR(TRIM(INDEX($A2:$V2,MATCH(Lists!$J$9,$A$1:$V$1,0))&amp;""),"")</f>
        <v/>
      </c>
    </row>
    <row r="3">
      <c r="A3" s="34" t="inlineStr">
        <is>
          <t>EXAMPLE-02 (delete me)</t>
        </is>
      </c>
      <c r="B3" s="34" t="inlineStr">
        <is>
          <t>2026-10-02T16:11:00.000Z</t>
        </is>
      </c>
      <c r="C3" s="34" t="inlineStr">
        <is>
          <t>2026-10-02T16:06:00.000Z</t>
        </is>
      </c>
      <c r="D3" s="34" t="n">
        <v>9</v>
      </c>
      <c r="E3" s="34" t="n"/>
      <c r="F3" s="34" t="inlineStr">
        <is>
          <t>(Example) Practical and friendly.</t>
        </is>
      </c>
      <c r="G3" s="34" t="n">
        <v>5</v>
      </c>
      <c r="H3" s="34" t="n">
        <v>5</v>
      </c>
      <c r="I3" s="34" t="n">
        <v>4</v>
      </c>
      <c r="J3" s="34" t="n"/>
      <c r="K3" s="34" t="inlineStr">
        <is>
          <t>Definitely</t>
        </is>
      </c>
      <c r="L3" s="34" t="inlineStr">
        <is>
          <t>Lightning talks</t>
        </is>
      </c>
      <c r="M3" s="34" t="n"/>
      <c r="N3" s="34" t="n"/>
      <c r="O3" s="34" t="inlineStr">
        <is>
          <t>spring-meetup</t>
        </is>
      </c>
      <c r="P3" s="34" t="n">
        <v>1</v>
      </c>
      <c r="W3" s="35" t="n"/>
      <c r="X3" s="36">
        <f>IFERROR(TRIM(INDEX($A3:$V3,MATCH(Lists!$J$10,$A$1:$V$1,0))&amp;""),"")</f>
        <v/>
      </c>
      <c r="Y3" s="36">
        <f>IF(ISNUMBER(IFERROR(VALUE(IFERROR(TRIM(INDEX($A3:$V3,MATCH(Lists!$J$2,$A$1:$V$1,0))&amp;""),"")),"")),IF(AND(IFERROR(VALUE(IFERROR(TRIM(INDEX($A3:$V3,MATCH(Lists!$J$2,$A$1:$V$1,0))&amp;""),"")),"")&gt;=0,IFERROR(VALUE(IFERROR(TRIM(INDEX($A3:$V3,MATCH(Lists!$J$2,$A$1:$V$1,0))&amp;""),"")),"")&lt;=10),IFERROR(VALUE(IFERROR(TRIM(INDEX($A3:$V3,MATCH(Lists!$J$2,$A$1:$V$1,0))&amp;""),"")),""),""),"")</f>
        <v/>
      </c>
      <c r="Z3" s="36">
        <f>IF(Y3="","",IF(Y3&gt;=9,"Promoter",IF(Y3&gt;=7,"Passive","Detractor")))</f>
        <v/>
      </c>
      <c r="AA3" s="36">
        <f>IFERROR(VALUE(IFERROR(TRIM(INDEX($A3:$V3,MATCH(Lists!$J$4,$A$1:$V$1,0))&amp;""),"")),"")</f>
        <v/>
      </c>
      <c r="AB3" s="36">
        <f>IFERROR(VALUE(IFERROR(TRIM(INDEX($A3:$V3,MATCH(Lists!$J$5,$A$1:$V$1,0))&amp;""),"")),"")</f>
        <v/>
      </c>
      <c r="AC3" s="36">
        <f>IFERROR(VALUE(IFERROR(TRIM(INDEX($A3:$V3,MATCH(Lists!$J$6,$A$1:$V$1,0))&amp;""),"")),"")</f>
        <v/>
      </c>
      <c r="AD3" s="36">
        <f>IFERROR(TRIM(INDEX($A3:$V3,MATCH(Lists!$J$7,$A$1:$V$1,0))&amp;""),"")</f>
        <v/>
      </c>
      <c r="AE3" s="36">
        <f>IFERROR(TRIM(INDEX($A3:$V3,MATCH(Lists!$J$8,$A$1:$V$1,0))&amp;""),"")</f>
        <v/>
      </c>
      <c r="AF3" s="36">
        <f>IFERROR(TRIM(INDEX($A3:$V3,MATCH(Lists!$J$3,$A$1:$V$1,0))&amp;""),"")</f>
        <v/>
      </c>
      <c r="AG3" s="36">
        <f>IF(LEN(AF3)&gt;0,MAX($AG$1:AG2)+1,"")</f>
        <v/>
      </c>
      <c r="AH3" s="36">
        <f>IFERROR(TRIM(INDEX($A3:$V3,MATCH(Lists!$J$9,$A$1:$V$1,0))&amp;""),"")</f>
        <v/>
      </c>
    </row>
    <row r="4">
      <c r="A4" s="34" t="inlineStr">
        <is>
          <t>EXAMPLE-03 (delete me)</t>
        </is>
      </c>
      <c r="B4" s="34" t="inlineStr">
        <is>
          <t>2026-10-03T16:12:00.000Z</t>
        </is>
      </c>
      <c r="C4" s="34" t="inlineStr">
        <is>
          <t>2026-10-03T16:07:00.000Z</t>
        </is>
      </c>
      <c r="D4" s="34" t="n">
        <v>9</v>
      </c>
      <c r="E4" s="34" t="n"/>
      <c r="F4" s="34" t="n"/>
      <c r="G4" s="34" t="n">
        <v>4</v>
      </c>
      <c r="H4" s="34" t="n">
        <v>4</v>
      </c>
      <c r="I4" s="34" t="n">
        <v>3</v>
      </c>
      <c r="J4" s="34" t="n"/>
      <c r="K4" s="34" t="inlineStr">
        <is>
          <t>Probably</t>
        </is>
      </c>
      <c r="L4" s="34" t="inlineStr">
        <is>
          <t>Panels and Q&amp;A</t>
        </is>
      </c>
      <c r="M4" s="34" t="n"/>
      <c r="N4" s="34" t="n"/>
      <c r="O4" s="34" t="inlineStr">
        <is>
          <t>spring-meetup</t>
        </is>
      </c>
      <c r="P4" s="34" t="n">
        <v>1</v>
      </c>
      <c r="W4" s="35" t="n"/>
      <c r="X4" s="36">
        <f>IFERROR(TRIM(INDEX($A4:$V4,MATCH(Lists!$J$10,$A$1:$V$1,0))&amp;""),"")</f>
        <v/>
      </c>
      <c r="Y4" s="36">
        <f>IF(ISNUMBER(IFERROR(VALUE(IFERROR(TRIM(INDEX($A4:$V4,MATCH(Lists!$J$2,$A$1:$V$1,0))&amp;""),"")),"")),IF(AND(IFERROR(VALUE(IFERROR(TRIM(INDEX($A4:$V4,MATCH(Lists!$J$2,$A$1:$V$1,0))&amp;""),"")),"")&gt;=0,IFERROR(VALUE(IFERROR(TRIM(INDEX($A4:$V4,MATCH(Lists!$J$2,$A$1:$V$1,0))&amp;""),"")),"")&lt;=10),IFERROR(VALUE(IFERROR(TRIM(INDEX($A4:$V4,MATCH(Lists!$J$2,$A$1:$V$1,0))&amp;""),"")),""),""),"")</f>
        <v/>
      </c>
      <c r="Z4" s="36">
        <f>IF(Y4="","",IF(Y4&gt;=9,"Promoter",IF(Y4&gt;=7,"Passive","Detractor")))</f>
        <v/>
      </c>
      <c r="AA4" s="36">
        <f>IFERROR(VALUE(IFERROR(TRIM(INDEX($A4:$V4,MATCH(Lists!$J$4,$A$1:$V$1,0))&amp;""),"")),"")</f>
        <v/>
      </c>
      <c r="AB4" s="36">
        <f>IFERROR(VALUE(IFERROR(TRIM(INDEX($A4:$V4,MATCH(Lists!$J$5,$A$1:$V$1,0))&amp;""),"")),"")</f>
        <v/>
      </c>
      <c r="AC4" s="36">
        <f>IFERROR(VALUE(IFERROR(TRIM(INDEX($A4:$V4,MATCH(Lists!$J$6,$A$1:$V$1,0))&amp;""),"")),"")</f>
        <v/>
      </c>
      <c r="AD4" s="36">
        <f>IFERROR(TRIM(INDEX($A4:$V4,MATCH(Lists!$J$7,$A$1:$V$1,0))&amp;""),"")</f>
        <v/>
      </c>
      <c r="AE4" s="36">
        <f>IFERROR(TRIM(INDEX($A4:$V4,MATCH(Lists!$J$8,$A$1:$V$1,0))&amp;""),"")</f>
        <v/>
      </c>
      <c r="AF4" s="36">
        <f>IFERROR(TRIM(INDEX($A4:$V4,MATCH(Lists!$J$3,$A$1:$V$1,0))&amp;""),"")</f>
        <v/>
      </c>
      <c r="AG4" s="36">
        <f>IF(LEN(AF4)&gt;0,MAX($AG$1:AG3)+1,"")</f>
        <v/>
      </c>
      <c r="AH4" s="36">
        <f>IFERROR(TRIM(INDEX($A4:$V4,MATCH(Lists!$J$9,$A$1:$V$1,0))&amp;""),"")</f>
        <v/>
      </c>
    </row>
    <row r="5">
      <c r="A5" s="34" t="inlineStr">
        <is>
          <t>EXAMPLE-04 (delete me)</t>
        </is>
      </c>
      <c r="B5" s="34" t="inlineStr">
        <is>
          <t>2026-10-04T16:13:00.000Z</t>
        </is>
      </c>
      <c r="C5" s="34" t="inlineStr">
        <is>
          <t>2026-10-04T16:08:00.000Z</t>
        </is>
      </c>
      <c r="D5" s="34" t="n">
        <v>8</v>
      </c>
      <c r="E5" s="34" t="n"/>
      <c r="F5" s="34" t="n"/>
      <c r="G5" s="34" t="n">
        <v>4</v>
      </c>
      <c r="H5" s="34" t="n">
        <v>4</v>
      </c>
      <c r="I5" s="34" t="n">
        <v>4</v>
      </c>
      <c r="J5" s="34" t="n"/>
      <c r="K5" s="34" t="inlineStr">
        <is>
          <t>Probably</t>
        </is>
      </c>
      <c r="L5" s="34" t="inlineStr">
        <is>
          <t>Longer breaks</t>
        </is>
      </c>
      <c r="M5" s="34" t="n"/>
      <c r="N5" s="34" t="n"/>
      <c r="O5" s="34" t="inlineStr">
        <is>
          <t>spring-meetup</t>
        </is>
      </c>
      <c r="P5" s="34" t="n">
        <v>1</v>
      </c>
      <c r="W5" s="35" t="n"/>
      <c r="X5" s="36">
        <f>IFERROR(TRIM(INDEX($A5:$V5,MATCH(Lists!$J$10,$A$1:$V$1,0))&amp;""),"")</f>
        <v/>
      </c>
      <c r="Y5" s="36">
        <f>IF(ISNUMBER(IFERROR(VALUE(IFERROR(TRIM(INDEX($A5:$V5,MATCH(Lists!$J$2,$A$1:$V$1,0))&amp;""),"")),"")),IF(AND(IFERROR(VALUE(IFERROR(TRIM(INDEX($A5:$V5,MATCH(Lists!$J$2,$A$1:$V$1,0))&amp;""),"")),"")&gt;=0,IFERROR(VALUE(IFERROR(TRIM(INDEX($A5:$V5,MATCH(Lists!$J$2,$A$1:$V$1,0))&amp;""),"")),"")&lt;=10),IFERROR(VALUE(IFERROR(TRIM(INDEX($A5:$V5,MATCH(Lists!$J$2,$A$1:$V$1,0))&amp;""),"")),""),""),"")</f>
        <v/>
      </c>
      <c r="Z5" s="36">
        <f>IF(Y5="","",IF(Y5&gt;=9,"Promoter",IF(Y5&gt;=7,"Passive","Detractor")))</f>
        <v/>
      </c>
      <c r="AA5" s="36">
        <f>IFERROR(VALUE(IFERROR(TRIM(INDEX($A5:$V5,MATCH(Lists!$J$4,$A$1:$V$1,0))&amp;""),"")),"")</f>
        <v/>
      </c>
      <c r="AB5" s="36">
        <f>IFERROR(VALUE(IFERROR(TRIM(INDEX($A5:$V5,MATCH(Lists!$J$5,$A$1:$V$1,0))&amp;""),"")),"")</f>
        <v/>
      </c>
      <c r="AC5" s="36">
        <f>IFERROR(VALUE(IFERROR(TRIM(INDEX($A5:$V5,MATCH(Lists!$J$6,$A$1:$V$1,0))&amp;""),"")),"")</f>
        <v/>
      </c>
      <c r="AD5" s="36">
        <f>IFERROR(TRIM(INDEX($A5:$V5,MATCH(Lists!$J$7,$A$1:$V$1,0))&amp;""),"")</f>
        <v/>
      </c>
      <c r="AE5" s="36">
        <f>IFERROR(TRIM(INDEX($A5:$V5,MATCH(Lists!$J$8,$A$1:$V$1,0))&amp;""),"")</f>
        <v/>
      </c>
      <c r="AF5" s="36">
        <f>IFERROR(TRIM(INDEX($A5:$V5,MATCH(Lists!$J$3,$A$1:$V$1,0))&amp;""),"")</f>
        <v/>
      </c>
      <c r="AG5" s="36">
        <f>IF(LEN(AF5)&gt;0,MAX($AG$1:AG4)+1,"")</f>
        <v/>
      </c>
      <c r="AH5" s="36">
        <f>IFERROR(TRIM(INDEX($A5:$V5,MATCH(Lists!$J$9,$A$1:$V$1,0))&amp;""),"")</f>
        <v/>
      </c>
    </row>
    <row r="6">
      <c r="A6" s="34" t="inlineStr">
        <is>
          <t>EXAMPLE-05 (delete me)</t>
        </is>
      </c>
      <c r="B6" s="34" t="inlineStr">
        <is>
          <t>2026-10-05T16:14:00.000Z</t>
        </is>
      </c>
      <c r="C6" s="34" t="inlineStr">
        <is>
          <t>2026-10-05T16:09:00.000Z</t>
        </is>
      </c>
      <c r="D6" s="34" t="n">
        <v>7</v>
      </c>
      <c r="E6" s="34" t="n"/>
      <c r="F6" s="34" t="n"/>
      <c r="G6" s="34" t="n">
        <v>3</v>
      </c>
      <c r="H6" s="34" t="n">
        <v>4</v>
      </c>
      <c r="I6" s="34" t="n">
        <v>3</v>
      </c>
      <c r="J6" s="34" t="inlineStr">
        <is>
          <t>The closing keynote</t>
        </is>
      </c>
      <c r="K6" s="34" t="inlineStr">
        <is>
          <t>Probably</t>
        </is>
      </c>
      <c r="L6" s="34" t="inlineStr">
        <is>
          <t>Hallway time, An evening social</t>
        </is>
      </c>
      <c r="M6" s="34" t="n"/>
      <c r="N6" s="34" t="n"/>
      <c r="O6" s="34" t="inlineStr">
        <is>
          <t>spring-meetup</t>
        </is>
      </c>
      <c r="P6" s="34" t="n">
        <v>1</v>
      </c>
      <c r="W6" s="35" t="n"/>
      <c r="X6" s="36">
        <f>IFERROR(TRIM(INDEX($A6:$V6,MATCH(Lists!$J$10,$A$1:$V$1,0))&amp;""),"")</f>
        <v/>
      </c>
      <c r="Y6" s="36">
        <f>IF(ISNUMBER(IFERROR(VALUE(IFERROR(TRIM(INDEX($A6:$V6,MATCH(Lists!$J$2,$A$1:$V$1,0))&amp;""),"")),"")),IF(AND(IFERROR(VALUE(IFERROR(TRIM(INDEX($A6:$V6,MATCH(Lists!$J$2,$A$1:$V$1,0))&amp;""),"")),"")&gt;=0,IFERROR(VALUE(IFERROR(TRIM(INDEX($A6:$V6,MATCH(Lists!$J$2,$A$1:$V$1,0))&amp;""),"")),"")&lt;=10),IFERROR(VALUE(IFERROR(TRIM(INDEX($A6:$V6,MATCH(Lists!$J$2,$A$1:$V$1,0))&amp;""),"")),""),""),"")</f>
        <v/>
      </c>
      <c r="Z6" s="36">
        <f>IF(Y6="","",IF(Y6&gt;=9,"Promoter",IF(Y6&gt;=7,"Passive","Detractor")))</f>
        <v/>
      </c>
      <c r="AA6" s="36">
        <f>IFERROR(VALUE(IFERROR(TRIM(INDEX($A6:$V6,MATCH(Lists!$J$4,$A$1:$V$1,0))&amp;""),"")),"")</f>
        <v/>
      </c>
      <c r="AB6" s="36">
        <f>IFERROR(VALUE(IFERROR(TRIM(INDEX($A6:$V6,MATCH(Lists!$J$5,$A$1:$V$1,0))&amp;""),"")),"")</f>
        <v/>
      </c>
      <c r="AC6" s="36">
        <f>IFERROR(VALUE(IFERROR(TRIM(INDEX($A6:$V6,MATCH(Lists!$J$6,$A$1:$V$1,0))&amp;""),"")),"")</f>
        <v/>
      </c>
      <c r="AD6" s="36">
        <f>IFERROR(TRIM(INDEX($A6:$V6,MATCH(Lists!$J$7,$A$1:$V$1,0))&amp;""),"")</f>
        <v/>
      </c>
      <c r="AE6" s="36">
        <f>IFERROR(TRIM(INDEX($A6:$V6,MATCH(Lists!$J$8,$A$1:$V$1,0))&amp;""),"")</f>
        <v/>
      </c>
      <c r="AF6" s="36">
        <f>IFERROR(TRIM(INDEX($A6:$V6,MATCH(Lists!$J$3,$A$1:$V$1,0))&amp;""),"")</f>
        <v/>
      </c>
      <c r="AG6" s="36">
        <f>IF(LEN(AF6)&gt;0,MAX($AG$1:AG5)+1,"")</f>
        <v/>
      </c>
      <c r="AH6" s="36">
        <f>IFERROR(TRIM(INDEX($A6:$V6,MATCH(Lists!$J$9,$A$1:$V$1,0))&amp;""),"")</f>
        <v/>
      </c>
    </row>
    <row r="7">
      <c r="A7" s="34" t="inlineStr">
        <is>
          <t>EXAMPLE-06 (delete me)</t>
        </is>
      </c>
      <c r="B7" s="34" t="inlineStr">
        <is>
          <t>2026-10-06T16:15:00.000Z</t>
        </is>
      </c>
      <c r="C7" s="34" t="inlineStr">
        <is>
          <t>2026-10-06T16:10:00.000Z</t>
        </is>
      </c>
      <c r="D7" s="34" t="n">
        <v>7</v>
      </c>
      <c r="E7" s="34" t="n"/>
      <c r="F7" s="34" t="n"/>
      <c r="G7" s="34" t="n">
        <v>4</v>
      </c>
      <c r="H7" s="34" t="n">
        <v>3</v>
      </c>
      <c r="I7" s="34" t="n">
        <v>3</v>
      </c>
      <c r="J7" s="34" t="n"/>
      <c r="K7" s="34" t="inlineStr">
        <is>
          <t>Probably</t>
        </is>
      </c>
      <c r="L7" s="34" t="inlineStr">
        <is>
          <t>Hands-on workshops</t>
        </is>
      </c>
      <c r="M7" s="34" t="n"/>
      <c r="N7" s="34" t="n"/>
      <c r="O7" s="34" t="inlineStr">
        <is>
          <t>spring-meetup</t>
        </is>
      </c>
      <c r="P7" s="34" t="n">
        <v>1</v>
      </c>
      <c r="W7" s="35" t="n"/>
      <c r="X7" s="36">
        <f>IFERROR(TRIM(INDEX($A7:$V7,MATCH(Lists!$J$10,$A$1:$V$1,0))&amp;""),"")</f>
        <v/>
      </c>
      <c r="Y7" s="36">
        <f>IF(ISNUMBER(IFERROR(VALUE(IFERROR(TRIM(INDEX($A7:$V7,MATCH(Lists!$J$2,$A$1:$V$1,0))&amp;""),"")),"")),IF(AND(IFERROR(VALUE(IFERROR(TRIM(INDEX($A7:$V7,MATCH(Lists!$J$2,$A$1:$V$1,0))&amp;""),"")),"")&gt;=0,IFERROR(VALUE(IFERROR(TRIM(INDEX($A7:$V7,MATCH(Lists!$J$2,$A$1:$V$1,0))&amp;""),"")),"")&lt;=10),IFERROR(VALUE(IFERROR(TRIM(INDEX($A7:$V7,MATCH(Lists!$J$2,$A$1:$V$1,0))&amp;""),"")),""),""),"")</f>
        <v/>
      </c>
      <c r="Z7" s="36">
        <f>IF(Y7="","",IF(Y7&gt;=9,"Promoter",IF(Y7&gt;=7,"Passive","Detractor")))</f>
        <v/>
      </c>
      <c r="AA7" s="36">
        <f>IFERROR(VALUE(IFERROR(TRIM(INDEX($A7:$V7,MATCH(Lists!$J$4,$A$1:$V$1,0))&amp;""),"")),"")</f>
        <v/>
      </c>
      <c r="AB7" s="36">
        <f>IFERROR(VALUE(IFERROR(TRIM(INDEX($A7:$V7,MATCH(Lists!$J$5,$A$1:$V$1,0))&amp;""),"")),"")</f>
        <v/>
      </c>
      <c r="AC7" s="36">
        <f>IFERROR(VALUE(IFERROR(TRIM(INDEX($A7:$V7,MATCH(Lists!$J$6,$A$1:$V$1,0))&amp;""),"")),"")</f>
        <v/>
      </c>
      <c r="AD7" s="36">
        <f>IFERROR(TRIM(INDEX($A7:$V7,MATCH(Lists!$J$7,$A$1:$V$1,0))&amp;""),"")</f>
        <v/>
      </c>
      <c r="AE7" s="36">
        <f>IFERROR(TRIM(INDEX($A7:$V7,MATCH(Lists!$J$8,$A$1:$V$1,0))&amp;""),"")</f>
        <v/>
      </c>
      <c r="AF7" s="36">
        <f>IFERROR(TRIM(INDEX($A7:$V7,MATCH(Lists!$J$3,$A$1:$V$1,0))&amp;""),"")</f>
        <v/>
      </c>
      <c r="AG7" s="36">
        <f>IF(LEN(AF7)&gt;0,MAX($AG$1:AG6)+1,"")</f>
        <v/>
      </c>
      <c r="AH7" s="36">
        <f>IFERROR(TRIM(INDEX($A7:$V7,MATCH(Lists!$J$9,$A$1:$V$1,0))&amp;""),"")</f>
        <v/>
      </c>
    </row>
    <row r="8">
      <c r="A8" s="34" t="inlineStr">
        <is>
          <t>EXAMPLE-07 (delete me)</t>
        </is>
      </c>
      <c r="B8" s="34" t="inlineStr">
        <is>
          <t>2026-10-07T16:16:00.000Z</t>
        </is>
      </c>
      <c r="C8" s="34" t="inlineStr">
        <is>
          <t>2026-10-07T16:11:00.000Z</t>
        </is>
      </c>
      <c r="D8" s="34" t="n">
        <v>6</v>
      </c>
      <c r="E8" s="34" t="inlineStr">
        <is>
          <t>The room was warm.</t>
        </is>
      </c>
      <c r="F8" s="34" t="n"/>
      <c r="G8" s="34" t="n">
        <v>3</v>
      </c>
      <c r="H8" s="34" t="n">
        <v>3</v>
      </c>
      <c r="I8" s="34" t="n">
        <v>2</v>
      </c>
      <c r="J8" s="34" t="n"/>
      <c r="K8" s="34" t="inlineStr">
        <is>
          <t>Probably not</t>
        </is>
      </c>
      <c r="L8" s="34" t="inlineStr">
        <is>
          <t>Longer breaks</t>
        </is>
      </c>
      <c r="M8" s="34" t="n"/>
      <c r="N8" s="34" t="inlineStr">
        <is>
          <t>a7@example.com</t>
        </is>
      </c>
      <c r="O8" s="34" t="inlineStr">
        <is>
          <t>spring-meetup</t>
        </is>
      </c>
      <c r="P8" s="34" t="n">
        <v>1</v>
      </c>
      <c r="W8" s="35" t="n"/>
      <c r="X8" s="36">
        <f>IFERROR(TRIM(INDEX($A8:$V8,MATCH(Lists!$J$10,$A$1:$V$1,0))&amp;""),"")</f>
        <v/>
      </c>
      <c r="Y8" s="36">
        <f>IF(ISNUMBER(IFERROR(VALUE(IFERROR(TRIM(INDEX($A8:$V8,MATCH(Lists!$J$2,$A$1:$V$1,0))&amp;""),"")),"")),IF(AND(IFERROR(VALUE(IFERROR(TRIM(INDEX($A8:$V8,MATCH(Lists!$J$2,$A$1:$V$1,0))&amp;""),"")),"")&gt;=0,IFERROR(VALUE(IFERROR(TRIM(INDEX($A8:$V8,MATCH(Lists!$J$2,$A$1:$V$1,0))&amp;""),"")),"")&lt;=10),IFERROR(VALUE(IFERROR(TRIM(INDEX($A8:$V8,MATCH(Lists!$J$2,$A$1:$V$1,0))&amp;""),"")),""),""),"")</f>
        <v/>
      </c>
      <c r="Z8" s="36">
        <f>IF(Y8="","",IF(Y8&gt;=9,"Promoter",IF(Y8&gt;=7,"Passive","Detractor")))</f>
        <v/>
      </c>
      <c r="AA8" s="36">
        <f>IFERROR(VALUE(IFERROR(TRIM(INDEX($A8:$V8,MATCH(Lists!$J$4,$A$1:$V$1,0))&amp;""),"")),"")</f>
        <v/>
      </c>
      <c r="AB8" s="36">
        <f>IFERROR(VALUE(IFERROR(TRIM(INDEX($A8:$V8,MATCH(Lists!$J$5,$A$1:$V$1,0))&amp;""),"")),"")</f>
        <v/>
      </c>
      <c r="AC8" s="36">
        <f>IFERROR(VALUE(IFERROR(TRIM(INDEX($A8:$V8,MATCH(Lists!$J$6,$A$1:$V$1,0))&amp;""),"")),"")</f>
        <v/>
      </c>
      <c r="AD8" s="36">
        <f>IFERROR(TRIM(INDEX($A8:$V8,MATCH(Lists!$J$7,$A$1:$V$1,0))&amp;""),"")</f>
        <v/>
      </c>
      <c r="AE8" s="36">
        <f>IFERROR(TRIM(INDEX($A8:$V8,MATCH(Lists!$J$8,$A$1:$V$1,0))&amp;""),"")</f>
        <v/>
      </c>
      <c r="AF8" s="36">
        <f>IFERROR(TRIM(INDEX($A8:$V8,MATCH(Lists!$J$3,$A$1:$V$1,0))&amp;""),"")</f>
        <v/>
      </c>
      <c r="AG8" s="36">
        <f>IF(LEN(AF8)&gt;0,MAX($AG$1:AG7)+1,"")</f>
        <v/>
      </c>
      <c r="AH8" s="36">
        <f>IFERROR(TRIM(INDEX($A8:$V8,MATCH(Lists!$J$9,$A$1:$V$1,0))&amp;""),"")</f>
        <v/>
      </c>
    </row>
    <row r="9">
      <c r="A9" s="34" t="inlineStr">
        <is>
          <t>EXAMPLE-08 (delete me)</t>
        </is>
      </c>
      <c r="B9" s="34" t="inlineStr">
        <is>
          <t>2026-10-08T16:17:00.000Z</t>
        </is>
      </c>
      <c r="C9" s="34" t="inlineStr">
        <is>
          <t>2026-10-08T16:12:00.000Z</t>
        </is>
      </c>
      <c r="D9" s="34" t="n">
        <v>5</v>
      </c>
      <c r="E9" s="34" t="inlineStr">
        <is>
          <t>The room was warm.</t>
        </is>
      </c>
      <c r="F9" s="34" t="n"/>
      <c r="G9" s="34" t="n">
        <v>3</v>
      </c>
      <c r="H9" s="34" t="n">
        <v>2</v>
      </c>
      <c r="I9" s="34" t="n">
        <v>2</v>
      </c>
      <c r="J9" s="34" t="n"/>
      <c r="K9" s="34" t="inlineStr">
        <is>
          <t>Probably not</t>
        </is>
      </c>
      <c r="L9" s="34" t="inlineStr">
        <is>
          <t>Longer breaks, Hallway time</t>
        </is>
      </c>
      <c r="M9" s="34" t="n"/>
      <c r="N9" s="34" t="n"/>
      <c r="O9" s="34" t="inlineStr">
        <is>
          <t>spring-meetup</t>
        </is>
      </c>
      <c r="P9" s="34" t="n">
        <v>1</v>
      </c>
      <c r="W9" s="35" t="n"/>
      <c r="X9" s="36">
        <f>IFERROR(TRIM(INDEX($A9:$V9,MATCH(Lists!$J$10,$A$1:$V$1,0))&amp;""),"")</f>
        <v/>
      </c>
      <c r="Y9" s="36">
        <f>IF(ISNUMBER(IFERROR(VALUE(IFERROR(TRIM(INDEX($A9:$V9,MATCH(Lists!$J$2,$A$1:$V$1,0))&amp;""),"")),"")),IF(AND(IFERROR(VALUE(IFERROR(TRIM(INDEX($A9:$V9,MATCH(Lists!$J$2,$A$1:$V$1,0))&amp;""),"")),"")&gt;=0,IFERROR(VALUE(IFERROR(TRIM(INDEX($A9:$V9,MATCH(Lists!$J$2,$A$1:$V$1,0))&amp;""),"")),"")&lt;=10),IFERROR(VALUE(IFERROR(TRIM(INDEX($A9:$V9,MATCH(Lists!$J$2,$A$1:$V$1,0))&amp;""),"")),""),""),"")</f>
        <v/>
      </c>
      <c r="Z9" s="36">
        <f>IF(Y9="","",IF(Y9&gt;=9,"Promoter",IF(Y9&gt;=7,"Passive","Detractor")))</f>
        <v/>
      </c>
      <c r="AA9" s="36">
        <f>IFERROR(VALUE(IFERROR(TRIM(INDEX($A9:$V9,MATCH(Lists!$J$4,$A$1:$V$1,0))&amp;""),"")),"")</f>
        <v/>
      </c>
      <c r="AB9" s="36">
        <f>IFERROR(VALUE(IFERROR(TRIM(INDEX($A9:$V9,MATCH(Lists!$J$5,$A$1:$V$1,0))&amp;""),"")),"")</f>
        <v/>
      </c>
      <c r="AC9" s="36">
        <f>IFERROR(VALUE(IFERROR(TRIM(INDEX($A9:$V9,MATCH(Lists!$J$6,$A$1:$V$1,0))&amp;""),"")),"")</f>
        <v/>
      </c>
      <c r="AD9" s="36">
        <f>IFERROR(TRIM(INDEX($A9:$V9,MATCH(Lists!$J$7,$A$1:$V$1,0))&amp;""),"")</f>
        <v/>
      </c>
      <c r="AE9" s="36">
        <f>IFERROR(TRIM(INDEX($A9:$V9,MATCH(Lists!$J$8,$A$1:$V$1,0))&amp;""),"")</f>
        <v/>
      </c>
      <c r="AF9" s="36">
        <f>IFERROR(TRIM(INDEX($A9:$V9,MATCH(Lists!$J$3,$A$1:$V$1,0))&amp;""),"")</f>
        <v/>
      </c>
      <c r="AG9" s="36">
        <f>IF(LEN(AF9)&gt;0,MAX($AG$1:AG8)+1,"")</f>
        <v/>
      </c>
      <c r="AH9" s="36">
        <f>IFERROR(TRIM(INDEX($A9:$V9,MATCH(Lists!$J$9,$A$1:$V$1,0))&amp;""),"")</f>
        <v/>
      </c>
    </row>
    <row r="10">
      <c r="A10" s="34" t="inlineStr">
        <is>
          <t>EXAMPLE-09 (delete me)</t>
        </is>
      </c>
      <c r="B10" s="34" t="inlineStr">
        <is>
          <t>2026-10-09T16:18:00.000Z</t>
        </is>
      </c>
      <c r="C10" s="34" t="inlineStr">
        <is>
          <t>2026-10-09T16:13:00.000Z</t>
        </is>
      </c>
      <c r="D10" s="34" t="n">
        <v>10</v>
      </c>
      <c r="E10" s="34" t="n"/>
      <c r="F10" s="34" t="inlineStr">
        <is>
          <t>(Example) I learned something new in every session.</t>
        </is>
      </c>
      <c r="G10" s="34" t="n">
        <v>5</v>
      </c>
      <c r="H10" s="34" t="n">
        <v>5</v>
      </c>
      <c r="I10" s="34" t="n">
        <v>5</v>
      </c>
      <c r="J10" s="34" t="inlineStr">
        <is>
          <t>The closing keynote</t>
        </is>
      </c>
      <c r="K10" s="34" t="inlineStr">
        <is>
          <t>Definitely</t>
        </is>
      </c>
      <c r="L10" s="34" t="inlineStr">
        <is>
          <t>An evening social</t>
        </is>
      </c>
      <c r="M10" s="34" t="n"/>
      <c r="N10" s="34" t="n"/>
      <c r="O10" s="34" t="inlineStr">
        <is>
          <t>spring-meetup</t>
        </is>
      </c>
      <c r="P10" s="34" t="n">
        <v>1</v>
      </c>
      <c r="W10" s="35" t="n"/>
      <c r="X10" s="36">
        <f>IFERROR(TRIM(INDEX($A10:$V10,MATCH(Lists!$J$10,$A$1:$V$1,0))&amp;""),"")</f>
        <v/>
      </c>
      <c r="Y10" s="36">
        <f>IF(ISNUMBER(IFERROR(VALUE(IFERROR(TRIM(INDEX($A10:$V10,MATCH(Lists!$J$2,$A$1:$V$1,0))&amp;""),"")),"")),IF(AND(IFERROR(VALUE(IFERROR(TRIM(INDEX($A10:$V10,MATCH(Lists!$J$2,$A$1:$V$1,0))&amp;""),"")),"")&gt;=0,IFERROR(VALUE(IFERROR(TRIM(INDEX($A10:$V10,MATCH(Lists!$J$2,$A$1:$V$1,0))&amp;""),"")),"")&lt;=10),IFERROR(VALUE(IFERROR(TRIM(INDEX($A10:$V10,MATCH(Lists!$J$2,$A$1:$V$1,0))&amp;""),"")),""),""),"")</f>
        <v/>
      </c>
      <c r="Z10" s="36">
        <f>IF(Y10="","",IF(Y10&gt;=9,"Promoter",IF(Y10&gt;=7,"Passive","Detractor")))</f>
        <v/>
      </c>
      <c r="AA10" s="36">
        <f>IFERROR(VALUE(IFERROR(TRIM(INDEX($A10:$V10,MATCH(Lists!$J$4,$A$1:$V$1,0))&amp;""),"")),"")</f>
        <v/>
      </c>
      <c r="AB10" s="36">
        <f>IFERROR(VALUE(IFERROR(TRIM(INDEX($A10:$V10,MATCH(Lists!$J$5,$A$1:$V$1,0))&amp;""),"")),"")</f>
        <v/>
      </c>
      <c r="AC10" s="36">
        <f>IFERROR(VALUE(IFERROR(TRIM(INDEX($A10:$V10,MATCH(Lists!$J$6,$A$1:$V$1,0))&amp;""),"")),"")</f>
        <v/>
      </c>
      <c r="AD10" s="36">
        <f>IFERROR(TRIM(INDEX($A10:$V10,MATCH(Lists!$J$7,$A$1:$V$1,0))&amp;""),"")</f>
        <v/>
      </c>
      <c r="AE10" s="36">
        <f>IFERROR(TRIM(INDEX($A10:$V10,MATCH(Lists!$J$8,$A$1:$V$1,0))&amp;""),"")</f>
        <v/>
      </c>
      <c r="AF10" s="36">
        <f>IFERROR(TRIM(INDEX($A10:$V10,MATCH(Lists!$J$3,$A$1:$V$1,0))&amp;""),"")</f>
        <v/>
      </c>
      <c r="AG10" s="36">
        <f>IF(LEN(AF10)&gt;0,MAX($AG$1:AG9)+1,"")</f>
        <v/>
      </c>
      <c r="AH10" s="36">
        <f>IFERROR(TRIM(INDEX($A10:$V10,MATCH(Lists!$J$9,$A$1:$V$1,0))&amp;""),"")</f>
        <v/>
      </c>
    </row>
    <row r="11">
      <c r="A11" s="34" t="inlineStr">
        <is>
          <t>EXAMPLE-10 (delete me)</t>
        </is>
      </c>
      <c r="B11" s="34" t="inlineStr">
        <is>
          <t>2026-10-10T16:19:00.000Z</t>
        </is>
      </c>
      <c r="C11" s="34" t="inlineStr">
        <is>
          <t>2026-10-10T16:14:00.000Z</t>
        </is>
      </c>
      <c r="D11" s="34" t="n">
        <v>3</v>
      </c>
      <c r="E11" s="34" t="inlineStr">
        <is>
          <t>The room was warm.</t>
        </is>
      </c>
      <c r="F11" s="34" t="n"/>
      <c r="G11" s="34" t="n">
        <v>2</v>
      </c>
      <c r="H11" s="34" t="n">
        <v>3</v>
      </c>
      <c r="I11" s="34" t="n">
        <v>2</v>
      </c>
      <c r="J11" s="34" t="n"/>
      <c r="K11" s="34" t="inlineStr">
        <is>
          <t>No</t>
        </is>
      </c>
      <c r="L11" s="34" t="inlineStr">
        <is>
          <t>Hands-on workshops</t>
        </is>
      </c>
      <c r="M11" s="34" t="n"/>
      <c r="N11" s="34" t="n"/>
      <c r="O11" s="34" t="inlineStr">
        <is>
          <t>spring-meetup</t>
        </is>
      </c>
      <c r="P11" s="34" t="n">
        <v>1</v>
      </c>
      <c r="W11" s="35" t="n"/>
      <c r="X11" s="36">
        <f>IFERROR(TRIM(INDEX($A11:$V11,MATCH(Lists!$J$10,$A$1:$V$1,0))&amp;""),"")</f>
        <v/>
      </c>
      <c r="Y11" s="36">
        <f>IF(ISNUMBER(IFERROR(VALUE(IFERROR(TRIM(INDEX($A11:$V11,MATCH(Lists!$J$2,$A$1:$V$1,0))&amp;""),"")),"")),IF(AND(IFERROR(VALUE(IFERROR(TRIM(INDEX($A11:$V11,MATCH(Lists!$J$2,$A$1:$V$1,0))&amp;""),"")),"")&gt;=0,IFERROR(VALUE(IFERROR(TRIM(INDEX($A11:$V11,MATCH(Lists!$J$2,$A$1:$V$1,0))&amp;""),"")),"")&lt;=10),IFERROR(VALUE(IFERROR(TRIM(INDEX($A11:$V11,MATCH(Lists!$J$2,$A$1:$V$1,0))&amp;""),"")),""),""),"")</f>
        <v/>
      </c>
      <c r="Z11" s="36">
        <f>IF(Y11="","",IF(Y11&gt;=9,"Promoter",IF(Y11&gt;=7,"Passive","Detractor")))</f>
        <v/>
      </c>
      <c r="AA11" s="36">
        <f>IFERROR(VALUE(IFERROR(TRIM(INDEX($A11:$V11,MATCH(Lists!$J$4,$A$1:$V$1,0))&amp;""),"")),"")</f>
        <v/>
      </c>
      <c r="AB11" s="36">
        <f>IFERROR(VALUE(IFERROR(TRIM(INDEX($A11:$V11,MATCH(Lists!$J$5,$A$1:$V$1,0))&amp;""),"")),"")</f>
        <v/>
      </c>
      <c r="AC11" s="36">
        <f>IFERROR(VALUE(IFERROR(TRIM(INDEX($A11:$V11,MATCH(Lists!$J$6,$A$1:$V$1,0))&amp;""),"")),"")</f>
        <v/>
      </c>
      <c r="AD11" s="36">
        <f>IFERROR(TRIM(INDEX($A11:$V11,MATCH(Lists!$J$7,$A$1:$V$1,0))&amp;""),"")</f>
        <v/>
      </c>
      <c r="AE11" s="36">
        <f>IFERROR(TRIM(INDEX($A11:$V11,MATCH(Lists!$J$8,$A$1:$V$1,0))&amp;""),"")</f>
        <v/>
      </c>
      <c r="AF11" s="36">
        <f>IFERROR(TRIM(INDEX($A11:$V11,MATCH(Lists!$J$3,$A$1:$V$1,0))&amp;""),"")</f>
        <v/>
      </c>
      <c r="AG11" s="36">
        <f>IF(LEN(AF11)&gt;0,MAX($AG$1:AG10)+1,"")</f>
        <v/>
      </c>
      <c r="AH11" s="36">
        <f>IFERROR(TRIM(INDEX($A11:$V11,MATCH(Lists!$J$9,$A$1:$V$1,0))&amp;""),"")</f>
        <v/>
      </c>
    </row>
    <row r="12">
      <c r="A12" s="34" t="inlineStr">
        <is>
          <t>EXAMPLE-11 (delete me)</t>
        </is>
      </c>
      <c r="B12" s="34" t="inlineStr">
        <is>
          <t>2026-10-11T16:20:00.000Z</t>
        </is>
      </c>
      <c r="C12" s="34" t="inlineStr">
        <is>
          <t>2026-10-11T16:15:00.000Z</t>
        </is>
      </c>
      <c r="D12" s="34" t="n">
        <v>9</v>
      </c>
      <c r="E12" s="34" t="n"/>
      <c r="F12" s="34" t="inlineStr">
        <is>
          <t>(Example) Great speakers.</t>
        </is>
      </c>
      <c r="G12" s="34" t="n">
        <v>5</v>
      </c>
      <c r="H12" s="34" t="n">
        <v>4</v>
      </c>
      <c r="I12" s="34" t="n">
        <v>4</v>
      </c>
      <c r="J12" s="34" t="n"/>
      <c r="K12" s="34" t="inlineStr">
        <is>
          <t>Definitely</t>
        </is>
      </c>
      <c r="L12" s="34" t="inlineStr">
        <is>
          <t>Hands-on workshops</t>
        </is>
      </c>
      <c r="M12" s="34" t="n"/>
      <c r="N12" s="34" t="n"/>
      <c r="O12" s="34" t="inlineStr">
        <is>
          <t>autumn-summit</t>
        </is>
      </c>
      <c r="P12" s="34" t="n">
        <v>1</v>
      </c>
      <c r="W12" s="35" t="n"/>
      <c r="X12" s="36">
        <f>IFERROR(TRIM(INDEX($A12:$V12,MATCH(Lists!$J$10,$A$1:$V$1,0))&amp;""),"")</f>
        <v/>
      </c>
      <c r="Y12" s="36">
        <f>IF(ISNUMBER(IFERROR(VALUE(IFERROR(TRIM(INDEX($A12:$V12,MATCH(Lists!$J$2,$A$1:$V$1,0))&amp;""),"")),"")),IF(AND(IFERROR(VALUE(IFERROR(TRIM(INDEX($A12:$V12,MATCH(Lists!$J$2,$A$1:$V$1,0))&amp;""),"")),"")&gt;=0,IFERROR(VALUE(IFERROR(TRIM(INDEX($A12:$V12,MATCH(Lists!$J$2,$A$1:$V$1,0))&amp;""),"")),"")&lt;=10),IFERROR(VALUE(IFERROR(TRIM(INDEX($A12:$V12,MATCH(Lists!$J$2,$A$1:$V$1,0))&amp;""),"")),""),""),"")</f>
        <v/>
      </c>
      <c r="Z12" s="36">
        <f>IF(Y12="","",IF(Y12&gt;=9,"Promoter",IF(Y12&gt;=7,"Passive","Detractor")))</f>
        <v/>
      </c>
      <c r="AA12" s="36">
        <f>IFERROR(VALUE(IFERROR(TRIM(INDEX($A12:$V12,MATCH(Lists!$J$4,$A$1:$V$1,0))&amp;""),"")),"")</f>
        <v/>
      </c>
      <c r="AB12" s="36">
        <f>IFERROR(VALUE(IFERROR(TRIM(INDEX($A12:$V12,MATCH(Lists!$J$5,$A$1:$V$1,0))&amp;""),"")),"")</f>
        <v/>
      </c>
      <c r="AC12" s="36">
        <f>IFERROR(VALUE(IFERROR(TRIM(INDEX($A12:$V12,MATCH(Lists!$J$6,$A$1:$V$1,0))&amp;""),"")),"")</f>
        <v/>
      </c>
      <c r="AD12" s="36">
        <f>IFERROR(TRIM(INDEX($A12:$V12,MATCH(Lists!$J$7,$A$1:$V$1,0))&amp;""),"")</f>
        <v/>
      </c>
      <c r="AE12" s="36">
        <f>IFERROR(TRIM(INDEX($A12:$V12,MATCH(Lists!$J$8,$A$1:$V$1,0))&amp;""),"")</f>
        <v/>
      </c>
      <c r="AF12" s="36">
        <f>IFERROR(TRIM(INDEX($A12:$V12,MATCH(Lists!$J$3,$A$1:$V$1,0))&amp;""),"")</f>
        <v/>
      </c>
      <c r="AG12" s="36">
        <f>IF(LEN(AF12)&gt;0,MAX($AG$1:AG11)+1,"")</f>
        <v/>
      </c>
      <c r="AH12" s="36">
        <f>IFERROR(TRIM(INDEX($A12:$V12,MATCH(Lists!$J$9,$A$1:$V$1,0))&amp;""),"")</f>
        <v/>
      </c>
    </row>
    <row r="13">
      <c r="A13" s="34" t="inlineStr">
        <is>
          <t>EXAMPLE-12 (delete me)</t>
        </is>
      </c>
      <c r="B13" s="34" t="inlineStr">
        <is>
          <t>2026-10-12T16:21:00.000Z</t>
        </is>
      </c>
      <c r="C13" s="34" t="inlineStr">
        <is>
          <t>2026-10-12T16:16:00.000Z</t>
        </is>
      </c>
      <c r="D13" s="34" t="n">
        <v>10</v>
      </c>
      <c r="E13" s="34" t="n"/>
      <c r="F13" s="34" t="n"/>
      <c r="G13" s="34" t="n">
        <v>5</v>
      </c>
      <c r="H13" s="34" t="n">
        <v>5</v>
      </c>
      <c r="I13" s="34" t="n">
        <v>4</v>
      </c>
      <c r="J13" s="34" t="n"/>
      <c r="K13" s="34" t="inlineStr">
        <is>
          <t>Definitely</t>
        </is>
      </c>
      <c r="L13" s="34" t="inlineStr">
        <is>
          <t>Lightning talks, Panels and Q&amp;A</t>
        </is>
      </c>
      <c r="M13" s="34" t="n"/>
      <c r="N13" s="34" t="inlineStr">
        <is>
          <t>b2@example.com</t>
        </is>
      </c>
      <c r="O13" s="34" t="inlineStr">
        <is>
          <t>autumn-summit</t>
        </is>
      </c>
      <c r="P13" s="34" t="n">
        <v>1</v>
      </c>
      <c r="W13" s="35" t="n"/>
      <c r="X13" s="36">
        <f>IFERROR(TRIM(INDEX($A13:$V13,MATCH(Lists!$J$10,$A$1:$V$1,0))&amp;""),"")</f>
        <v/>
      </c>
      <c r="Y13" s="36">
        <f>IF(ISNUMBER(IFERROR(VALUE(IFERROR(TRIM(INDEX($A13:$V13,MATCH(Lists!$J$2,$A$1:$V$1,0))&amp;""),"")),"")),IF(AND(IFERROR(VALUE(IFERROR(TRIM(INDEX($A13:$V13,MATCH(Lists!$J$2,$A$1:$V$1,0))&amp;""),"")),"")&gt;=0,IFERROR(VALUE(IFERROR(TRIM(INDEX($A13:$V13,MATCH(Lists!$J$2,$A$1:$V$1,0))&amp;""),"")),"")&lt;=10),IFERROR(VALUE(IFERROR(TRIM(INDEX($A13:$V13,MATCH(Lists!$J$2,$A$1:$V$1,0))&amp;""),"")),""),""),"")</f>
        <v/>
      </c>
      <c r="Z13" s="36">
        <f>IF(Y13="","",IF(Y13&gt;=9,"Promoter",IF(Y13&gt;=7,"Passive","Detractor")))</f>
        <v/>
      </c>
      <c r="AA13" s="36">
        <f>IFERROR(VALUE(IFERROR(TRIM(INDEX($A13:$V13,MATCH(Lists!$J$4,$A$1:$V$1,0))&amp;""),"")),"")</f>
        <v/>
      </c>
      <c r="AB13" s="36">
        <f>IFERROR(VALUE(IFERROR(TRIM(INDEX($A13:$V13,MATCH(Lists!$J$5,$A$1:$V$1,0))&amp;""),"")),"")</f>
        <v/>
      </c>
      <c r="AC13" s="36">
        <f>IFERROR(VALUE(IFERROR(TRIM(INDEX($A13:$V13,MATCH(Lists!$J$6,$A$1:$V$1,0))&amp;""),"")),"")</f>
        <v/>
      </c>
      <c r="AD13" s="36">
        <f>IFERROR(TRIM(INDEX($A13:$V13,MATCH(Lists!$J$7,$A$1:$V$1,0))&amp;""),"")</f>
        <v/>
      </c>
      <c r="AE13" s="36">
        <f>IFERROR(TRIM(INDEX($A13:$V13,MATCH(Lists!$J$8,$A$1:$V$1,0))&amp;""),"")</f>
        <v/>
      </c>
      <c r="AF13" s="36">
        <f>IFERROR(TRIM(INDEX($A13:$V13,MATCH(Lists!$J$3,$A$1:$V$1,0))&amp;""),"")</f>
        <v/>
      </c>
      <c r="AG13" s="36">
        <f>IF(LEN(AF13)&gt;0,MAX($AG$1:AG12)+1,"")</f>
        <v/>
      </c>
      <c r="AH13" s="36">
        <f>IFERROR(TRIM(INDEX($A13:$V13,MATCH(Lists!$J$9,$A$1:$V$1,0))&amp;""),"")</f>
        <v/>
      </c>
    </row>
    <row r="14">
      <c r="A14" s="34" t="inlineStr">
        <is>
          <t>EXAMPLE-13 (delete me)</t>
        </is>
      </c>
      <c r="B14" s="34" t="inlineStr">
        <is>
          <t>2026-10-13T16:22:00.000Z</t>
        </is>
      </c>
      <c r="C14" s="34" t="inlineStr">
        <is>
          <t>2026-10-13T16:17:00.000Z</t>
        </is>
      </c>
      <c r="D14" s="34" t="n">
        <v>8</v>
      </c>
      <c r="E14" s="34" t="n"/>
      <c r="F14" s="34" t="n"/>
      <c r="G14" s="34" t="n">
        <v>4</v>
      </c>
      <c r="H14" s="34" t="n">
        <v>4</v>
      </c>
      <c r="I14" s="34" t="n">
        <v>3</v>
      </c>
      <c r="J14" s="34" t="inlineStr">
        <is>
          <t>The closing keynote</t>
        </is>
      </c>
      <c r="K14" s="34" t="inlineStr">
        <is>
          <t>Probably</t>
        </is>
      </c>
      <c r="L14" s="34" t="inlineStr">
        <is>
          <t>Hallway time</t>
        </is>
      </c>
      <c r="M14" s="34" t="n"/>
      <c r="N14" s="34" t="n"/>
      <c r="O14" s="34" t="inlineStr">
        <is>
          <t>autumn-summit</t>
        </is>
      </c>
      <c r="P14" s="34" t="n">
        <v>1</v>
      </c>
      <c r="W14" s="35" t="n"/>
      <c r="X14" s="36">
        <f>IFERROR(TRIM(INDEX($A14:$V14,MATCH(Lists!$J$10,$A$1:$V$1,0))&amp;""),"")</f>
        <v/>
      </c>
      <c r="Y14" s="36">
        <f>IF(ISNUMBER(IFERROR(VALUE(IFERROR(TRIM(INDEX($A14:$V14,MATCH(Lists!$J$2,$A$1:$V$1,0))&amp;""),"")),"")),IF(AND(IFERROR(VALUE(IFERROR(TRIM(INDEX($A14:$V14,MATCH(Lists!$J$2,$A$1:$V$1,0))&amp;""),"")),"")&gt;=0,IFERROR(VALUE(IFERROR(TRIM(INDEX($A14:$V14,MATCH(Lists!$J$2,$A$1:$V$1,0))&amp;""),"")),"")&lt;=10),IFERROR(VALUE(IFERROR(TRIM(INDEX($A14:$V14,MATCH(Lists!$J$2,$A$1:$V$1,0))&amp;""),"")),""),""),"")</f>
        <v/>
      </c>
      <c r="Z14" s="36">
        <f>IF(Y14="","",IF(Y14&gt;=9,"Promoter",IF(Y14&gt;=7,"Passive","Detractor")))</f>
        <v/>
      </c>
      <c r="AA14" s="36">
        <f>IFERROR(VALUE(IFERROR(TRIM(INDEX($A14:$V14,MATCH(Lists!$J$4,$A$1:$V$1,0))&amp;""),"")),"")</f>
        <v/>
      </c>
      <c r="AB14" s="36">
        <f>IFERROR(VALUE(IFERROR(TRIM(INDEX($A14:$V14,MATCH(Lists!$J$5,$A$1:$V$1,0))&amp;""),"")),"")</f>
        <v/>
      </c>
      <c r="AC14" s="36">
        <f>IFERROR(VALUE(IFERROR(TRIM(INDEX($A14:$V14,MATCH(Lists!$J$6,$A$1:$V$1,0))&amp;""),"")),"")</f>
        <v/>
      </c>
      <c r="AD14" s="36">
        <f>IFERROR(TRIM(INDEX($A14:$V14,MATCH(Lists!$J$7,$A$1:$V$1,0))&amp;""),"")</f>
        <v/>
      </c>
      <c r="AE14" s="36">
        <f>IFERROR(TRIM(INDEX($A14:$V14,MATCH(Lists!$J$8,$A$1:$V$1,0))&amp;""),"")</f>
        <v/>
      </c>
      <c r="AF14" s="36">
        <f>IFERROR(TRIM(INDEX($A14:$V14,MATCH(Lists!$J$3,$A$1:$V$1,0))&amp;""),"")</f>
        <v/>
      </c>
      <c r="AG14" s="36">
        <f>IF(LEN(AF14)&gt;0,MAX($AG$1:AG13)+1,"")</f>
        <v/>
      </c>
      <c r="AH14" s="36">
        <f>IFERROR(TRIM(INDEX($A14:$V14,MATCH(Lists!$J$9,$A$1:$V$1,0))&amp;""),"")</f>
        <v/>
      </c>
    </row>
    <row r="15">
      <c r="A15" s="34" t="inlineStr">
        <is>
          <t>EXAMPLE-14 (delete me)</t>
        </is>
      </c>
      <c r="B15" s="34" t="inlineStr">
        <is>
          <t>2026-10-14T16:23:00.000Z</t>
        </is>
      </c>
      <c r="C15" s="34" t="inlineStr">
        <is>
          <t>2026-10-14T16:18:00.000Z</t>
        </is>
      </c>
      <c r="D15" s="34" t="n">
        <v>6</v>
      </c>
      <c r="E15" s="34" t="inlineStr">
        <is>
          <t>The room was warm.</t>
        </is>
      </c>
      <c r="F15" s="34" t="n"/>
      <c r="G15" s="34" t="n">
        <v>3</v>
      </c>
      <c r="H15" s="34" t="n">
        <v>2</v>
      </c>
      <c r="I15" s="34" t="n">
        <v>3</v>
      </c>
      <c r="J15" s="34" t="n"/>
      <c r="K15" s="34" t="inlineStr">
        <is>
          <t>Probably not</t>
        </is>
      </c>
      <c r="L15" s="34" t="inlineStr">
        <is>
          <t>Longer breaks</t>
        </is>
      </c>
      <c r="M15" s="34" t="n"/>
      <c r="N15" s="34" t="n"/>
      <c r="O15" s="34" t="inlineStr">
        <is>
          <t>autumn-summit</t>
        </is>
      </c>
      <c r="P15" s="34" t="n">
        <v>1</v>
      </c>
      <c r="W15" s="35" t="n"/>
      <c r="X15" s="36">
        <f>IFERROR(TRIM(INDEX($A15:$V15,MATCH(Lists!$J$10,$A$1:$V$1,0))&amp;""),"")</f>
        <v/>
      </c>
      <c r="Y15" s="36">
        <f>IF(ISNUMBER(IFERROR(VALUE(IFERROR(TRIM(INDEX($A15:$V15,MATCH(Lists!$J$2,$A$1:$V$1,0))&amp;""),"")),"")),IF(AND(IFERROR(VALUE(IFERROR(TRIM(INDEX($A15:$V15,MATCH(Lists!$J$2,$A$1:$V$1,0))&amp;""),"")),"")&gt;=0,IFERROR(VALUE(IFERROR(TRIM(INDEX($A15:$V15,MATCH(Lists!$J$2,$A$1:$V$1,0))&amp;""),"")),"")&lt;=10),IFERROR(VALUE(IFERROR(TRIM(INDEX($A15:$V15,MATCH(Lists!$J$2,$A$1:$V$1,0))&amp;""),"")),""),""),"")</f>
        <v/>
      </c>
      <c r="Z15" s="36">
        <f>IF(Y15="","",IF(Y15&gt;=9,"Promoter",IF(Y15&gt;=7,"Passive","Detractor")))</f>
        <v/>
      </c>
      <c r="AA15" s="36">
        <f>IFERROR(VALUE(IFERROR(TRIM(INDEX($A15:$V15,MATCH(Lists!$J$4,$A$1:$V$1,0))&amp;""),"")),"")</f>
        <v/>
      </c>
      <c r="AB15" s="36">
        <f>IFERROR(VALUE(IFERROR(TRIM(INDEX($A15:$V15,MATCH(Lists!$J$5,$A$1:$V$1,0))&amp;""),"")),"")</f>
        <v/>
      </c>
      <c r="AC15" s="36">
        <f>IFERROR(VALUE(IFERROR(TRIM(INDEX($A15:$V15,MATCH(Lists!$J$6,$A$1:$V$1,0))&amp;""),"")),"")</f>
        <v/>
      </c>
      <c r="AD15" s="36">
        <f>IFERROR(TRIM(INDEX($A15:$V15,MATCH(Lists!$J$7,$A$1:$V$1,0))&amp;""),"")</f>
        <v/>
      </c>
      <c r="AE15" s="36">
        <f>IFERROR(TRIM(INDEX($A15:$V15,MATCH(Lists!$J$8,$A$1:$V$1,0))&amp;""),"")</f>
        <v/>
      </c>
      <c r="AF15" s="36">
        <f>IFERROR(TRIM(INDEX($A15:$V15,MATCH(Lists!$J$3,$A$1:$V$1,0))&amp;""),"")</f>
        <v/>
      </c>
      <c r="AG15" s="36">
        <f>IF(LEN(AF15)&gt;0,MAX($AG$1:AG14)+1,"")</f>
        <v/>
      </c>
      <c r="AH15" s="36">
        <f>IFERROR(TRIM(INDEX($A15:$V15,MATCH(Lists!$J$9,$A$1:$V$1,0))&amp;""),"")</f>
        <v/>
      </c>
    </row>
    <row r="16">
      <c r="A16" s="34" t="inlineStr">
        <is>
          <t>EXAMPLE-15 (delete me)</t>
        </is>
      </c>
      <c r="B16" s="34" t="inlineStr">
        <is>
          <t>2026-10-15T16:24:00.000Z</t>
        </is>
      </c>
      <c r="C16" s="34" t="inlineStr">
        <is>
          <t>2026-10-15T16:19:00.000Z</t>
        </is>
      </c>
      <c r="D16" s="34" t="n">
        <v>9</v>
      </c>
      <c r="E16" s="34" t="n"/>
      <c r="F16" s="34" t="inlineStr">
        <is>
          <t>(Example) Well run from start to finish.</t>
        </is>
      </c>
      <c r="G16" s="34" t="n">
        <v>4</v>
      </c>
      <c r="H16" s="34" t="n">
        <v>5</v>
      </c>
      <c r="I16" s="34" t="n">
        <v>4</v>
      </c>
      <c r="J16" s="34" t="n"/>
      <c r="K16" s="34" t="inlineStr">
        <is>
          <t>Definitely</t>
        </is>
      </c>
      <c r="L16" s="34" t="inlineStr">
        <is>
          <t>An evening social</t>
        </is>
      </c>
      <c r="M16" s="34" t="n"/>
      <c r="N16" s="34" t="n"/>
      <c r="O16" s="34" t="inlineStr">
        <is>
          <t>autumn-summit</t>
        </is>
      </c>
      <c r="P16" s="34" t="n">
        <v>1</v>
      </c>
      <c r="W16" s="35" t="n"/>
      <c r="X16" s="36">
        <f>IFERROR(TRIM(INDEX($A16:$V16,MATCH(Lists!$J$10,$A$1:$V$1,0))&amp;""),"")</f>
        <v/>
      </c>
      <c r="Y16" s="36">
        <f>IF(ISNUMBER(IFERROR(VALUE(IFERROR(TRIM(INDEX($A16:$V16,MATCH(Lists!$J$2,$A$1:$V$1,0))&amp;""),"")),"")),IF(AND(IFERROR(VALUE(IFERROR(TRIM(INDEX($A16:$V16,MATCH(Lists!$J$2,$A$1:$V$1,0))&amp;""),"")),"")&gt;=0,IFERROR(VALUE(IFERROR(TRIM(INDEX($A16:$V16,MATCH(Lists!$J$2,$A$1:$V$1,0))&amp;""),"")),"")&lt;=10),IFERROR(VALUE(IFERROR(TRIM(INDEX($A16:$V16,MATCH(Lists!$J$2,$A$1:$V$1,0))&amp;""),"")),""),""),"")</f>
        <v/>
      </c>
      <c r="Z16" s="36">
        <f>IF(Y16="","",IF(Y16&gt;=9,"Promoter",IF(Y16&gt;=7,"Passive","Detractor")))</f>
        <v/>
      </c>
      <c r="AA16" s="36">
        <f>IFERROR(VALUE(IFERROR(TRIM(INDEX($A16:$V16,MATCH(Lists!$J$4,$A$1:$V$1,0))&amp;""),"")),"")</f>
        <v/>
      </c>
      <c r="AB16" s="36">
        <f>IFERROR(VALUE(IFERROR(TRIM(INDEX($A16:$V16,MATCH(Lists!$J$5,$A$1:$V$1,0))&amp;""),"")),"")</f>
        <v/>
      </c>
      <c r="AC16" s="36">
        <f>IFERROR(VALUE(IFERROR(TRIM(INDEX($A16:$V16,MATCH(Lists!$J$6,$A$1:$V$1,0))&amp;""),"")),"")</f>
        <v/>
      </c>
      <c r="AD16" s="36">
        <f>IFERROR(TRIM(INDEX($A16:$V16,MATCH(Lists!$J$7,$A$1:$V$1,0))&amp;""),"")</f>
        <v/>
      </c>
      <c r="AE16" s="36">
        <f>IFERROR(TRIM(INDEX($A16:$V16,MATCH(Lists!$J$8,$A$1:$V$1,0))&amp;""),"")</f>
        <v/>
      </c>
      <c r="AF16" s="36">
        <f>IFERROR(TRIM(INDEX($A16:$V16,MATCH(Lists!$J$3,$A$1:$V$1,0))&amp;""),"")</f>
        <v/>
      </c>
      <c r="AG16" s="36">
        <f>IF(LEN(AF16)&gt;0,MAX($AG$1:AG15)+1,"")</f>
        <v/>
      </c>
      <c r="AH16" s="36">
        <f>IFERROR(TRIM(INDEX($A16:$V16,MATCH(Lists!$J$9,$A$1:$V$1,0))&amp;""),"")</f>
        <v/>
      </c>
    </row>
    <row r="17">
      <c r="A17" s="34" t="inlineStr">
        <is>
          <t>EXAMPLE-16 (delete me)</t>
        </is>
      </c>
      <c r="B17" s="34" t="inlineStr">
        <is>
          <t>2026-10-16T16:25:00.000Z</t>
        </is>
      </c>
      <c r="C17" s="34" t="inlineStr">
        <is>
          <t>2026-10-16T16:20:00.000Z</t>
        </is>
      </c>
      <c r="D17" s="34" t="n">
        <v>7</v>
      </c>
      <c r="E17" s="34" t="n"/>
      <c r="F17" s="34" t="n"/>
      <c r="G17" s="34" t="n">
        <v>4</v>
      </c>
      <c r="H17" s="34" t="n">
        <v>3</v>
      </c>
      <c r="I17" s="34" t="n">
        <v>3</v>
      </c>
      <c r="J17" s="34" t="n"/>
      <c r="K17" s="34" t="inlineStr">
        <is>
          <t>Probably</t>
        </is>
      </c>
      <c r="L17" s="34" t="inlineStr">
        <is>
          <t>Panels and Q&amp;A</t>
        </is>
      </c>
      <c r="M17" s="34" t="n"/>
      <c r="N17" s="34" t="n"/>
      <c r="O17" s="34" t="inlineStr">
        <is>
          <t>autumn-summit</t>
        </is>
      </c>
      <c r="P17" s="34" t="n">
        <v>1</v>
      </c>
      <c r="W17" s="35" t="n"/>
      <c r="X17" s="36">
        <f>IFERROR(TRIM(INDEX($A17:$V17,MATCH(Lists!$J$10,$A$1:$V$1,0))&amp;""),"")</f>
        <v/>
      </c>
      <c r="Y17" s="36">
        <f>IF(ISNUMBER(IFERROR(VALUE(IFERROR(TRIM(INDEX($A17:$V17,MATCH(Lists!$J$2,$A$1:$V$1,0))&amp;""),"")),"")),IF(AND(IFERROR(VALUE(IFERROR(TRIM(INDEX($A17:$V17,MATCH(Lists!$J$2,$A$1:$V$1,0))&amp;""),"")),"")&gt;=0,IFERROR(VALUE(IFERROR(TRIM(INDEX($A17:$V17,MATCH(Lists!$J$2,$A$1:$V$1,0))&amp;""),"")),"")&lt;=10),IFERROR(VALUE(IFERROR(TRIM(INDEX($A17:$V17,MATCH(Lists!$J$2,$A$1:$V$1,0))&amp;""),"")),""),""),"")</f>
        <v/>
      </c>
      <c r="Z17" s="36">
        <f>IF(Y17="","",IF(Y17&gt;=9,"Promoter",IF(Y17&gt;=7,"Passive","Detractor")))</f>
        <v/>
      </c>
      <c r="AA17" s="36">
        <f>IFERROR(VALUE(IFERROR(TRIM(INDEX($A17:$V17,MATCH(Lists!$J$4,$A$1:$V$1,0))&amp;""),"")),"")</f>
        <v/>
      </c>
      <c r="AB17" s="36">
        <f>IFERROR(VALUE(IFERROR(TRIM(INDEX($A17:$V17,MATCH(Lists!$J$5,$A$1:$V$1,0))&amp;""),"")),"")</f>
        <v/>
      </c>
      <c r="AC17" s="36">
        <f>IFERROR(VALUE(IFERROR(TRIM(INDEX($A17:$V17,MATCH(Lists!$J$6,$A$1:$V$1,0))&amp;""),"")),"")</f>
        <v/>
      </c>
      <c r="AD17" s="36">
        <f>IFERROR(TRIM(INDEX($A17:$V17,MATCH(Lists!$J$7,$A$1:$V$1,0))&amp;""),"")</f>
        <v/>
      </c>
      <c r="AE17" s="36">
        <f>IFERROR(TRIM(INDEX($A17:$V17,MATCH(Lists!$J$8,$A$1:$V$1,0))&amp;""),"")</f>
        <v/>
      </c>
      <c r="AF17" s="36">
        <f>IFERROR(TRIM(INDEX($A17:$V17,MATCH(Lists!$J$3,$A$1:$V$1,0))&amp;""),"")</f>
        <v/>
      </c>
      <c r="AG17" s="36">
        <f>IF(LEN(AF17)&gt;0,MAX($AG$1:AG16)+1,"")</f>
        <v/>
      </c>
      <c r="AH17" s="36">
        <f>IFERROR(TRIM(INDEX($A17:$V17,MATCH(Lists!$J$9,$A$1:$V$1,0))&amp;""),"")</f>
        <v/>
      </c>
    </row>
    <row r="18">
      <c r="A18" s="34" t="inlineStr">
        <is>
          <t>EXAMPLE-17 (delete me)</t>
        </is>
      </c>
      <c r="B18" s="34" t="inlineStr">
        <is>
          <t>2026-10-17T16:26:00.000Z</t>
        </is>
      </c>
      <c r="C18" s="34" t="inlineStr">
        <is>
          <t>2026-10-17T16:21:00.000Z</t>
        </is>
      </c>
      <c r="D18" s="34" t="n">
        <v>10</v>
      </c>
      <c r="E18" s="34" t="n"/>
      <c r="F18" s="34" t="inlineStr">
        <is>
          <t>(Example) Worth the trip.</t>
        </is>
      </c>
      <c r="G18" s="34" t="n">
        <v>5</v>
      </c>
      <c r="H18" s="34" t="n">
        <v>5</v>
      </c>
      <c r="I18" s="34" t="n">
        <v>5</v>
      </c>
      <c r="J18" s="34" t="inlineStr">
        <is>
          <t>The closing keynote</t>
        </is>
      </c>
      <c r="K18" s="34" t="inlineStr">
        <is>
          <t>Definitely</t>
        </is>
      </c>
      <c r="L18" s="34" t="inlineStr">
        <is>
          <t>Hands-on workshops</t>
        </is>
      </c>
      <c r="M18" s="34" t="n"/>
      <c r="N18" s="34" t="n"/>
      <c r="O18" s="34" t="inlineStr">
        <is>
          <t>autumn-summit</t>
        </is>
      </c>
      <c r="P18" s="34" t="n">
        <v>1</v>
      </c>
      <c r="W18" s="35" t="n"/>
      <c r="X18" s="36">
        <f>IFERROR(TRIM(INDEX($A18:$V18,MATCH(Lists!$J$10,$A$1:$V$1,0))&amp;""),"")</f>
        <v/>
      </c>
      <c r="Y18" s="36">
        <f>IF(ISNUMBER(IFERROR(VALUE(IFERROR(TRIM(INDEX($A18:$V18,MATCH(Lists!$J$2,$A$1:$V$1,0))&amp;""),"")),"")),IF(AND(IFERROR(VALUE(IFERROR(TRIM(INDEX($A18:$V18,MATCH(Lists!$J$2,$A$1:$V$1,0))&amp;""),"")),"")&gt;=0,IFERROR(VALUE(IFERROR(TRIM(INDEX($A18:$V18,MATCH(Lists!$J$2,$A$1:$V$1,0))&amp;""),"")),"")&lt;=10),IFERROR(VALUE(IFERROR(TRIM(INDEX($A18:$V18,MATCH(Lists!$J$2,$A$1:$V$1,0))&amp;""),"")),""),""),"")</f>
        <v/>
      </c>
      <c r="Z18" s="36">
        <f>IF(Y18="","",IF(Y18&gt;=9,"Promoter",IF(Y18&gt;=7,"Passive","Detractor")))</f>
        <v/>
      </c>
      <c r="AA18" s="36">
        <f>IFERROR(VALUE(IFERROR(TRIM(INDEX($A18:$V18,MATCH(Lists!$J$4,$A$1:$V$1,0))&amp;""),"")),"")</f>
        <v/>
      </c>
      <c r="AB18" s="36">
        <f>IFERROR(VALUE(IFERROR(TRIM(INDEX($A18:$V18,MATCH(Lists!$J$5,$A$1:$V$1,0))&amp;""),"")),"")</f>
        <v/>
      </c>
      <c r="AC18" s="36">
        <f>IFERROR(VALUE(IFERROR(TRIM(INDEX($A18:$V18,MATCH(Lists!$J$6,$A$1:$V$1,0))&amp;""),"")),"")</f>
        <v/>
      </c>
      <c r="AD18" s="36">
        <f>IFERROR(TRIM(INDEX($A18:$V18,MATCH(Lists!$J$7,$A$1:$V$1,0))&amp;""),"")</f>
        <v/>
      </c>
      <c r="AE18" s="36">
        <f>IFERROR(TRIM(INDEX($A18:$V18,MATCH(Lists!$J$8,$A$1:$V$1,0))&amp;""),"")</f>
        <v/>
      </c>
      <c r="AF18" s="36">
        <f>IFERROR(TRIM(INDEX($A18:$V18,MATCH(Lists!$J$3,$A$1:$V$1,0))&amp;""),"")</f>
        <v/>
      </c>
      <c r="AG18" s="36">
        <f>IF(LEN(AF18)&gt;0,MAX($AG$1:AG17)+1,"")</f>
        <v/>
      </c>
      <c r="AH18" s="36">
        <f>IFERROR(TRIM(INDEX($A18:$V18,MATCH(Lists!$J$9,$A$1:$V$1,0))&amp;""),"")</f>
        <v/>
      </c>
    </row>
    <row r="19">
      <c r="A19" s="34" t="inlineStr">
        <is>
          <t>EXAMPLE-18 (delete me)</t>
        </is>
      </c>
      <c r="B19" s="34" t="inlineStr">
        <is>
          <t>2026-10-18T16:27:00.000Z</t>
        </is>
      </c>
      <c r="C19" s="34" t="inlineStr">
        <is>
          <t>2026-10-18T16:22:00.000Z</t>
        </is>
      </c>
      <c r="D19" s="34" t="n">
        <v>2</v>
      </c>
      <c r="E19" s="34" t="inlineStr">
        <is>
          <t>The room was warm.</t>
        </is>
      </c>
      <c r="F19" s="34" t="n"/>
      <c r="G19" s="34" t="n">
        <v>2</v>
      </c>
      <c r="H19" s="34" t="n">
        <v>2</v>
      </c>
      <c r="I19" s="34" t="n">
        <v>1</v>
      </c>
      <c r="J19" s="34" t="n"/>
      <c r="K19" s="34" t="inlineStr">
        <is>
          <t>No</t>
        </is>
      </c>
      <c r="L19" s="34" t="inlineStr">
        <is>
          <t>Longer breaks</t>
        </is>
      </c>
      <c r="M19" s="34" t="n"/>
      <c r="N19" s="34" t="n"/>
      <c r="O19" s="34" t="inlineStr">
        <is>
          <t>autumn-summit</t>
        </is>
      </c>
      <c r="P19" s="34" t="n">
        <v>1</v>
      </c>
      <c r="W19" s="35" t="n"/>
      <c r="X19" s="36">
        <f>IFERROR(TRIM(INDEX($A19:$V19,MATCH(Lists!$J$10,$A$1:$V$1,0))&amp;""),"")</f>
        <v/>
      </c>
      <c r="Y19" s="36">
        <f>IF(ISNUMBER(IFERROR(VALUE(IFERROR(TRIM(INDEX($A19:$V19,MATCH(Lists!$J$2,$A$1:$V$1,0))&amp;""),"")),"")),IF(AND(IFERROR(VALUE(IFERROR(TRIM(INDEX($A19:$V19,MATCH(Lists!$J$2,$A$1:$V$1,0))&amp;""),"")),"")&gt;=0,IFERROR(VALUE(IFERROR(TRIM(INDEX($A19:$V19,MATCH(Lists!$J$2,$A$1:$V$1,0))&amp;""),"")),"")&lt;=10),IFERROR(VALUE(IFERROR(TRIM(INDEX($A19:$V19,MATCH(Lists!$J$2,$A$1:$V$1,0))&amp;""),"")),""),""),"")</f>
        <v/>
      </c>
      <c r="Z19" s="36">
        <f>IF(Y19="","",IF(Y19&gt;=9,"Promoter",IF(Y19&gt;=7,"Passive","Detractor")))</f>
        <v/>
      </c>
      <c r="AA19" s="36">
        <f>IFERROR(VALUE(IFERROR(TRIM(INDEX($A19:$V19,MATCH(Lists!$J$4,$A$1:$V$1,0))&amp;""),"")),"")</f>
        <v/>
      </c>
      <c r="AB19" s="36">
        <f>IFERROR(VALUE(IFERROR(TRIM(INDEX($A19:$V19,MATCH(Lists!$J$5,$A$1:$V$1,0))&amp;""),"")),"")</f>
        <v/>
      </c>
      <c r="AC19" s="36">
        <f>IFERROR(VALUE(IFERROR(TRIM(INDEX($A19:$V19,MATCH(Lists!$J$6,$A$1:$V$1,0))&amp;""),"")),"")</f>
        <v/>
      </c>
      <c r="AD19" s="36">
        <f>IFERROR(TRIM(INDEX($A19:$V19,MATCH(Lists!$J$7,$A$1:$V$1,0))&amp;""),"")</f>
        <v/>
      </c>
      <c r="AE19" s="36">
        <f>IFERROR(TRIM(INDEX($A19:$V19,MATCH(Lists!$J$8,$A$1:$V$1,0))&amp;""),"")</f>
        <v/>
      </c>
      <c r="AF19" s="36">
        <f>IFERROR(TRIM(INDEX($A19:$V19,MATCH(Lists!$J$3,$A$1:$V$1,0))&amp;""),"")</f>
        <v/>
      </c>
      <c r="AG19" s="36">
        <f>IF(LEN(AF19)&gt;0,MAX($AG$1:AG18)+1,"")</f>
        <v/>
      </c>
      <c r="AH19" s="36">
        <f>IFERROR(TRIM(INDEX($A19:$V19,MATCH(Lists!$J$9,$A$1:$V$1,0))&amp;""),"")</f>
        <v/>
      </c>
    </row>
    <row r="20">
      <c r="A20" s="34" t="inlineStr">
        <is>
          <t>EXAMPLE-19 (delete me)</t>
        </is>
      </c>
      <c r="B20" s="34" t="inlineStr">
        <is>
          <t>2026-10-19T16:28:00.000Z</t>
        </is>
      </c>
      <c r="C20" s="34" t="inlineStr">
        <is>
          <t>2026-10-19T16:23:00.000Z</t>
        </is>
      </c>
      <c r="D20" s="34" t="n">
        <v>9</v>
      </c>
      <c r="E20" s="34" t="n"/>
      <c r="F20" s="34" t="n"/>
      <c r="G20" s="34" t="n">
        <v>4</v>
      </c>
      <c r="H20" s="34" t="n">
        <v>4</v>
      </c>
      <c r="I20" s="34" t="n">
        <v>4</v>
      </c>
      <c r="J20" s="34" t="n"/>
      <c r="K20" s="34" t="inlineStr">
        <is>
          <t>Definitely</t>
        </is>
      </c>
      <c r="L20" s="34" t="inlineStr">
        <is>
          <t>Lightning talks</t>
        </is>
      </c>
      <c r="M20" s="34" t="n"/>
      <c r="N20" s="34" t="n"/>
      <c r="O20" s="34" t="n"/>
      <c r="P20" s="34" t="n">
        <v>1</v>
      </c>
      <c r="W20" s="35" t="n"/>
      <c r="X20" s="36">
        <f>IFERROR(TRIM(INDEX($A20:$V20,MATCH(Lists!$J$10,$A$1:$V$1,0))&amp;""),"")</f>
        <v/>
      </c>
      <c r="Y20" s="36">
        <f>IF(ISNUMBER(IFERROR(VALUE(IFERROR(TRIM(INDEX($A20:$V20,MATCH(Lists!$J$2,$A$1:$V$1,0))&amp;""),"")),"")),IF(AND(IFERROR(VALUE(IFERROR(TRIM(INDEX($A20:$V20,MATCH(Lists!$J$2,$A$1:$V$1,0))&amp;""),"")),"")&gt;=0,IFERROR(VALUE(IFERROR(TRIM(INDEX($A20:$V20,MATCH(Lists!$J$2,$A$1:$V$1,0))&amp;""),"")),"")&lt;=10),IFERROR(VALUE(IFERROR(TRIM(INDEX($A20:$V20,MATCH(Lists!$J$2,$A$1:$V$1,0))&amp;""),"")),""),""),"")</f>
        <v/>
      </c>
      <c r="Z20" s="36">
        <f>IF(Y20="","",IF(Y20&gt;=9,"Promoter",IF(Y20&gt;=7,"Passive","Detractor")))</f>
        <v/>
      </c>
      <c r="AA20" s="36">
        <f>IFERROR(VALUE(IFERROR(TRIM(INDEX($A20:$V20,MATCH(Lists!$J$4,$A$1:$V$1,0))&amp;""),"")),"")</f>
        <v/>
      </c>
      <c r="AB20" s="36">
        <f>IFERROR(VALUE(IFERROR(TRIM(INDEX($A20:$V20,MATCH(Lists!$J$5,$A$1:$V$1,0))&amp;""),"")),"")</f>
        <v/>
      </c>
      <c r="AC20" s="36">
        <f>IFERROR(VALUE(IFERROR(TRIM(INDEX($A20:$V20,MATCH(Lists!$J$6,$A$1:$V$1,0))&amp;""),"")),"")</f>
        <v/>
      </c>
      <c r="AD20" s="36">
        <f>IFERROR(TRIM(INDEX($A20:$V20,MATCH(Lists!$J$7,$A$1:$V$1,0))&amp;""),"")</f>
        <v/>
      </c>
      <c r="AE20" s="36">
        <f>IFERROR(TRIM(INDEX($A20:$V20,MATCH(Lists!$J$8,$A$1:$V$1,0))&amp;""),"")</f>
        <v/>
      </c>
      <c r="AF20" s="36">
        <f>IFERROR(TRIM(INDEX($A20:$V20,MATCH(Lists!$J$3,$A$1:$V$1,0))&amp;""),"")</f>
        <v/>
      </c>
      <c r="AG20" s="36">
        <f>IF(LEN(AF20)&gt;0,MAX($AG$1:AG19)+1,"")</f>
        <v/>
      </c>
      <c r="AH20" s="36">
        <f>IFERROR(TRIM(INDEX($A20:$V20,MATCH(Lists!$J$9,$A$1:$V$1,0))&amp;""),"")</f>
        <v/>
      </c>
    </row>
    <row r="21">
      <c r="A21" s="34" t="inlineStr">
        <is>
          <t>EXAMPLE-20 (delete me)</t>
        </is>
      </c>
      <c r="B21" s="34" t="inlineStr">
        <is>
          <t>2026-10-20T16:29:00.000Z</t>
        </is>
      </c>
      <c r="C21" s="34" t="inlineStr">
        <is>
          <t>2026-10-20T16:24:00.000Z</t>
        </is>
      </c>
      <c r="D21" s="34" t="n">
        <v>4</v>
      </c>
      <c r="E21" s="34" t="inlineStr">
        <is>
          <t>The room was warm.</t>
        </is>
      </c>
      <c r="F21" s="34" t="n"/>
      <c r="G21" s="34" t="n">
        <v>3</v>
      </c>
      <c r="H21" s="34" t="n">
        <v>3</v>
      </c>
      <c r="I21" s="34" t="n">
        <v>3</v>
      </c>
      <c r="J21" s="34" t="n"/>
      <c r="K21" s="34" t="inlineStr">
        <is>
          <t>Probably not</t>
        </is>
      </c>
      <c r="L21" s="34" t="inlineStr">
        <is>
          <t>Hallway time</t>
        </is>
      </c>
      <c r="M21" s="34" t="n"/>
      <c r="N21" s="34" t="n"/>
      <c r="O21" s="34" t="n"/>
      <c r="P21" s="34" t="n">
        <v>1</v>
      </c>
      <c r="W21" s="35" t="n"/>
      <c r="X21" s="36">
        <f>IFERROR(TRIM(INDEX($A21:$V21,MATCH(Lists!$J$10,$A$1:$V$1,0))&amp;""),"")</f>
        <v/>
      </c>
      <c r="Y21" s="36">
        <f>IF(ISNUMBER(IFERROR(VALUE(IFERROR(TRIM(INDEX($A21:$V21,MATCH(Lists!$J$2,$A$1:$V$1,0))&amp;""),"")),"")),IF(AND(IFERROR(VALUE(IFERROR(TRIM(INDEX($A21:$V21,MATCH(Lists!$J$2,$A$1:$V$1,0))&amp;""),"")),"")&gt;=0,IFERROR(VALUE(IFERROR(TRIM(INDEX($A21:$V21,MATCH(Lists!$J$2,$A$1:$V$1,0))&amp;""),"")),"")&lt;=10),IFERROR(VALUE(IFERROR(TRIM(INDEX($A21:$V21,MATCH(Lists!$J$2,$A$1:$V$1,0))&amp;""),"")),""),""),"")</f>
        <v/>
      </c>
      <c r="Z21" s="36">
        <f>IF(Y21="","",IF(Y21&gt;=9,"Promoter",IF(Y21&gt;=7,"Passive","Detractor")))</f>
        <v/>
      </c>
      <c r="AA21" s="36">
        <f>IFERROR(VALUE(IFERROR(TRIM(INDEX($A21:$V21,MATCH(Lists!$J$4,$A$1:$V$1,0))&amp;""),"")),"")</f>
        <v/>
      </c>
      <c r="AB21" s="36">
        <f>IFERROR(VALUE(IFERROR(TRIM(INDEX($A21:$V21,MATCH(Lists!$J$5,$A$1:$V$1,0))&amp;""),"")),"")</f>
        <v/>
      </c>
      <c r="AC21" s="36">
        <f>IFERROR(VALUE(IFERROR(TRIM(INDEX($A21:$V21,MATCH(Lists!$J$6,$A$1:$V$1,0))&amp;""),"")),"")</f>
        <v/>
      </c>
      <c r="AD21" s="36">
        <f>IFERROR(TRIM(INDEX($A21:$V21,MATCH(Lists!$J$7,$A$1:$V$1,0))&amp;""),"")</f>
        <v/>
      </c>
      <c r="AE21" s="36">
        <f>IFERROR(TRIM(INDEX($A21:$V21,MATCH(Lists!$J$8,$A$1:$V$1,0))&amp;""),"")</f>
        <v/>
      </c>
      <c r="AF21" s="36">
        <f>IFERROR(TRIM(INDEX($A21:$V21,MATCH(Lists!$J$3,$A$1:$V$1,0))&amp;""),"")</f>
        <v/>
      </c>
      <c r="AG21" s="36">
        <f>IF(LEN(AF21)&gt;0,MAX($AG$1:AG20)+1,"")</f>
        <v/>
      </c>
      <c r="AH21" s="36">
        <f>IFERROR(TRIM(INDEX($A21:$V21,MATCH(Lists!$J$9,$A$1:$V$1,0))&amp;""),"")</f>
        <v/>
      </c>
    </row>
    <row r="22">
      <c r="W22" s="35" t="n"/>
      <c r="X22" s="36">
        <f>IFERROR(TRIM(INDEX($A22:$V22,MATCH(Lists!$J$10,$A$1:$V$1,0))&amp;""),"")</f>
        <v/>
      </c>
      <c r="Y22" s="36">
        <f>IF(ISNUMBER(IFERROR(VALUE(IFERROR(TRIM(INDEX($A22:$V22,MATCH(Lists!$J$2,$A$1:$V$1,0))&amp;""),"")),"")),IF(AND(IFERROR(VALUE(IFERROR(TRIM(INDEX($A22:$V22,MATCH(Lists!$J$2,$A$1:$V$1,0))&amp;""),"")),"")&gt;=0,IFERROR(VALUE(IFERROR(TRIM(INDEX($A22:$V22,MATCH(Lists!$J$2,$A$1:$V$1,0))&amp;""),"")),"")&lt;=10),IFERROR(VALUE(IFERROR(TRIM(INDEX($A22:$V22,MATCH(Lists!$J$2,$A$1:$V$1,0))&amp;""),"")),""),""),"")</f>
        <v/>
      </c>
      <c r="Z22" s="36">
        <f>IF(Y22="","",IF(Y22&gt;=9,"Promoter",IF(Y22&gt;=7,"Passive","Detractor")))</f>
        <v/>
      </c>
      <c r="AA22" s="36">
        <f>IFERROR(VALUE(IFERROR(TRIM(INDEX($A22:$V22,MATCH(Lists!$J$4,$A$1:$V$1,0))&amp;""),"")),"")</f>
        <v/>
      </c>
      <c r="AB22" s="36">
        <f>IFERROR(VALUE(IFERROR(TRIM(INDEX($A22:$V22,MATCH(Lists!$J$5,$A$1:$V$1,0))&amp;""),"")),"")</f>
        <v/>
      </c>
      <c r="AC22" s="36">
        <f>IFERROR(VALUE(IFERROR(TRIM(INDEX($A22:$V22,MATCH(Lists!$J$6,$A$1:$V$1,0))&amp;""),"")),"")</f>
        <v/>
      </c>
      <c r="AD22" s="36">
        <f>IFERROR(TRIM(INDEX($A22:$V22,MATCH(Lists!$J$7,$A$1:$V$1,0))&amp;""),"")</f>
        <v/>
      </c>
      <c r="AE22" s="36">
        <f>IFERROR(TRIM(INDEX($A22:$V22,MATCH(Lists!$J$8,$A$1:$V$1,0))&amp;""),"")</f>
        <v/>
      </c>
      <c r="AF22" s="36">
        <f>IFERROR(TRIM(INDEX($A22:$V22,MATCH(Lists!$J$3,$A$1:$V$1,0))&amp;""),"")</f>
        <v/>
      </c>
      <c r="AG22" s="36">
        <f>IF(LEN(AF22)&gt;0,MAX($AG$1:AG21)+1,"")</f>
        <v/>
      </c>
      <c r="AH22" s="36">
        <f>IFERROR(TRIM(INDEX($A22:$V22,MATCH(Lists!$J$9,$A$1:$V$1,0))&amp;""),"")</f>
        <v/>
      </c>
    </row>
    <row r="23">
      <c r="W23" s="35" t="n"/>
      <c r="X23" s="36">
        <f>IFERROR(TRIM(INDEX($A23:$V23,MATCH(Lists!$J$10,$A$1:$V$1,0))&amp;""),"")</f>
        <v/>
      </c>
      <c r="Y23" s="36">
        <f>IF(ISNUMBER(IFERROR(VALUE(IFERROR(TRIM(INDEX($A23:$V23,MATCH(Lists!$J$2,$A$1:$V$1,0))&amp;""),"")),"")),IF(AND(IFERROR(VALUE(IFERROR(TRIM(INDEX($A23:$V23,MATCH(Lists!$J$2,$A$1:$V$1,0))&amp;""),"")),"")&gt;=0,IFERROR(VALUE(IFERROR(TRIM(INDEX($A23:$V23,MATCH(Lists!$J$2,$A$1:$V$1,0))&amp;""),"")),"")&lt;=10),IFERROR(VALUE(IFERROR(TRIM(INDEX($A23:$V23,MATCH(Lists!$J$2,$A$1:$V$1,0))&amp;""),"")),""),""),"")</f>
        <v/>
      </c>
      <c r="Z23" s="36">
        <f>IF(Y23="","",IF(Y23&gt;=9,"Promoter",IF(Y23&gt;=7,"Passive","Detractor")))</f>
        <v/>
      </c>
      <c r="AA23" s="36">
        <f>IFERROR(VALUE(IFERROR(TRIM(INDEX($A23:$V23,MATCH(Lists!$J$4,$A$1:$V$1,0))&amp;""),"")),"")</f>
        <v/>
      </c>
      <c r="AB23" s="36">
        <f>IFERROR(VALUE(IFERROR(TRIM(INDEX($A23:$V23,MATCH(Lists!$J$5,$A$1:$V$1,0))&amp;""),"")),"")</f>
        <v/>
      </c>
      <c r="AC23" s="36">
        <f>IFERROR(VALUE(IFERROR(TRIM(INDEX($A23:$V23,MATCH(Lists!$J$6,$A$1:$V$1,0))&amp;""),"")),"")</f>
        <v/>
      </c>
      <c r="AD23" s="36">
        <f>IFERROR(TRIM(INDEX($A23:$V23,MATCH(Lists!$J$7,$A$1:$V$1,0))&amp;""),"")</f>
        <v/>
      </c>
      <c r="AE23" s="36">
        <f>IFERROR(TRIM(INDEX($A23:$V23,MATCH(Lists!$J$8,$A$1:$V$1,0))&amp;""),"")</f>
        <v/>
      </c>
      <c r="AF23" s="36">
        <f>IFERROR(TRIM(INDEX($A23:$V23,MATCH(Lists!$J$3,$A$1:$V$1,0))&amp;""),"")</f>
        <v/>
      </c>
      <c r="AG23" s="36">
        <f>IF(LEN(AF23)&gt;0,MAX($AG$1:AG22)+1,"")</f>
        <v/>
      </c>
      <c r="AH23" s="36">
        <f>IFERROR(TRIM(INDEX($A23:$V23,MATCH(Lists!$J$9,$A$1:$V$1,0))&amp;""),"")</f>
        <v/>
      </c>
    </row>
    <row r="24">
      <c r="W24" s="35" t="n"/>
      <c r="X24" s="36">
        <f>IFERROR(TRIM(INDEX($A24:$V24,MATCH(Lists!$J$10,$A$1:$V$1,0))&amp;""),"")</f>
        <v/>
      </c>
      <c r="Y24" s="36">
        <f>IF(ISNUMBER(IFERROR(VALUE(IFERROR(TRIM(INDEX($A24:$V24,MATCH(Lists!$J$2,$A$1:$V$1,0))&amp;""),"")),"")),IF(AND(IFERROR(VALUE(IFERROR(TRIM(INDEX($A24:$V24,MATCH(Lists!$J$2,$A$1:$V$1,0))&amp;""),"")),"")&gt;=0,IFERROR(VALUE(IFERROR(TRIM(INDEX($A24:$V24,MATCH(Lists!$J$2,$A$1:$V$1,0))&amp;""),"")),"")&lt;=10),IFERROR(VALUE(IFERROR(TRIM(INDEX($A24:$V24,MATCH(Lists!$J$2,$A$1:$V$1,0))&amp;""),"")),""),""),"")</f>
        <v/>
      </c>
      <c r="Z24" s="36">
        <f>IF(Y24="","",IF(Y24&gt;=9,"Promoter",IF(Y24&gt;=7,"Passive","Detractor")))</f>
        <v/>
      </c>
      <c r="AA24" s="36">
        <f>IFERROR(VALUE(IFERROR(TRIM(INDEX($A24:$V24,MATCH(Lists!$J$4,$A$1:$V$1,0))&amp;""),"")),"")</f>
        <v/>
      </c>
      <c r="AB24" s="36">
        <f>IFERROR(VALUE(IFERROR(TRIM(INDEX($A24:$V24,MATCH(Lists!$J$5,$A$1:$V$1,0))&amp;""),"")),"")</f>
        <v/>
      </c>
      <c r="AC24" s="36">
        <f>IFERROR(VALUE(IFERROR(TRIM(INDEX($A24:$V24,MATCH(Lists!$J$6,$A$1:$V$1,0))&amp;""),"")),"")</f>
        <v/>
      </c>
      <c r="AD24" s="36">
        <f>IFERROR(TRIM(INDEX($A24:$V24,MATCH(Lists!$J$7,$A$1:$V$1,0))&amp;""),"")</f>
        <v/>
      </c>
      <c r="AE24" s="36">
        <f>IFERROR(TRIM(INDEX($A24:$V24,MATCH(Lists!$J$8,$A$1:$V$1,0))&amp;""),"")</f>
        <v/>
      </c>
      <c r="AF24" s="36">
        <f>IFERROR(TRIM(INDEX($A24:$V24,MATCH(Lists!$J$3,$A$1:$V$1,0))&amp;""),"")</f>
        <v/>
      </c>
      <c r="AG24" s="36">
        <f>IF(LEN(AF24)&gt;0,MAX($AG$1:AG23)+1,"")</f>
        <v/>
      </c>
      <c r="AH24" s="36">
        <f>IFERROR(TRIM(INDEX($A24:$V24,MATCH(Lists!$J$9,$A$1:$V$1,0))&amp;""),"")</f>
        <v/>
      </c>
    </row>
    <row r="25">
      <c r="W25" s="35" t="n"/>
      <c r="X25" s="36">
        <f>IFERROR(TRIM(INDEX($A25:$V25,MATCH(Lists!$J$10,$A$1:$V$1,0))&amp;""),"")</f>
        <v/>
      </c>
      <c r="Y25" s="36">
        <f>IF(ISNUMBER(IFERROR(VALUE(IFERROR(TRIM(INDEX($A25:$V25,MATCH(Lists!$J$2,$A$1:$V$1,0))&amp;""),"")),"")),IF(AND(IFERROR(VALUE(IFERROR(TRIM(INDEX($A25:$V25,MATCH(Lists!$J$2,$A$1:$V$1,0))&amp;""),"")),"")&gt;=0,IFERROR(VALUE(IFERROR(TRIM(INDEX($A25:$V25,MATCH(Lists!$J$2,$A$1:$V$1,0))&amp;""),"")),"")&lt;=10),IFERROR(VALUE(IFERROR(TRIM(INDEX($A25:$V25,MATCH(Lists!$J$2,$A$1:$V$1,0))&amp;""),"")),""),""),"")</f>
        <v/>
      </c>
      <c r="Z25" s="36">
        <f>IF(Y25="","",IF(Y25&gt;=9,"Promoter",IF(Y25&gt;=7,"Passive","Detractor")))</f>
        <v/>
      </c>
      <c r="AA25" s="36">
        <f>IFERROR(VALUE(IFERROR(TRIM(INDEX($A25:$V25,MATCH(Lists!$J$4,$A$1:$V$1,0))&amp;""),"")),"")</f>
        <v/>
      </c>
      <c r="AB25" s="36">
        <f>IFERROR(VALUE(IFERROR(TRIM(INDEX($A25:$V25,MATCH(Lists!$J$5,$A$1:$V$1,0))&amp;""),"")),"")</f>
        <v/>
      </c>
      <c r="AC25" s="36">
        <f>IFERROR(VALUE(IFERROR(TRIM(INDEX($A25:$V25,MATCH(Lists!$J$6,$A$1:$V$1,0))&amp;""),"")),"")</f>
        <v/>
      </c>
      <c r="AD25" s="36">
        <f>IFERROR(TRIM(INDEX($A25:$V25,MATCH(Lists!$J$7,$A$1:$V$1,0))&amp;""),"")</f>
        <v/>
      </c>
      <c r="AE25" s="36">
        <f>IFERROR(TRIM(INDEX($A25:$V25,MATCH(Lists!$J$8,$A$1:$V$1,0))&amp;""),"")</f>
        <v/>
      </c>
      <c r="AF25" s="36">
        <f>IFERROR(TRIM(INDEX($A25:$V25,MATCH(Lists!$J$3,$A$1:$V$1,0))&amp;""),"")</f>
        <v/>
      </c>
      <c r="AG25" s="36">
        <f>IF(LEN(AF25)&gt;0,MAX($AG$1:AG24)+1,"")</f>
        <v/>
      </c>
      <c r="AH25" s="36">
        <f>IFERROR(TRIM(INDEX($A25:$V25,MATCH(Lists!$J$9,$A$1:$V$1,0))&amp;""),"")</f>
        <v/>
      </c>
    </row>
    <row r="26">
      <c r="W26" s="35" t="n"/>
      <c r="X26" s="36">
        <f>IFERROR(TRIM(INDEX($A26:$V26,MATCH(Lists!$J$10,$A$1:$V$1,0))&amp;""),"")</f>
        <v/>
      </c>
      <c r="Y26" s="36">
        <f>IF(ISNUMBER(IFERROR(VALUE(IFERROR(TRIM(INDEX($A26:$V26,MATCH(Lists!$J$2,$A$1:$V$1,0))&amp;""),"")),"")),IF(AND(IFERROR(VALUE(IFERROR(TRIM(INDEX($A26:$V26,MATCH(Lists!$J$2,$A$1:$V$1,0))&amp;""),"")),"")&gt;=0,IFERROR(VALUE(IFERROR(TRIM(INDEX($A26:$V26,MATCH(Lists!$J$2,$A$1:$V$1,0))&amp;""),"")),"")&lt;=10),IFERROR(VALUE(IFERROR(TRIM(INDEX($A26:$V26,MATCH(Lists!$J$2,$A$1:$V$1,0))&amp;""),"")),""),""),"")</f>
        <v/>
      </c>
      <c r="Z26" s="36">
        <f>IF(Y26="","",IF(Y26&gt;=9,"Promoter",IF(Y26&gt;=7,"Passive","Detractor")))</f>
        <v/>
      </c>
      <c r="AA26" s="36">
        <f>IFERROR(VALUE(IFERROR(TRIM(INDEX($A26:$V26,MATCH(Lists!$J$4,$A$1:$V$1,0))&amp;""),"")),"")</f>
        <v/>
      </c>
      <c r="AB26" s="36">
        <f>IFERROR(VALUE(IFERROR(TRIM(INDEX($A26:$V26,MATCH(Lists!$J$5,$A$1:$V$1,0))&amp;""),"")),"")</f>
        <v/>
      </c>
      <c r="AC26" s="36">
        <f>IFERROR(VALUE(IFERROR(TRIM(INDEX($A26:$V26,MATCH(Lists!$J$6,$A$1:$V$1,0))&amp;""),"")),"")</f>
        <v/>
      </c>
      <c r="AD26" s="36">
        <f>IFERROR(TRIM(INDEX($A26:$V26,MATCH(Lists!$J$7,$A$1:$V$1,0))&amp;""),"")</f>
        <v/>
      </c>
      <c r="AE26" s="36">
        <f>IFERROR(TRIM(INDEX($A26:$V26,MATCH(Lists!$J$8,$A$1:$V$1,0))&amp;""),"")</f>
        <v/>
      </c>
      <c r="AF26" s="36">
        <f>IFERROR(TRIM(INDEX($A26:$V26,MATCH(Lists!$J$3,$A$1:$V$1,0))&amp;""),"")</f>
        <v/>
      </c>
      <c r="AG26" s="36">
        <f>IF(LEN(AF26)&gt;0,MAX($AG$1:AG25)+1,"")</f>
        <v/>
      </c>
      <c r="AH26" s="36">
        <f>IFERROR(TRIM(INDEX($A26:$V26,MATCH(Lists!$J$9,$A$1:$V$1,0))&amp;""),"")</f>
        <v/>
      </c>
    </row>
    <row r="27">
      <c r="W27" s="35" t="n"/>
      <c r="X27" s="36">
        <f>IFERROR(TRIM(INDEX($A27:$V27,MATCH(Lists!$J$10,$A$1:$V$1,0))&amp;""),"")</f>
        <v/>
      </c>
      <c r="Y27" s="36">
        <f>IF(ISNUMBER(IFERROR(VALUE(IFERROR(TRIM(INDEX($A27:$V27,MATCH(Lists!$J$2,$A$1:$V$1,0))&amp;""),"")),"")),IF(AND(IFERROR(VALUE(IFERROR(TRIM(INDEX($A27:$V27,MATCH(Lists!$J$2,$A$1:$V$1,0))&amp;""),"")),"")&gt;=0,IFERROR(VALUE(IFERROR(TRIM(INDEX($A27:$V27,MATCH(Lists!$J$2,$A$1:$V$1,0))&amp;""),"")),"")&lt;=10),IFERROR(VALUE(IFERROR(TRIM(INDEX($A27:$V27,MATCH(Lists!$J$2,$A$1:$V$1,0))&amp;""),"")),""),""),"")</f>
        <v/>
      </c>
      <c r="Z27" s="36">
        <f>IF(Y27="","",IF(Y27&gt;=9,"Promoter",IF(Y27&gt;=7,"Passive","Detractor")))</f>
        <v/>
      </c>
      <c r="AA27" s="36">
        <f>IFERROR(VALUE(IFERROR(TRIM(INDEX($A27:$V27,MATCH(Lists!$J$4,$A$1:$V$1,0))&amp;""),"")),"")</f>
        <v/>
      </c>
      <c r="AB27" s="36">
        <f>IFERROR(VALUE(IFERROR(TRIM(INDEX($A27:$V27,MATCH(Lists!$J$5,$A$1:$V$1,0))&amp;""),"")),"")</f>
        <v/>
      </c>
      <c r="AC27" s="36">
        <f>IFERROR(VALUE(IFERROR(TRIM(INDEX($A27:$V27,MATCH(Lists!$J$6,$A$1:$V$1,0))&amp;""),"")),"")</f>
        <v/>
      </c>
      <c r="AD27" s="36">
        <f>IFERROR(TRIM(INDEX($A27:$V27,MATCH(Lists!$J$7,$A$1:$V$1,0))&amp;""),"")</f>
        <v/>
      </c>
      <c r="AE27" s="36">
        <f>IFERROR(TRIM(INDEX($A27:$V27,MATCH(Lists!$J$8,$A$1:$V$1,0))&amp;""),"")</f>
        <v/>
      </c>
      <c r="AF27" s="36">
        <f>IFERROR(TRIM(INDEX($A27:$V27,MATCH(Lists!$J$3,$A$1:$V$1,0))&amp;""),"")</f>
        <v/>
      </c>
      <c r="AG27" s="36">
        <f>IF(LEN(AF27)&gt;0,MAX($AG$1:AG26)+1,"")</f>
        <v/>
      </c>
      <c r="AH27" s="36">
        <f>IFERROR(TRIM(INDEX($A27:$V27,MATCH(Lists!$J$9,$A$1:$V$1,0))&amp;""),"")</f>
        <v/>
      </c>
    </row>
    <row r="28">
      <c r="W28" s="35" t="n"/>
      <c r="X28" s="36">
        <f>IFERROR(TRIM(INDEX($A28:$V28,MATCH(Lists!$J$10,$A$1:$V$1,0))&amp;""),"")</f>
        <v/>
      </c>
      <c r="Y28" s="36">
        <f>IF(ISNUMBER(IFERROR(VALUE(IFERROR(TRIM(INDEX($A28:$V28,MATCH(Lists!$J$2,$A$1:$V$1,0))&amp;""),"")),"")),IF(AND(IFERROR(VALUE(IFERROR(TRIM(INDEX($A28:$V28,MATCH(Lists!$J$2,$A$1:$V$1,0))&amp;""),"")),"")&gt;=0,IFERROR(VALUE(IFERROR(TRIM(INDEX($A28:$V28,MATCH(Lists!$J$2,$A$1:$V$1,0))&amp;""),"")),"")&lt;=10),IFERROR(VALUE(IFERROR(TRIM(INDEX($A28:$V28,MATCH(Lists!$J$2,$A$1:$V$1,0))&amp;""),"")),""),""),"")</f>
        <v/>
      </c>
      <c r="Z28" s="36">
        <f>IF(Y28="","",IF(Y28&gt;=9,"Promoter",IF(Y28&gt;=7,"Passive","Detractor")))</f>
        <v/>
      </c>
      <c r="AA28" s="36">
        <f>IFERROR(VALUE(IFERROR(TRIM(INDEX($A28:$V28,MATCH(Lists!$J$4,$A$1:$V$1,0))&amp;""),"")),"")</f>
        <v/>
      </c>
      <c r="AB28" s="36">
        <f>IFERROR(VALUE(IFERROR(TRIM(INDEX($A28:$V28,MATCH(Lists!$J$5,$A$1:$V$1,0))&amp;""),"")),"")</f>
        <v/>
      </c>
      <c r="AC28" s="36">
        <f>IFERROR(VALUE(IFERROR(TRIM(INDEX($A28:$V28,MATCH(Lists!$J$6,$A$1:$V$1,0))&amp;""),"")),"")</f>
        <v/>
      </c>
      <c r="AD28" s="36">
        <f>IFERROR(TRIM(INDEX($A28:$V28,MATCH(Lists!$J$7,$A$1:$V$1,0))&amp;""),"")</f>
        <v/>
      </c>
      <c r="AE28" s="36">
        <f>IFERROR(TRIM(INDEX($A28:$V28,MATCH(Lists!$J$8,$A$1:$V$1,0))&amp;""),"")</f>
        <v/>
      </c>
      <c r="AF28" s="36">
        <f>IFERROR(TRIM(INDEX($A28:$V28,MATCH(Lists!$J$3,$A$1:$V$1,0))&amp;""),"")</f>
        <v/>
      </c>
      <c r="AG28" s="36">
        <f>IF(LEN(AF28)&gt;0,MAX($AG$1:AG27)+1,"")</f>
        <v/>
      </c>
      <c r="AH28" s="36">
        <f>IFERROR(TRIM(INDEX($A28:$V28,MATCH(Lists!$J$9,$A$1:$V$1,0))&amp;""),"")</f>
        <v/>
      </c>
    </row>
    <row r="29">
      <c r="W29" s="35" t="n"/>
      <c r="X29" s="36">
        <f>IFERROR(TRIM(INDEX($A29:$V29,MATCH(Lists!$J$10,$A$1:$V$1,0))&amp;""),"")</f>
        <v/>
      </c>
      <c r="Y29" s="36">
        <f>IF(ISNUMBER(IFERROR(VALUE(IFERROR(TRIM(INDEX($A29:$V29,MATCH(Lists!$J$2,$A$1:$V$1,0))&amp;""),"")),"")),IF(AND(IFERROR(VALUE(IFERROR(TRIM(INDEX($A29:$V29,MATCH(Lists!$J$2,$A$1:$V$1,0))&amp;""),"")),"")&gt;=0,IFERROR(VALUE(IFERROR(TRIM(INDEX($A29:$V29,MATCH(Lists!$J$2,$A$1:$V$1,0))&amp;""),"")),"")&lt;=10),IFERROR(VALUE(IFERROR(TRIM(INDEX($A29:$V29,MATCH(Lists!$J$2,$A$1:$V$1,0))&amp;""),"")),""),""),"")</f>
        <v/>
      </c>
      <c r="Z29" s="36">
        <f>IF(Y29="","",IF(Y29&gt;=9,"Promoter",IF(Y29&gt;=7,"Passive","Detractor")))</f>
        <v/>
      </c>
      <c r="AA29" s="36">
        <f>IFERROR(VALUE(IFERROR(TRIM(INDEX($A29:$V29,MATCH(Lists!$J$4,$A$1:$V$1,0))&amp;""),"")),"")</f>
        <v/>
      </c>
      <c r="AB29" s="36">
        <f>IFERROR(VALUE(IFERROR(TRIM(INDEX($A29:$V29,MATCH(Lists!$J$5,$A$1:$V$1,0))&amp;""),"")),"")</f>
        <v/>
      </c>
      <c r="AC29" s="36">
        <f>IFERROR(VALUE(IFERROR(TRIM(INDEX($A29:$V29,MATCH(Lists!$J$6,$A$1:$V$1,0))&amp;""),"")),"")</f>
        <v/>
      </c>
      <c r="AD29" s="36">
        <f>IFERROR(TRIM(INDEX($A29:$V29,MATCH(Lists!$J$7,$A$1:$V$1,0))&amp;""),"")</f>
        <v/>
      </c>
      <c r="AE29" s="36">
        <f>IFERROR(TRIM(INDEX($A29:$V29,MATCH(Lists!$J$8,$A$1:$V$1,0))&amp;""),"")</f>
        <v/>
      </c>
      <c r="AF29" s="36">
        <f>IFERROR(TRIM(INDEX($A29:$V29,MATCH(Lists!$J$3,$A$1:$V$1,0))&amp;""),"")</f>
        <v/>
      </c>
      <c r="AG29" s="36">
        <f>IF(LEN(AF29)&gt;0,MAX($AG$1:AG28)+1,"")</f>
        <v/>
      </c>
      <c r="AH29" s="36">
        <f>IFERROR(TRIM(INDEX($A29:$V29,MATCH(Lists!$J$9,$A$1:$V$1,0))&amp;""),"")</f>
        <v/>
      </c>
    </row>
    <row r="30">
      <c r="W30" s="35" t="n"/>
      <c r="X30" s="36">
        <f>IFERROR(TRIM(INDEX($A30:$V30,MATCH(Lists!$J$10,$A$1:$V$1,0))&amp;""),"")</f>
        <v/>
      </c>
      <c r="Y30" s="36">
        <f>IF(ISNUMBER(IFERROR(VALUE(IFERROR(TRIM(INDEX($A30:$V30,MATCH(Lists!$J$2,$A$1:$V$1,0))&amp;""),"")),"")),IF(AND(IFERROR(VALUE(IFERROR(TRIM(INDEX($A30:$V30,MATCH(Lists!$J$2,$A$1:$V$1,0))&amp;""),"")),"")&gt;=0,IFERROR(VALUE(IFERROR(TRIM(INDEX($A30:$V30,MATCH(Lists!$J$2,$A$1:$V$1,0))&amp;""),"")),"")&lt;=10),IFERROR(VALUE(IFERROR(TRIM(INDEX($A30:$V30,MATCH(Lists!$J$2,$A$1:$V$1,0))&amp;""),"")),""),""),"")</f>
        <v/>
      </c>
      <c r="Z30" s="36">
        <f>IF(Y30="","",IF(Y30&gt;=9,"Promoter",IF(Y30&gt;=7,"Passive","Detractor")))</f>
        <v/>
      </c>
      <c r="AA30" s="36">
        <f>IFERROR(VALUE(IFERROR(TRIM(INDEX($A30:$V30,MATCH(Lists!$J$4,$A$1:$V$1,0))&amp;""),"")),"")</f>
        <v/>
      </c>
      <c r="AB30" s="36">
        <f>IFERROR(VALUE(IFERROR(TRIM(INDEX($A30:$V30,MATCH(Lists!$J$5,$A$1:$V$1,0))&amp;""),"")),"")</f>
        <v/>
      </c>
      <c r="AC30" s="36">
        <f>IFERROR(VALUE(IFERROR(TRIM(INDEX($A30:$V30,MATCH(Lists!$J$6,$A$1:$V$1,0))&amp;""),"")),"")</f>
        <v/>
      </c>
      <c r="AD30" s="36">
        <f>IFERROR(TRIM(INDEX($A30:$V30,MATCH(Lists!$J$7,$A$1:$V$1,0))&amp;""),"")</f>
        <v/>
      </c>
      <c r="AE30" s="36">
        <f>IFERROR(TRIM(INDEX($A30:$V30,MATCH(Lists!$J$8,$A$1:$V$1,0))&amp;""),"")</f>
        <v/>
      </c>
      <c r="AF30" s="36">
        <f>IFERROR(TRIM(INDEX($A30:$V30,MATCH(Lists!$J$3,$A$1:$V$1,0))&amp;""),"")</f>
        <v/>
      </c>
      <c r="AG30" s="36">
        <f>IF(LEN(AF30)&gt;0,MAX($AG$1:AG29)+1,"")</f>
        <v/>
      </c>
      <c r="AH30" s="36">
        <f>IFERROR(TRIM(INDEX($A30:$V30,MATCH(Lists!$J$9,$A$1:$V$1,0))&amp;""),"")</f>
        <v/>
      </c>
    </row>
    <row r="31">
      <c r="W31" s="35" t="n"/>
      <c r="X31" s="36">
        <f>IFERROR(TRIM(INDEX($A31:$V31,MATCH(Lists!$J$10,$A$1:$V$1,0))&amp;""),"")</f>
        <v/>
      </c>
      <c r="Y31" s="36">
        <f>IF(ISNUMBER(IFERROR(VALUE(IFERROR(TRIM(INDEX($A31:$V31,MATCH(Lists!$J$2,$A$1:$V$1,0))&amp;""),"")),"")),IF(AND(IFERROR(VALUE(IFERROR(TRIM(INDEX($A31:$V31,MATCH(Lists!$J$2,$A$1:$V$1,0))&amp;""),"")),"")&gt;=0,IFERROR(VALUE(IFERROR(TRIM(INDEX($A31:$V31,MATCH(Lists!$J$2,$A$1:$V$1,0))&amp;""),"")),"")&lt;=10),IFERROR(VALUE(IFERROR(TRIM(INDEX($A31:$V31,MATCH(Lists!$J$2,$A$1:$V$1,0))&amp;""),"")),""),""),"")</f>
        <v/>
      </c>
      <c r="Z31" s="36">
        <f>IF(Y31="","",IF(Y31&gt;=9,"Promoter",IF(Y31&gt;=7,"Passive","Detractor")))</f>
        <v/>
      </c>
      <c r="AA31" s="36">
        <f>IFERROR(VALUE(IFERROR(TRIM(INDEX($A31:$V31,MATCH(Lists!$J$4,$A$1:$V$1,0))&amp;""),"")),"")</f>
        <v/>
      </c>
      <c r="AB31" s="36">
        <f>IFERROR(VALUE(IFERROR(TRIM(INDEX($A31:$V31,MATCH(Lists!$J$5,$A$1:$V$1,0))&amp;""),"")),"")</f>
        <v/>
      </c>
      <c r="AC31" s="36">
        <f>IFERROR(VALUE(IFERROR(TRIM(INDEX($A31:$V31,MATCH(Lists!$J$6,$A$1:$V$1,0))&amp;""),"")),"")</f>
        <v/>
      </c>
      <c r="AD31" s="36">
        <f>IFERROR(TRIM(INDEX($A31:$V31,MATCH(Lists!$J$7,$A$1:$V$1,0))&amp;""),"")</f>
        <v/>
      </c>
      <c r="AE31" s="36">
        <f>IFERROR(TRIM(INDEX($A31:$V31,MATCH(Lists!$J$8,$A$1:$V$1,0))&amp;""),"")</f>
        <v/>
      </c>
      <c r="AF31" s="36">
        <f>IFERROR(TRIM(INDEX($A31:$V31,MATCH(Lists!$J$3,$A$1:$V$1,0))&amp;""),"")</f>
        <v/>
      </c>
      <c r="AG31" s="36">
        <f>IF(LEN(AF31)&gt;0,MAX($AG$1:AG30)+1,"")</f>
        <v/>
      </c>
      <c r="AH31" s="36">
        <f>IFERROR(TRIM(INDEX($A31:$V31,MATCH(Lists!$J$9,$A$1:$V$1,0))&amp;""),"")</f>
        <v/>
      </c>
    </row>
    <row r="32">
      <c r="W32" s="35" t="n"/>
      <c r="X32" s="36">
        <f>IFERROR(TRIM(INDEX($A32:$V32,MATCH(Lists!$J$10,$A$1:$V$1,0))&amp;""),"")</f>
        <v/>
      </c>
      <c r="Y32" s="36">
        <f>IF(ISNUMBER(IFERROR(VALUE(IFERROR(TRIM(INDEX($A32:$V32,MATCH(Lists!$J$2,$A$1:$V$1,0))&amp;""),"")),"")),IF(AND(IFERROR(VALUE(IFERROR(TRIM(INDEX($A32:$V32,MATCH(Lists!$J$2,$A$1:$V$1,0))&amp;""),"")),"")&gt;=0,IFERROR(VALUE(IFERROR(TRIM(INDEX($A32:$V32,MATCH(Lists!$J$2,$A$1:$V$1,0))&amp;""),"")),"")&lt;=10),IFERROR(VALUE(IFERROR(TRIM(INDEX($A32:$V32,MATCH(Lists!$J$2,$A$1:$V$1,0))&amp;""),"")),""),""),"")</f>
        <v/>
      </c>
      <c r="Z32" s="36">
        <f>IF(Y32="","",IF(Y32&gt;=9,"Promoter",IF(Y32&gt;=7,"Passive","Detractor")))</f>
        <v/>
      </c>
      <c r="AA32" s="36">
        <f>IFERROR(VALUE(IFERROR(TRIM(INDEX($A32:$V32,MATCH(Lists!$J$4,$A$1:$V$1,0))&amp;""),"")),"")</f>
        <v/>
      </c>
      <c r="AB32" s="36">
        <f>IFERROR(VALUE(IFERROR(TRIM(INDEX($A32:$V32,MATCH(Lists!$J$5,$A$1:$V$1,0))&amp;""),"")),"")</f>
        <v/>
      </c>
      <c r="AC32" s="36">
        <f>IFERROR(VALUE(IFERROR(TRIM(INDEX($A32:$V32,MATCH(Lists!$J$6,$A$1:$V$1,0))&amp;""),"")),"")</f>
        <v/>
      </c>
      <c r="AD32" s="36">
        <f>IFERROR(TRIM(INDEX($A32:$V32,MATCH(Lists!$J$7,$A$1:$V$1,0))&amp;""),"")</f>
        <v/>
      </c>
      <c r="AE32" s="36">
        <f>IFERROR(TRIM(INDEX($A32:$V32,MATCH(Lists!$J$8,$A$1:$V$1,0))&amp;""),"")</f>
        <v/>
      </c>
      <c r="AF32" s="36">
        <f>IFERROR(TRIM(INDEX($A32:$V32,MATCH(Lists!$J$3,$A$1:$V$1,0))&amp;""),"")</f>
        <v/>
      </c>
      <c r="AG32" s="36">
        <f>IF(LEN(AF32)&gt;0,MAX($AG$1:AG31)+1,"")</f>
        <v/>
      </c>
      <c r="AH32" s="36">
        <f>IFERROR(TRIM(INDEX($A32:$V32,MATCH(Lists!$J$9,$A$1:$V$1,0))&amp;""),"")</f>
        <v/>
      </c>
    </row>
    <row r="33">
      <c r="W33" s="35" t="n"/>
      <c r="X33" s="36">
        <f>IFERROR(TRIM(INDEX($A33:$V33,MATCH(Lists!$J$10,$A$1:$V$1,0))&amp;""),"")</f>
        <v/>
      </c>
      <c r="Y33" s="36">
        <f>IF(ISNUMBER(IFERROR(VALUE(IFERROR(TRIM(INDEX($A33:$V33,MATCH(Lists!$J$2,$A$1:$V$1,0))&amp;""),"")),"")),IF(AND(IFERROR(VALUE(IFERROR(TRIM(INDEX($A33:$V33,MATCH(Lists!$J$2,$A$1:$V$1,0))&amp;""),"")),"")&gt;=0,IFERROR(VALUE(IFERROR(TRIM(INDEX($A33:$V33,MATCH(Lists!$J$2,$A$1:$V$1,0))&amp;""),"")),"")&lt;=10),IFERROR(VALUE(IFERROR(TRIM(INDEX($A33:$V33,MATCH(Lists!$J$2,$A$1:$V$1,0))&amp;""),"")),""),""),"")</f>
        <v/>
      </c>
      <c r="Z33" s="36">
        <f>IF(Y33="","",IF(Y33&gt;=9,"Promoter",IF(Y33&gt;=7,"Passive","Detractor")))</f>
        <v/>
      </c>
      <c r="AA33" s="36">
        <f>IFERROR(VALUE(IFERROR(TRIM(INDEX($A33:$V33,MATCH(Lists!$J$4,$A$1:$V$1,0))&amp;""),"")),"")</f>
        <v/>
      </c>
      <c r="AB33" s="36">
        <f>IFERROR(VALUE(IFERROR(TRIM(INDEX($A33:$V33,MATCH(Lists!$J$5,$A$1:$V$1,0))&amp;""),"")),"")</f>
        <v/>
      </c>
      <c r="AC33" s="36">
        <f>IFERROR(VALUE(IFERROR(TRIM(INDEX($A33:$V33,MATCH(Lists!$J$6,$A$1:$V$1,0))&amp;""),"")),"")</f>
        <v/>
      </c>
      <c r="AD33" s="36">
        <f>IFERROR(TRIM(INDEX($A33:$V33,MATCH(Lists!$J$7,$A$1:$V$1,0))&amp;""),"")</f>
        <v/>
      </c>
      <c r="AE33" s="36">
        <f>IFERROR(TRIM(INDEX($A33:$V33,MATCH(Lists!$J$8,$A$1:$V$1,0))&amp;""),"")</f>
        <v/>
      </c>
      <c r="AF33" s="36">
        <f>IFERROR(TRIM(INDEX($A33:$V33,MATCH(Lists!$J$3,$A$1:$V$1,0))&amp;""),"")</f>
        <v/>
      </c>
      <c r="AG33" s="36">
        <f>IF(LEN(AF33)&gt;0,MAX($AG$1:AG32)+1,"")</f>
        <v/>
      </c>
      <c r="AH33" s="36">
        <f>IFERROR(TRIM(INDEX($A33:$V33,MATCH(Lists!$J$9,$A$1:$V$1,0))&amp;""),"")</f>
        <v/>
      </c>
    </row>
    <row r="34">
      <c r="W34" s="35" t="n"/>
      <c r="X34" s="36">
        <f>IFERROR(TRIM(INDEX($A34:$V34,MATCH(Lists!$J$10,$A$1:$V$1,0))&amp;""),"")</f>
        <v/>
      </c>
      <c r="Y34" s="36">
        <f>IF(ISNUMBER(IFERROR(VALUE(IFERROR(TRIM(INDEX($A34:$V34,MATCH(Lists!$J$2,$A$1:$V$1,0))&amp;""),"")),"")),IF(AND(IFERROR(VALUE(IFERROR(TRIM(INDEX($A34:$V34,MATCH(Lists!$J$2,$A$1:$V$1,0))&amp;""),"")),"")&gt;=0,IFERROR(VALUE(IFERROR(TRIM(INDEX($A34:$V34,MATCH(Lists!$J$2,$A$1:$V$1,0))&amp;""),"")),"")&lt;=10),IFERROR(VALUE(IFERROR(TRIM(INDEX($A34:$V34,MATCH(Lists!$J$2,$A$1:$V$1,0))&amp;""),"")),""),""),"")</f>
        <v/>
      </c>
      <c r="Z34" s="36">
        <f>IF(Y34="","",IF(Y34&gt;=9,"Promoter",IF(Y34&gt;=7,"Passive","Detractor")))</f>
        <v/>
      </c>
      <c r="AA34" s="36">
        <f>IFERROR(VALUE(IFERROR(TRIM(INDEX($A34:$V34,MATCH(Lists!$J$4,$A$1:$V$1,0))&amp;""),"")),"")</f>
        <v/>
      </c>
      <c r="AB34" s="36">
        <f>IFERROR(VALUE(IFERROR(TRIM(INDEX($A34:$V34,MATCH(Lists!$J$5,$A$1:$V$1,0))&amp;""),"")),"")</f>
        <v/>
      </c>
      <c r="AC34" s="36">
        <f>IFERROR(VALUE(IFERROR(TRIM(INDEX($A34:$V34,MATCH(Lists!$J$6,$A$1:$V$1,0))&amp;""),"")),"")</f>
        <v/>
      </c>
      <c r="AD34" s="36">
        <f>IFERROR(TRIM(INDEX($A34:$V34,MATCH(Lists!$J$7,$A$1:$V$1,0))&amp;""),"")</f>
        <v/>
      </c>
      <c r="AE34" s="36">
        <f>IFERROR(TRIM(INDEX($A34:$V34,MATCH(Lists!$J$8,$A$1:$V$1,0))&amp;""),"")</f>
        <v/>
      </c>
      <c r="AF34" s="36">
        <f>IFERROR(TRIM(INDEX($A34:$V34,MATCH(Lists!$J$3,$A$1:$V$1,0))&amp;""),"")</f>
        <v/>
      </c>
      <c r="AG34" s="36">
        <f>IF(LEN(AF34)&gt;0,MAX($AG$1:AG33)+1,"")</f>
        <v/>
      </c>
      <c r="AH34" s="36">
        <f>IFERROR(TRIM(INDEX($A34:$V34,MATCH(Lists!$J$9,$A$1:$V$1,0))&amp;""),"")</f>
        <v/>
      </c>
    </row>
    <row r="35">
      <c r="W35" s="35" t="n"/>
      <c r="X35" s="36">
        <f>IFERROR(TRIM(INDEX($A35:$V35,MATCH(Lists!$J$10,$A$1:$V$1,0))&amp;""),"")</f>
        <v/>
      </c>
      <c r="Y35" s="36">
        <f>IF(ISNUMBER(IFERROR(VALUE(IFERROR(TRIM(INDEX($A35:$V35,MATCH(Lists!$J$2,$A$1:$V$1,0))&amp;""),"")),"")),IF(AND(IFERROR(VALUE(IFERROR(TRIM(INDEX($A35:$V35,MATCH(Lists!$J$2,$A$1:$V$1,0))&amp;""),"")),"")&gt;=0,IFERROR(VALUE(IFERROR(TRIM(INDEX($A35:$V35,MATCH(Lists!$J$2,$A$1:$V$1,0))&amp;""),"")),"")&lt;=10),IFERROR(VALUE(IFERROR(TRIM(INDEX($A35:$V35,MATCH(Lists!$J$2,$A$1:$V$1,0))&amp;""),"")),""),""),"")</f>
        <v/>
      </c>
      <c r="Z35" s="36">
        <f>IF(Y35="","",IF(Y35&gt;=9,"Promoter",IF(Y35&gt;=7,"Passive","Detractor")))</f>
        <v/>
      </c>
      <c r="AA35" s="36">
        <f>IFERROR(VALUE(IFERROR(TRIM(INDEX($A35:$V35,MATCH(Lists!$J$4,$A$1:$V$1,0))&amp;""),"")),"")</f>
        <v/>
      </c>
      <c r="AB35" s="36">
        <f>IFERROR(VALUE(IFERROR(TRIM(INDEX($A35:$V35,MATCH(Lists!$J$5,$A$1:$V$1,0))&amp;""),"")),"")</f>
        <v/>
      </c>
      <c r="AC35" s="36">
        <f>IFERROR(VALUE(IFERROR(TRIM(INDEX($A35:$V35,MATCH(Lists!$J$6,$A$1:$V$1,0))&amp;""),"")),"")</f>
        <v/>
      </c>
      <c r="AD35" s="36">
        <f>IFERROR(TRIM(INDEX($A35:$V35,MATCH(Lists!$J$7,$A$1:$V$1,0))&amp;""),"")</f>
        <v/>
      </c>
      <c r="AE35" s="36">
        <f>IFERROR(TRIM(INDEX($A35:$V35,MATCH(Lists!$J$8,$A$1:$V$1,0))&amp;""),"")</f>
        <v/>
      </c>
      <c r="AF35" s="36">
        <f>IFERROR(TRIM(INDEX($A35:$V35,MATCH(Lists!$J$3,$A$1:$V$1,0))&amp;""),"")</f>
        <v/>
      </c>
      <c r="AG35" s="36">
        <f>IF(LEN(AF35)&gt;0,MAX($AG$1:AG34)+1,"")</f>
        <v/>
      </c>
      <c r="AH35" s="36">
        <f>IFERROR(TRIM(INDEX($A35:$V35,MATCH(Lists!$J$9,$A$1:$V$1,0))&amp;""),"")</f>
        <v/>
      </c>
    </row>
    <row r="36">
      <c r="W36" s="35" t="n"/>
      <c r="X36" s="36">
        <f>IFERROR(TRIM(INDEX($A36:$V36,MATCH(Lists!$J$10,$A$1:$V$1,0))&amp;""),"")</f>
        <v/>
      </c>
      <c r="Y36" s="36">
        <f>IF(ISNUMBER(IFERROR(VALUE(IFERROR(TRIM(INDEX($A36:$V36,MATCH(Lists!$J$2,$A$1:$V$1,0))&amp;""),"")),"")),IF(AND(IFERROR(VALUE(IFERROR(TRIM(INDEX($A36:$V36,MATCH(Lists!$J$2,$A$1:$V$1,0))&amp;""),"")),"")&gt;=0,IFERROR(VALUE(IFERROR(TRIM(INDEX($A36:$V36,MATCH(Lists!$J$2,$A$1:$V$1,0))&amp;""),"")),"")&lt;=10),IFERROR(VALUE(IFERROR(TRIM(INDEX($A36:$V36,MATCH(Lists!$J$2,$A$1:$V$1,0))&amp;""),"")),""),""),"")</f>
        <v/>
      </c>
      <c r="Z36" s="36">
        <f>IF(Y36="","",IF(Y36&gt;=9,"Promoter",IF(Y36&gt;=7,"Passive","Detractor")))</f>
        <v/>
      </c>
      <c r="AA36" s="36">
        <f>IFERROR(VALUE(IFERROR(TRIM(INDEX($A36:$V36,MATCH(Lists!$J$4,$A$1:$V$1,0))&amp;""),"")),"")</f>
        <v/>
      </c>
      <c r="AB36" s="36">
        <f>IFERROR(VALUE(IFERROR(TRIM(INDEX($A36:$V36,MATCH(Lists!$J$5,$A$1:$V$1,0))&amp;""),"")),"")</f>
        <v/>
      </c>
      <c r="AC36" s="36">
        <f>IFERROR(VALUE(IFERROR(TRIM(INDEX($A36:$V36,MATCH(Lists!$J$6,$A$1:$V$1,0))&amp;""),"")),"")</f>
        <v/>
      </c>
      <c r="AD36" s="36">
        <f>IFERROR(TRIM(INDEX($A36:$V36,MATCH(Lists!$J$7,$A$1:$V$1,0))&amp;""),"")</f>
        <v/>
      </c>
      <c r="AE36" s="36">
        <f>IFERROR(TRIM(INDEX($A36:$V36,MATCH(Lists!$J$8,$A$1:$V$1,0))&amp;""),"")</f>
        <v/>
      </c>
      <c r="AF36" s="36">
        <f>IFERROR(TRIM(INDEX($A36:$V36,MATCH(Lists!$J$3,$A$1:$V$1,0))&amp;""),"")</f>
        <v/>
      </c>
      <c r="AG36" s="36">
        <f>IF(LEN(AF36)&gt;0,MAX($AG$1:AG35)+1,"")</f>
        <v/>
      </c>
      <c r="AH36" s="36">
        <f>IFERROR(TRIM(INDEX($A36:$V36,MATCH(Lists!$J$9,$A$1:$V$1,0))&amp;""),"")</f>
        <v/>
      </c>
    </row>
    <row r="37">
      <c r="W37" s="35" t="n"/>
      <c r="X37" s="36">
        <f>IFERROR(TRIM(INDEX($A37:$V37,MATCH(Lists!$J$10,$A$1:$V$1,0))&amp;""),"")</f>
        <v/>
      </c>
      <c r="Y37" s="36">
        <f>IF(ISNUMBER(IFERROR(VALUE(IFERROR(TRIM(INDEX($A37:$V37,MATCH(Lists!$J$2,$A$1:$V$1,0))&amp;""),"")),"")),IF(AND(IFERROR(VALUE(IFERROR(TRIM(INDEX($A37:$V37,MATCH(Lists!$J$2,$A$1:$V$1,0))&amp;""),"")),"")&gt;=0,IFERROR(VALUE(IFERROR(TRIM(INDEX($A37:$V37,MATCH(Lists!$J$2,$A$1:$V$1,0))&amp;""),"")),"")&lt;=10),IFERROR(VALUE(IFERROR(TRIM(INDEX($A37:$V37,MATCH(Lists!$J$2,$A$1:$V$1,0))&amp;""),"")),""),""),"")</f>
        <v/>
      </c>
      <c r="Z37" s="36">
        <f>IF(Y37="","",IF(Y37&gt;=9,"Promoter",IF(Y37&gt;=7,"Passive","Detractor")))</f>
        <v/>
      </c>
      <c r="AA37" s="36">
        <f>IFERROR(VALUE(IFERROR(TRIM(INDEX($A37:$V37,MATCH(Lists!$J$4,$A$1:$V$1,0))&amp;""),"")),"")</f>
        <v/>
      </c>
      <c r="AB37" s="36">
        <f>IFERROR(VALUE(IFERROR(TRIM(INDEX($A37:$V37,MATCH(Lists!$J$5,$A$1:$V$1,0))&amp;""),"")),"")</f>
        <v/>
      </c>
      <c r="AC37" s="36">
        <f>IFERROR(VALUE(IFERROR(TRIM(INDEX($A37:$V37,MATCH(Lists!$J$6,$A$1:$V$1,0))&amp;""),"")),"")</f>
        <v/>
      </c>
      <c r="AD37" s="36">
        <f>IFERROR(TRIM(INDEX($A37:$V37,MATCH(Lists!$J$7,$A$1:$V$1,0))&amp;""),"")</f>
        <v/>
      </c>
      <c r="AE37" s="36">
        <f>IFERROR(TRIM(INDEX($A37:$V37,MATCH(Lists!$J$8,$A$1:$V$1,0))&amp;""),"")</f>
        <v/>
      </c>
      <c r="AF37" s="36">
        <f>IFERROR(TRIM(INDEX($A37:$V37,MATCH(Lists!$J$3,$A$1:$V$1,0))&amp;""),"")</f>
        <v/>
      </c>
      <c r="AG37" s="36">
        <f>IF(LEN(AF37)&gt;0,MAX($AG$1:AG36)+1,"")</f>
        <v/>
      </c>
      <c r="AH37" s="36">
        <f>IFERROR(TRIM(INDEX($A37:$V37,MATCH(Lists!$J$9,$A$1:$V$1,0))&amp;""),"")</f>
        <v/>
      </c>
    </row>
    <row r="38">
      <c r="W38" s="35" t="n"/>
      <c r="X38" s="36">
        <f>IFERROR(TRIM(INDEX($A38:$V38,MATCH(Lists!$J$10,$A$1:$V$1,0))&amp;""),"")</f>
        <v/>
      </c>
      <c r="Y38" s="36">
        <f>IF(ISNUMBER(IFERROR(VALUE(IFERROR(TRIM(INDEX($A38:$V38,MATCH(Lists!$J$2,$A$1:$V$1,0))&amp;""),"")),"")),IF(AND(IFERROR(VALUE(IFERROR(TRIM(INDEX($A38:$V38,MATCH(Lists!$J$2,$A$1:$V$1,0))&amp;""),"")),"")&gt;=0,IFERROR(VALUE(IFERROR(TRIM(INDEX($A38:$V38,MATCH(Lists!$J$2,$A$1:$V$1,0))&amp;""),"")),"")&lt;=10),IFERROR(VALUE(IFERROR(TRIM(INDEX($A38:$V38,MATCH(Lists!$J$2,$A$1:$V$1,0))&amp;""),"")),""),""),"")</f>
        <v/>
      </c>
      <c r="Z38" s="36">
        <f>IF(Y38="","",IF(Y38&gt;=9,"Promoter",IF(Y38&gt;=7,"Passive","Detractor")))</f>
        <v/>
      </c>
      <c r="AA38" s="36">
        <f>IFERROR(VALUE(IFERROR(TRIM(INDEX($A38:$V38,MATCH(Lists!$J$4,$A$1:$V$1,0))&amp;""),"")),"")</f>
        <v/>
      </c>
      <c r="AB38" s="36">
        <f>IFERROR(VALUE(IFERROR(TRIM(INDEX($A38:$V38,MATCH(Lists!$J$5,$A$1:$V$1,0))&amp;""),"")),"")</f>
        <v/>
      </c>
      <c r="AC38" s="36">
        <f>IFERROR(VALUE(IFERROR(TRIM(INDEX($A38:$V38,MATCH(Lists!$J$6,$A$1:$V$1,0))&amp;""),"")),"")</f>
        <v/>
      </c>
      <c r="AD38" s="36">
        <f>IFERROR(TRIM(INDEX($A38:$V38,MATCH(Lists!$J$7,$A$1:$V$1,0))&amp;""),"")</f>
        <v/>
      </c>
      <c r="AE38" s="36">
        <f>IFERROR(TRIM(INDEX($A38:$V38,MATCH(Lists!$J$8,$A$1:$V$1,0))&amp;""),"")</f>
        <v/>
      </c>
      <c r="AF38" s="36">
        <f>IFERROR(TRIM(INDEX($A38:$V38,MATCH(Lists!$J$3,$A$1:$V$1,0))&amp;""),"")</f>
        <v/>
      </c>
      <c r="AG38" s="36">
        <f>IF(LEN(AF38)&gt;0,MAX($AG$1:AG37)+1,"")</f>
        <v/>
      </c>
      <c r="AH38" s="36">
        <f>IFERROR(TRIM(INDEX($A38:$V38,MATCH(Lists!$J$9,$A$1:$V$1,0))&amp;""),"")</f>
        <v/>
      </c>
    </row>
    <row r="39">
      <c r="W39" s="35" t="n"/>
      <c r="X39" s="36">
        <f>IFERROR(TRIM(INDEX($A39:$V39,MATCH(Lists!$J$10,$A$1:$V$1,0))&amp;""),"")</f>
        <v/>
      </c>
      <c r="Y39" s="36">
        <f>IF(ISNUMBER(IFERROR(VALUE(IFERROR(TRIM(INDEX($A39:$V39,MATCH(Lists!$J$2,$A$1:$V$1,0))&amp;""),"")),"")),IF(AND(IFERROR(VALUE(IFERROR(TRIM(INDEX($A39:$V39,MATCH(Lists!$J$2,$A$1:$V$1,0))&amp;""),"")),"")&gt;=0,IFERROR(VALUE(IFERROR(TRIM(INDEX($A39:$V39,MATCH(Lists!$J$2,$A$1:$V$1,0))&amp;""),"")),"")&lt;=10),IFERROR(VALUE(IFERROR(TRIM(INDEX($A39:$V39,MATCH(Lists!$J$2,$A$1:$V$1,0))&amp;""),"")),""),""),"")</f>
        <v/>
      </c>
      <c r="Z39" s="36">
        <f>IF(Y39="","",IF(Y39&gt;=9,"Promoter",IF(Y39&gt;=7,"Passive","Detractor")))</f>
        <v/>
      </c>
      <c r="AA39" s="36">
        <f>IFERROR(VALUE(IFERROR(TRIM(INDEX($A39:$V39,MATCH(Lists!$J$4,$A$1:$V$1,0))&amp;""),"")),"")</f>
        <v/>
      </c>
      <c r="AB39" s="36">
        <f>IFERROR(VALUE(IFERROR(TRIM(INDEX($A39:$V39,MATCH(Lists!$J$5,$A$1:$V$1,0))&amp;""),"")),"")</f>
        <v/>
      </c>
      <c r="AC39" s="36">
        <f>IFERROR(VALUE(IFERROR(TRIM(INDEX($A39:$V39,MATCH(Lists!$J$6,$A$1:$V$1,0))&amp;""),"")),"")</f>
        <v/>
      </c>
      <c r="AD39" s="36">
        <f>IFERROR(TRIM(INDEX($A39:$V39,MATCH(Lists!$J$7,$A$1:$V$1,0))&amp;""),"")</f>
        <v/>
      </c>
      <c r="AE39" s="36">
        <f>IFERROR(TRIM(INDEX($A39:$V39,MATCH(Lists!$J$8,$A$1:$V$1,0))&amp;""),"")</f>
        <v/>
      </c>
      <c r="AF39" s="36">
        <f>IFERROR(TRIM(INDEX($A39:$V39,MATCH(Lists!$J$3,$A$1:$V$1,0))&amp;""),"")</f>
        <v/>
      </c>
      <c r="AG39" s="36">
        <f>IF(LEN(AF39)&gt;0,MAX($AG$1:AG38)+1,"")</f>
        <v/>
      </c>
      <c r="AH39" s="36">
        <f>IFERROR(TRIM(INDEX($A39:$V39,MATCH(Lists!$J$9,$A$1:$V$1,0))&amp;""),"")</f>
        <v/>
      </c>
    </row>
    <row r="40">
      <c r="W40" s="35" t="n"/>
      <c r="X40" s="36">
        <f>IFERROR(TRIM(INDEX($A40:$V40,MATCH(Lists!$J$10,$A$1:$V$1,0))&amp;""),"")</f>
        <v/>
      </c>
      <c r="Y40" s="36">
        <f>IF(ISNUMBER(IFERROR(VALUE(IFERROR(TRIM(INDEX($A40:$V40,MATCH(Lists!$J$2,$A$1:$V$1,0))&amp;""),"")),"")),IF(AND(IFERROR(VALUE(IFERROR(TRIM(INDEX($A40:$V40,MATCH(Lists!$J$2,$A$1:$V$1,0))&amp;""),"")),"")&gt;=0,IFERROR(VALUE(IFERROR(TRIM(INDEX($A40:$V40,MATCH(Lists!$J$2,$A$1:$V$1,0))&amp;""),"")),"")&lt;=10),IFERROR(VALUE(IFERROR(TRIM(INDEX($A40:$V40,MATCH(Lists!$J$2,$A$1:$V$1,0))&amp;""),"")),""),""),"")</f>
        <v/>
      </c>
      <c r="Z40" s="36">
        <f>IF(Y40="","",IF(Y40&gt;=9,"Promoter",IF(Y40&gt;=7,"Passive","Detractor")))</f>
        <v/>
      </c>
      <c r="AA40" s="36">
        <f>IFERROR(VALUE(IFERROR(TRIM(INDEX($A40:$V40,MATCH(Lists!$J$4,$A$1:$V$1,0))&amp;""),"")),"")</f>
        <v/>
      </c>
      <c r="AB40" s="36">
        <f>IFERROR(VALUE(IFERROR(TRIM(INDEX($A40:$V40,MATCH(Lists!$J$5,$A$1:$V$1,0))&amp;""),"")),"")</f>
        <v/>
      </c>
      <c r="AC40" s="36">
        <f>IFERROR(VALUE(IFERROR(TRIM(INDEX($A40:$V40,MATCH(Lists!$J$6,$A$1:$V$1,0))&amp;""),"")),"")</f>
        <v/>
      </c>
      <c r="AD40" s="36">
        <f>IFERROR(TRIM(INDEX($A40:$V40,MATCH(Lists!$J$7,$A$1:$V$1,0))&amp;""),"")</f>
        <v/>
      </c>
      <c r="AE40" s="36">
        <f>IFERROR(TRIM(INDEX($A40:$V40,MATCH(Lists!$J$8,$A$1:$V$1,0))&amp;""),"")</f>
        <v/>
      </c>
      <c r="AF40" s="36">
        <f>IFERROR(TRIM(INDEX($A40:$V40,MATCH(Lists!$J$3,$A$1:$V$1,0))&amp;""),"")</f>
        <v/>
      </c>
      <c r="AG40" s="36">
        <f>IF(LEN(AF40)&gt;0,MAX($AG$1:AG39)+1,"")</f>
        <v/>
      </c>
      <c r="AH40" s="36">
        <f>IFERROR(TRIM(INDEX($A40:$V40,MATCH(Lists!$J$9,$A$1:$V$1,0))&amp;""),"")</f>
        <v/>
      </c>
    </row>
    <row r="41">
      <c r="W41" s="35" t="n"/>
      <c r="X41" s="36">
        <f>IFERROR(TRIM(INDEX($A41:$V41,MATCH(Lists!$J$10,$A$1:$V$1,0))&amp;""),"")</f>
        <v/>
      </c>
      <c r="Y41" s="36">
        <f>IF(ISNUMBER(IFERROR(VALUE(IFERROR(TRIM(INDEX($A41:$V41,MATCH(Lists!$J$2,$A$1:$V$1,0))&amp;""),"")),"")),IF(AND(IFERROR(VALUE(IFERROR(TRIM(INDEX($A41:$V41,MATCH(Lists!$J$2,$A$1:$V$1,0))&amp;""),"")),"")&gt;=0,IFERROR(VALUE(IFERROR(TRIM(INDEX($A41:$V41,MATCH(Lists!$J$2,$A$1:$V$1,0))&amp;""),"")),"")&lt;=10),IFERROR(VALUE(IFERROR(TRIM(INDEX($A41:$V41,MATCH(Lists!$J$2,$A$1:$V$1,0))&amp;""),"")),""),""),"")</f>
        <v/>
      </c>
      <c r="Z41" s="36">
        <f>IF(Y41="","",IF(Y41&gt;=9,"Promoter",IF(Y41&gt;=7,"Passive","Detractor")))</f>
        <v/>
      </c>
      <c r="AA41" s="36">
        <f>IFERROR(VALUE(IFERROR(TRIM(INDEX($A41:$V41,MATCH(Lists!$J$4,$A$1:$V$1,0))&amp;""),"")),"")</f>
        <v/>
      </c>
      <c r="AB41" s="36">
        <f>IFERROR(VALUE(IFERROR(TRIM(INDEX($A41:$V41,MATCH(Lists!$J$5,$A$1:$V$1,0))&amp;""),"")),"")</f>
        <v/>
      </c>
      <c r="AC41" s="36">
        <f>IFERROR(VALUE(IFERROR(TRIM(INDEX($A41:$V41,MATCH(Lists!$J$6,$A$1:$V$1,0))&amp;""),"")),"")</f>
        <v/>
      </c>
      <c r="AD41" s="36">
        <f>IFERROR(TRIM(INDEX($A41:$V41,MATCH(Lists!$J$7,$A$1:$V$1,0))&amp;""),"")</f>
        <v/>
      </c>
      <c r="AE41" s="36">
        <f>IFERROR(TRIM(INDEX($A41:$V41,MATCH(Lists!$J$8,$A$1:$V$1,0))&amp;""),"")</f>
        <v/>
      </c>
      <c r="AF41" s="36">
        <f>IFERROR(TRIM(INDEX($A41:$V41,MATCH(Lists!$J$3,$A$1:$V$1,0))&amp;""),"")</f>
        <v/>
      </c>
      <c r="AG41" s="36">
        <f>IF(LEN(AF41)&gt;0,MAX($AG$1:AG40)+1,"")</f>
        <v/>
      </c>
      <c r="AH41" s="36">
        <f>IFERROR(TRIM(INDEX($A41:$V41,MATCH(Lists!$J$9,$A$1:$V$1,0))&amp;""),"")</f>
        <v/>
      </c>
    </row>
    <row r="42">
      <c r="W42" s="35" t="n"/>
      <c r="X42" s="36">
        <f>IFERROR(TRIM(INDEX($A42:$V42,MATCH(Lists!$J$10,$A$1:$V$1,0))&amp;""),"")</f>
        <v/>
      </c>
      <c r="Y42" s="36">
        <f>IF(ISNUMBER(IFERROR(VALUE(IFERROR(TRIM(INDEX($A42:$V42,MATCH(Lists!$J$2,$A$1:$V$1,0))&amp;""),"")),"")),IF(AND(IFERROR(VALUE(IFERROR(TRIM(INDEX($A42:$V42,MATCH(Lists!$J$2,$A$1:$V$1,0))&amp;""),"")),"")&gt;=0,IFERROR(VALUE(IFERROR(TRIM(INDEX($A42:$V42,MATCH(Lists!$J$2,$A$1:$V$1,0))&amp;""),"")),"")&lt;=10),IFERROR(VALUE(IFERROR(TRIM(INDEX($A42:$V42,MATCH(Lists!$J$2,$A$1:$V$1,0))&amp;""),"")),""),""),"")</f>
        <v/>
      </c>
      <c r="Z42" s="36">
        <f>IF(Y42="","",IF(Y42&gt;=9,"Promoter",IF(Y42&gt;=7,"Passive","Detractor")))</f>
        <v/>
      </c>
      <c r="AA42" s="36">
        <f>IFERROR(VALUE(IFERROR(TRIM(INDEX($A42:$V42,MATCH(Lists!$J$4,$A$1:$V$1,0))&amp;""),"")),"")</f>
        <v/>
      </c>
      <c r="AB42" s="36">
        <f>IFERROR(VALUE(IFERROR(TRIM(INDEX($A42:$V42,MATCH(Lists!$J$5,$A$1:$V$1,0))&amp;""),"")),"")</f>
        <v/>
      </c>
      <c r="AC42" s="36">
        <f>IFERROR(VALUE(IFERROR(TRIM(INDEX($A42:$V42,MATCH(Lists!$J$6,$A$1:$V$1,0))&amp;""),"")),"")</f>
        <v/>
      </c>
      <c r="AD42" s="36">
        <f>IFERROR(TRIM(INDEX($A42:$V42,MATCH(Lists!$J$7,$A$1:$V$1,0))&amp;""),"")</f>
        <v/>
      </c>
      <c r="AE42" s="36">
        <f>IFERROR(TRIM(INDEX($A42:$V42,MATCH(Lists!$J$8,$A$1:$V$1,0))&amp;""),"")</f>
        <v/>
      </c>
      <c r="AF42" s="36">
        <f>IFERROR(TRIM(INDEX($A42:$V42,MATCH(Lists!$J$3,$A$1:$V$1,0))&amp;""),"")</f>
        <v/>
      </c>
      <c r="AG42" s="36">
        <f>IF(LEN(AF42)&gt;0,MAX($AG$1:AG41)+1,"")</f>
        <v/>
      </c>
      <c r="AH42" s="36">
        <f>IFERROR(TRIM(INDEX($A42:$V42,MATCH(Lists!$J$9,$A$1:$V$1,0))&amp;""),"")</f>
        <v/>
      </c>
    </row>
    <row r="43">
      <c r="W43" s="35" t="n"/>
      <c r="X43" s="36">
        <f>IFERROR(TRIM(INDEX($A43:$V43,MATCH(Lists!$J$10,$A$1:$V$1,0))&amp;""),"")</f>
        <v/>
      </c>
      <c r="Y43" s="36">
        <f>IF(ISNUMBER(IFERROR(VALUE(IFERROR(TRIM(INDEX($A43:$V43,MATCH(Lists!$J$2,$A$1:$V$1,0))&amp;""),"")),"")),IF(AND(IFERROR(VALUE(IFERROR(TRIM(INDEX($A43:$V43,MATCH(Lists!$J$2,$A$1:$V$1,0))&amp;""),"")),"")&gt;=0,IFERROR(VALUE(IFERROR(TRIM(INDEX($A43:$V43,MATCH(Lists!$J$2,$A$1:$V$1,0))&amp;""),"")),"")&lt;=10),IFERROR(VALUE(IFERROR(TRIM(INDEX($A43:$V43,MATCH(Lists!$J$2,$A$1:$V$1,0))&amp;""),"")),""),""),"")</f>
        <v/>
      </c>
      <c r="Z43" s="36">
        <f>IF(Y43="","",IF(Y43&gt;=9,"Promoter",IF(Y43&gt;=7,"Passive","Detractor")))</f>
        <v/>
      </c>
      <c r="AA43" s="36">
        <f>IFERROR(VALUE(IFERROR(TRIM(INDEX($A43:$V43,MATCH(Lists!$J$4,$A$1:$V$1,0))&amp;""),"")),"")</f>
        <v/>
      </c>
      <c r="AB43" s="36">
        <f>IFERROR(VALUE(IFERROR(TRIM(INDEX($A43:$V43,MATCH(Lists!$J$5,$A$1:$V$1,0))&amp;""),"")),"")</f>
        <v/>
      </c>
      <c r="AC43" s="36">
        <f>IFERROR(VALUE(IFERROR(TRIM(INDEX($A43:$V43,MATCH(Lists!$J$6,$A$1:$V$1,0))&amp;""),"")),"")</f>
        <v/>
      </c>
      <c r="AD43" s="36">
        <f>IFERROR(TRIM(INDEX($A43:$V43,MATCH(Lists!$J$7,$A$1:$V$1,0))&amp;""),"")</f>
        <v/>
      </c>
      <c r="AE43" s="36">
        <f>IFERROR(TRIM(INDEX($A43:$V43,MATCH(Lists!$J$8,$A$1:$V$1,0))&amp;""),"")</f>
        <v/>
      </c>
      <c r="AF43" s="36">
        <f>IFERROR(TRIM(INDEX($A43:$V43,MATCH(Lists!$J$3,$A$1:$V$1,0))&amp;""),"")</f>
        <v/>
      </c>
      <c r="AG43" s="36">
        <f>IF(LEN(AF43)&gt;0,MAX($AG$1:AG42)+1,"")</f>
        <v/>
      </c>
      <c r="AH43" s="36">
        <f>IFERROR(TRIM(INDEX($A43:$V43,MATCH(Lists!$J$9,$A$1:$V$1,0))&amp;""),"")</f>
        <v/>
      </c>
    </row>
    <row r="44">
      <c r="W44" s="35" t="n"/>
      <c r="X44" s="36">
        <f>IFERROR(TRIM(INDEX($A44:$V44,MATCH(Lists!$J$10,$A$1:$V$1,0))&amp;""),"")</f>
        <v/>
      </c>
      <c r="Y44" s="36">
        <f>IF(ISNUMBER(IFERROR(VALUE(IFERROR(TRIM(INDEX($A44:$V44,MATCH(Lists!$J$2,$A$1:$V$1,0))&amp;""),"")),"")),IF(AND(IFERROR(VALUE(IFERROR(TRIM(INDEX($A44:$V44,MATCH(Lists!$J$2,$A$1:$V$1,0))&amp;""),"")),"")&gt;=0,IFERROR(VALUE(IFERROR(TRIM(INDEX($A44:$V44,MATCH(Lists!$J$2,$A$1:$V$1,0))&amp;""),"")),"")&lt;=10),IFERROR(VALUE(IFERROR(TRIM(INDEX($A44:$V44,MATCH(Lists!$J$2,$A$1:$V$1,0))&amp;""),"")),""),""),"")</f>
        <v/>
      </c>
      <c r="Z44" s="36">
        <f>IF(Y44="","",IF(Y44&gt;=9,"Promoter",IF(Y44&gt;=7,"Passive","Detractor")))</f>
        <v/>
      </c>
      <c r="AA44" s="36">
        <f>IFERROR(VALUE(IFERROR(TRIM(INDEX($A44:$V44,MATCH(Lists!$J$4,$A$1:$V$1,0))&amp;""),"")),"")</f>
        <v/>
      </c>
      <c r="AB44" s="36">
        <f>IFERROR(VALUE(IFERROR(TRIM(INDEX($A44:$V44,MATCH(Lists!$J$5,$A$1:$V$1,0))&amp;""),"")),"")</f>
        <v/>
      </c>
      <c r="AC44" s="36">
        <f>IFERROR(VALUE(IFERROR(TRIM(INDEX($A44:$V44,MATCH(Lists!$J$6,$A$1:$V$1,0))&amp;""),"")),"")</f>
        <v/>
      </c>
      <c r="AD44" s="36">
        <f>IFERROR(TRIM(INDEX($A44:$V44,MATCH(Lists!$J$7,$A$1:$V$1,0))&amp;""),"")</f>
        <v/>
      </c>
      <c r="AE44" s="36">
        <f>IFERROR(TRIM(INDEX($A44:$V44,MATCH(Lists!$J$8,$A$1:$V$1,0))&amp;""),"")</f>
        <v/>
      </c>
      <c r="AF44" s="36">
        <f>IFERROR(TRIM(INDEX($A44:$V44,MATCH(Lists!$J$3,$A$1:$V$1,0))&amp;""),"")</f>
        <v/>
      </c>
      <c r="AG44" s="36">
        <f>IF(LEN(AF44)&gt;0,MAX($AG$1:AG43)+1,"")</f>
        <v/>
      </c>
      <c r="AH44" s="36">
        <f>IFERROR(TRIM(INDEX($A44:$V44,MATCH(Lists!$J$9,$A$1:$V$1,0))&amp;""),"")</f>
        <v/>
      </c>
    </row>
    <row r="45">
      <c r="W45" s="35" t="n"/>
      <c r="X45" s="36">
        <f>IFERROR(TRIM(INDEX($A45:$V45,MATCH(Lists!$J$10,$A$1:$V$1,0))&amp;""),"")</f>
        <v/>
      </c>
      <c r="Y45" s="36">
        <f>IF(ISNUMBER(IFERROR(VALUE(IFERROR(TRIM(INDEX($A45:$V45,MATCH(Lists!$J$2,$A$1:$V$1,0))&amp;""),"")),"")),IF(AND(IFERROR(VALUE(IFERROR(TRIM(INDEX($A45:$V45,MATCH(Lists!$J$2,$A$1:$V$1,0))&amp;""),"")),"")&gt;=0,IFERROR(VALUE(IFERROR(TRIM(INDEX($A45:$V45,MATCH(Lists!$J$2,$A$1:$V$1,0))&amp;""),"")),"")&lt;=10),IFERROR(VALUE(IFERROR(TRIM(INDEX($A45:$V45,MATCH(Lists!$J$2,$A$1:$V$1,0))&amp;""),"")),""),""),"")</f>
        <v/>
      </c>
      <c r="Z45" s="36">
        <f>IF(Y45="","",IF(Y45&gt;=9,"Promoter",IF(Y45&gt;=7,"Passive","Detractor")))</f>
        <v/>
      </c>
      <c r="AA45" s="36">
        <f>IFERROR(VALUE(IFERROR(TRIM(INDEX($A45:$V45,MATCH(Lists!$J$4,$A$1:$V$1,0))&amp;""),"")),"")</f>
        <v/>
      </c>
      <c r="AB45" s="36">
        <f>IFERROR(VALUE(IFERROR(TRIM(INDEX($A45:$V45,MATCH(Lists!$J$5,$A$1:$V$1,0))&amp;""),"")),"")</f>
        <v/>
      </c>
      <c r="AC45" s="36">
        <f>IFERROR(VALUE(IFERROR(TRIM(INDEX($A45:$V45,MATCH(Lists!$J$6,$A$1:$V$1,0))&amp;""),"")),"")</f>
        <v/>
      </c>
      <c r="AD45" s="36">
        <f>IFERROR(TRIM(INDEX($A45:$V45,MATCH(Lists!$J$7,$A$1:$V$1,0))&amp;""),"")</f>
        <v/>
      </c>
      <c r="AE45" s="36">
        <f>IFERROR(TRIM(INDEX($A45:$V45,MATCH(Lists!$J$8,$A$1:$V$1,0))&amp;""),"")</f>
        <v/>
      </c>
      <c r="AF45" s="36">
        <f>IFERROR(TRIM(INDEX($A45:$V45,MATCH(Lists!$J$3,$A$1:$V$1,0))&amp;""),"")</f>
        <v/>
      </c>
      <c r="AG45" s="36">
        <f>IF(LEN(AF45)&gt;0,MAX($AG$1:AG44)+1,"")</f>
        <v/>
      </c>
      <c r="AH45" s="36">
        <f>IFERROR(TRIM(INDEX($A45:$V45,MATCH(Lists!$J$9,$A$1:$V$1,0))&amp;""),"")</f>
        <v/>
      </c>
    </row>
    <row r="46">
      <c r="W46" s="35" t="n"/>
      <c r="X46" s="36">
        <f>IFERROR(TRIM(INDEX($A46:$V46,MATCH(Lists!$J$10,$A$1:$V$1,0))&amp;""),"")</f>
        <v/>
      </c>
      <c r="Y46" s="36">
        <f>IF(ISNUMBER(IFERROR(VALUE(IFERROR(TRIM(INDEX($A46:$V46,MATCH(Lists!$J$2,$A$1:$V$1,0))&amp;""),"")),"")),IF(AND(IFERROR(VALUE(IFERROR(TRIM(INDEX($A46:$V46,MATCH(Lists!$J$2,$A$1:$V$1,0))&amp;""),"")),"")&gt;=0,IFERROR(VALUE(IFERROR(TRIM(INDEX($A46:$V46,MATCH(Lists!$J$2,$A$1:$V$1,0))&amp;""),"")),"")&lt;=10),IFERROR(VALUE(IFERROR(TRIM(INDEX($A46:$V46,MATCH(Lists!$J$2,$A$1:$V$1,0))&amp;""),"")),""),""),"")</f>
        <v/>
      </c>
      <c r="Z46" s="36">
        <f>IF(Y46="","",IF(Y46&gt;=9,"Promoter",IF(Y46&gt;=7,"Passive","Detractor")))</f>
        <v/>
      </c>
      <c r="AA46" s="36">
        <f>IFERROR(VALUE(IFERROR(TRIM(INDEX($A46:$V46,MATCH(Lists!$J$4,$A$1:$V$1,0))&amp;""),"")),"")</f>
        <v/>
      </c>
      <c r="AB46" s="36">
        <f>IFERROR(VALUE(IFERROR(TRIM(INDEX($A46:$V46,MATCH(Lists!$J$5,$A$1:$V$1,0))&amp;""),"")),"")</f>
        <v/>
      </c>
      <c r="AC46" s="36">
        <f>IFERROR(VALUE(IFERROR(TRIM(INDEX($A46:$V46,MATCH(Lists!$J$6,$A$1:$V$1,0))&amp;""),"")),"")</f>
        <v/>
      </c>
      <c r="AD46" s="36">
        <f>IFERROR(TRIM(INDEX($A46:$V46,MATCH(Lists!$J$7,$A$1:$V$1,0))&amp;""),"")</f>
        <v/>
      </c>
      <c r="AE46" s="36">
        <f>IFERROR(TRIM(INDEX($A46:$V46,MATCH(Lists!$J$8,$A$1:$V$1,0))&amp;""),"")</f>
        <v/>
      </c>
      <c r="AF46" s="36">
        <f>IFERROR(TRIM(INDEX($A46:$V46,MATCH(Lists!$J$3,$A$1:$V$1,0))&amp;""),"")</f>
        <v/>
      </c>
      <c r="AG46" s="36">
        <f>IF(LEN(AF46)&gt;0,MAX($AG$1:AG45)+1,"")</f>
        <v/>
      </c>
      <c r="AH46" s="36">
        <f>IFERROR(TRIM(INDEX($A46:$V46,MATCH(Lists!$J$9,$A$1:$V$1,0))&amp;""),"")</f>
        <v/>
      </c>
    </row>
    <row r="47">
      <c r="W47" s="35" t="n"/>
      <c r="X47" s="36">
        <f>IFERROR(TRIM(INDEX($A47:$V47,MATCH(Lists!$J$10,$A$1:$V$1,0))&amp;""),"")</f>
        <v/>
      </c>
      <c r="Y47" s="36">
        <f>IF(ISNUMBER(IFERROR(VALUE(IFERROR(TRIM(INDEX($A47:$V47,MATCH(Lists!$J$2,$A$1:$V$1,0))&amp;""),"")),"")),IF(AND(IFERROR(VALUE(IFERROR(TRIM(INDEX($A47:$V47,MATCH(Lists!$J$2,$A$1:$V$1,0))&amp;""),"")),"")&gt;=0,IFERROR(VALUE(IFERROR(TRIM(INDEX($A47:$V47,MATCH(Lists!$J$2,$A$1:$V$1,0))&amp;""),"")),"")&lt;=10),IFERROR(VALUE(IFERROR(TRIM(INDEX($A47:$V47,MATCH(Lists!$J$2,$A$1:$V$1,0))&amp;""),"")),""),""),"")</f>
        <v/>
      </c>
      <c r="Z47" s="36">
        <f>IF(Y47="","",IF(Y47&gt;=9,"Promoter",IF(Y47&gt;=7,"Passive","Detractor")))</f>
        <v/>
      </c>
      <c r="AA47" s="36">
        <f>IFERROR(VALUE(IFERROR(TRIM(INDEX($A47:$V47,MATCH(Lists!$J$4,$A$1:$V$1,0))&amp;""),"")),"")</f>
        <v/>
      </c>
      <c r="AB47" s="36">
        <f>IFERROR(VALUE(IFERROR(TRIM(INDEX($A47:$V47,MATCH(Lists!$J$5,$A$1:$V$1,0))&amp;""),"")),"")</f>
        <v/>
      </c>
      <c r="AC47" s="36">
        <f>IFERROR(VALUE(IFERROR(TRIM(INDEX($A47:$V47,MATCH(Lists!$J$6,$A$1:$V$1,0))&amp;""),"")),"")</f>
        <v/>
      </c>
      <c r="AD47" s="36">
        <f>IFERROR(TRIM(INDEX($A47:$V47,MATCH(Lists!$J$7,$A$1:$V$1,0))&amp;""),"")</f>
        <v/>
      </c>
      <c r="AE47" s="36">
        <f>IFERROR(TRIM(INDEX($A47:$V47,MATCH(Lists!$J$8,$A$1:$V$1,0))&amp;""),"")</f>
        <v/>
      </c>
      <c r="AF47" s="36">
        <f>IFERROR(TRIM(INDEX($A47:$V47,MATCH(Lists!$J$3,$A$1:$V$1,0))&amp;""),"")</f>
        <v/>
      </c>
      <c r="AG47" s="36">
        <f>IF(LEN(AF47)&gt;0,MAX($AG$1:AG46)+1,"")</f>
        <v/>
      </c>
      <c r="AH47" s="36">
        <f>IFERROR(TRIM(INDEX($A47:$V47,MATCH(Lists!$J$9,$A$1:$V$1,0))&amp;""),"")</f>
        <v/>
      </c>
    </row>
    <row r="48">
      <c r="W48" s="35" t="n"/>
      <c r="X48" s="36">
        <f>IFERROR(TRIM(INDEX($A48:$V48,MATCH(Lists!$J$10,$A$1:$V$1,0))&amp;""),"")</f>
        <v/>
      </c>
      <c r="Y48" s="36">
        <f>IF(ISNUMBER(IFERROR(VALUE(IFERROR(TRIM(INDEX($A48:$V48,MATCH(Lists!$J$2,$A$1:$V$1,0))&amp;""),"")),"")),IF(AND(IFERROR(VALUE(IFERROR(TRIM(INDEX($A48:$V48,MATCH(Lists!$J$2,$A$1:$V$1,0))&amp;""),"")),"")&gt;=0,IFERROR(VALUE(IFERROR(TRIM(INDEX($A48:$V48,MATCH(Lists!$J$2,$A$1:$V$1,0))&amp;""),"")),"")&lt;=10),IFERROR(VALUE(IFERROR(TRIM(INDEX($A48:$V48,MATCH(Lists!$J$2,$A$1:$V$1,0))&amp;""),"")),""),""),"")</f>
        <v/>
      </c>
      <c r="Z48" s="36">
        <f>IF(Y48="","",IF(Y48&gt;=9,"Promoter",IF(Y48&gt;=7,"Passive","Detractor")))</f>
        <v/>
      </c>
      <c r="AA48" s="36">
        <f>IFERROR(VALUE(IFERROR(TRIM(INDEX($A48:$V48,MATCH(Lists!$J$4,$A$1:$V$1,0))&amp;""),"")),"")</f>
        <v/>
      </c>
      <c r="AB48" s="36">
        <f>IFERROR(VALUE(IFERROR(TRIM(INDEX($A48:$V48,MATCH(Lists!$J$5,$A$1:$V$1,0))&amp;""),"")),"")</f>
        <v/>
      </c>
      <c r="AC48" s="36">
        <f>IFERROR(VALUE(IFERROR(TRIM(INDEX($A48:$V48,MATCH(Lists!$J$6,$A$1:$V$1,0))&amp;""),"")),"")</f>
        <v/>
      </c>
      <c r="AD48" s="36">
        <f>IFERROR(TRIM(INDEX($A48:$V48,MATCH(Lists!$J$7,$A$1:$V$1,0))&amp;""),"")</f>
        <v/>
      </c>
      <c r="AE48" s="36">
        <f>IFERROR(TRIM(INDEX($A48:$V48,MATCH(Lists!$J$8,$A$1:$V$1,0))&amp;""),"")</f>
        <v/>
      </c>
      <c r="AF48" s="36">
        <f>IFERROR(TRIM(INDEX($A48:$V48,MATCH(Lists!$J$3,$A$1:$V$1,0))&amp;""),"")</f>
        <v/>
      </c>
      <c r="AG48" s="36">
        <f>IF(LEN(AF48)&gt;0,MAX($AG$1:AG47)+1,"")</f>
        <v/>
      </c>
      <c r="AH48" s="36">
        <f>IFERROR(TRIM(INDEX($A48:$V48,MATCH(Lists!$J$9,$A$1:$V$1,0))&amp;""),"")</f>
        <v/>
      </c>
    </row>
    <row r="49">
      <c r="W49" s="35" t="n"/>
      <c r="X49" s="36">
        <f>IFERROR(TRIM(INDEX($A49:$V49,MATCH(Lists!$J$10,$A$1:$V$1,0))&amp;""),"")</f>
        <v/>
      </c>
      <c r="Y49" s="36">
        <f>IF(ISNUMBER(IFERROR(VALUE(IFERROR(TRIM(INDEX($A49:$V49,MATCH(Lists!$J$2,$A$1:$V$1,0))&amp;""),"")),"")),IF(AND(IFERROR(VALUE(IFERROR(TRIM(INDEX($A49:$V49,MATCH(Lists!$J$2,$A$1:$V$1,0))&amp;""),"")),"")&gt;=0,IFERROR(VALUE(IFERROR(TRIM(INDEX($A49:$V49,MATCH(Lists!$J$2,$A$1:$V$1,0))&amp;""),"")),"")&lt;=10),IFERROR(VALUE(IFERROR(TRIM(INDEX($A49:$V49,MATCH(Lists!$J$2,$A$1:$V$1,0))&amp;""),"")),""),""),"")</f>
        <v/>
      </c>
      <c r="Z49" s="36">
        <f>IF(Y49="","",IF(Y49&gt;=9,"Promoter",IF(Y49&gt;=7,"Passive","Detractor")))</f>
        <v/>
      </c>
      <c r="AA49" s="36">
        <f>IFERROR(VALUE(IFERROR(TRIM(INDEX($A49:$V49,MATCH(Lists!$J$4,$A$1:$V$1,0))&amp;""),"")),"")</f>
        <v/>
      </c>
      <c r="AB49" s="36">
        <f>IFERROR(VALUE(IFERROR(TRIM(INDEX($A49:$V49,MATCH(Lists!$J$5,$A$1:$V$1,0))&amp;""),"")),"")</f>
        <v/>
      </c>
      <c r="AC49" s="36">
        <f>IFERROR(VALUE(IFERROR(TRIM(INDEX($A49:$V49,MATCH(Lists!$J$6,$A$1:$V$1,0))&amp;""),"")),"")</f>
        <v/>
      </c>
      <c r="AD49" s="36">
        <f>IFERROR(TRIM(INDEX($A49:$V49,MATCH(Lists!$J$7,$A$1:$V$1,0))&amp;""),"")</f>
        <v/>
      </c>
      <c r="AE49" s="36">
        <f>IFERROR(TRIM(INDEX($A49:$V49,MATCH(Lists!$J$8,$A$1:$V$1,0))&amp;""),"")</f>
        <v/>
      </c>
      <c r="AF49" s="36">
        <f>IFERROR(TRIM(INDEX($A49:$V49,MATCH(Lists!$J$3,$A$1:$V$1,0))&amp;""),"")</f>
        <v/>
      </c>
      <c r="AG49" s="36">
        <f>IF(LEN(AF49)&gt;0,MAX($AG$1:AG48)+1,"")</f>
        <v/>
      </c>
      <c r="AH49" s="36">
        <f>IFERROR(TRIM(INDEX($A49:$V49,MATCH(Lists!$J$9,$A$1:$V$1,0))&amp;""),"")</f>
        <v/>
      </c>
    </row>
    <row r="50">
      <c r="W50" s="35" t="n"/>
      <c r="X50" s="36">
        <f>IFERROR(TRIM(INDEX($A50:$V50,MATCH(Lists!$J$10,$A$1:$V$1,0))&amp;""),"")</f>
        <v/>
      </c>
      <c r="Y50" s="36">
        <f>IF(ISNUMBER(IFERROR(VALUE(IFERROR(TRIM(INDEX($A50:$V50,MATCH(Lists!$J$2,$A$1:$V$1,0))&amp;""),"")),"")),IF(AND(IFERROR(VALUE(IFERROR(TRIM(INDEX($A50:$V50,MATCH(Lists!$J$2,$A$1:$V$1,0))&amp;""),"")),"")&gt;=0,IFERROR(VALUE(IFERROR(TRIM(INDEX($A50:$V50,MATCH(Lists!$J$2,$A$1:$V$1,0))&amp;""),"")),"")&lt;=10),IFERROR(VALUE(IFERROR(TRIM(INDEX($A50:$V50,MATCH(Lists!$J$2,$A$1:$V$1,0))&amp;""),"")),""),""),"")</f>
        <v/>
      </c>
      <c r="Z50" s="36">
        <f>IF(Y50="","",IF(Y50&gt;=9,"Promoter",IF(Y50&gt;=7,"Passive","Detractor")))</f>
        <v/>
      </c>
      <c r="AA50" s="36">
        <f>IFERROR(VALUE(IFERROR(TRIM(INDEX($A50:$V50,MATCH(Lists!$J$4,$A$1:$V$1,0))&amp;""),"")),"")</f>
        <v/>
      </c>
      <c r="AB50" s="36">
        <f>IFERROR(VALUE(IFERROR(TRIM(INDEX($A50:$V50,MATCH(Lists!$J$5,$A$1:$V$1,0))&amp;""),"")),"")</f>
        <v/>
      </c>
      <c r="AC50" s="36">
        <f>IFERROR(VALUE(IFERROR(TRIM(INDEX($A50:$V50,MATCH(Lists!$J$6,$A$1:$V$1,0))&amp;""),"")),"")</f>
        <v/>
      </c>
      <c r="AD50" s="36">
        <f>IFERROR(TRIM(INDEX($A50:$V50,MATCH(Lists!$J$7,$A$1:$V$1,0))&amp;""),"")</f>
        <v/>
      </c>
      <c r="AE50" s="36">
        <f>IFERROR(TRIM(INDEX($A50:$V50,MATCH(Lists!$J$8,$A$1:$V$1,0))&amp;""),"")</f>
        <v/>
      </c>
      <c r="AF50" s="36">
        <f>IFERROR(TRIM(INDEX($A50:$V50,MATCH(Lists!$J$3,$A$1:$V$1,0))&amp;""),"")</f>
        <v/>
      </c>
      <c r="AG50" s="36">
        <f>IF(LEN(AF50)&gt;0,MAX($AG$1:AG49)+1,"")</f>
        <v/>
      </c>
      <c r="AH50" s="36">
        <f>IFERROR(TRIM(INDEX($A50:$V50,MATCH(Lists!$J$9,$A$1:$V$1,0))&amp;""),"")</f>
        <v/>
      </c>
    </row>
    <row r="51">
      <c r="W51" s="35" t="n"/>
      <c r="X51" s="36">
        <f>IFERROR(TRIM(INDEX($A51:$V51,MATCH(Lists!$J$10,$A$1:$V$1,0))&amp;""),"")</f>
        <v/>
      </c>
      <c r="Y51" s="36">
        <f>IF(ISNUMBER(IFERROR(VALUE(IFERROR(TRIM(INDEX($A51:$V51,MATCH(Lists!$J$2,$A$1:$V$1,0))&amp;""),"")),"")),IF(AND(IFERROR(VALUE(IFERROR(TRIM(INDEX($A51:$V51,MATCH(Lists!$J$2,$A$1:$V$1,0))&amp;""),"")),"")&gt;=0,IFERROR(VALUE(IFERROR(TRIM(INDEX($A51:$V51,MATCH(Lists!$J$2,$A$1:$V$1,0))&amp;""),"")),"")&lt;=10),IFERROR(VALUE(IFERROR(TRIM(INDEX($A51:$V51,MATCH(Lists!$J$2,$A$1:$V$1,0))&amp;""),"")),""),""),"")</f>
        <v/>
      </c>
      <c r="Z51" s="36">
        <f>IF(Y51="","",IF(Y51&gt;=9,"Promoter",IF(Y51&gt;=7,"Passive","Detractor")))</f>
        <v/>
      </c>
      <c r="AA51" s="36">
        <f>IFERROR(VALUE(IFERROR(TRIM(INDEX($A51:$V51,MATCH(Lists!$J$4,$A$1:$V$1,0))&amp;""),"")),"")</f>
        <v/>
      </c>
      <c r="AB51" s="36">
        <f>IFERROR(VALUE(IFERROR(TRIM(INDEX($A51:$V51,MATCH(Lists!$J$5,$A$1:$V$1,0))&amp;""),"")),"")</f>
        <v/>
      </c>
      <c r="AC51" s="36">
        <f>IFERROR(VALUE(IFERROR(TRIM(INDEX($A51:$V51,MATCH(Lists!$J$6,$A$1:$V$1,0))&amp;""),"")),"")</f>
        <v/>
      </c>
      <c r="AD51" s="36">
        <f>IFERROR(TRIM(INDEX($A51:$V51,MATCH(Lists!$J$7,$A$1:$V$1,0))&amp;""),"")</f>
        <v/>
      </c>
      <c r="AE51" s="36">
        <f>IFERROR(TRIM(INDEX($A51:$V51,MATCH(Lists!$J$8,$A$1:$V$1,0))&amp;""),"")</f>
        <v/>
      </c>
      <c r="AF51" s="36">
        <f>IFERROR(TRIM(INDEX($A51:$V51,MATCH(Lists!$J$3,$A$1:$V$1,0))&amp;""),"")</f>
        <v/>
      </c>
      <c r="AG51" s="36">
        <f>IF(LEN(AF51)&gt;0,MAX($AG$1:AG50)+1,"")</f>
        <v/>
      </c>
      <c r="AH51" s="36">
        <f>IFERROR(TRIM(INDEX($A51:$V51,MATCH(Lists!$J$9,$A$1:$V$1,0))&amp;""),"")</f>
        <v/>
      </c>
    </row>
    <row r="52">
      <c r="W52" s="35" t="n"/>
      <c r="X52" s="36">
        <f>IFERROR(TRIM(INDEX($A52:$V52,MATCH(Lists!$J$10,$A$1:$V$1,0))&amp;""),"")</f>
        <v/>
      </c>
      <c r="Y52" s="36">
        <f>IF(ISNUMBER(IFERROR(VALUE(IFERROR(TRIM(INDEX($A52:$V52,MATCH(Lists!$J$2,$A$1:$V$1,0))&amp;""),"")),"")),IF(AND(IFERROR(VALUE(IFERROR(TRIM(INDEX($A52:$V52,MATCH(Lists!$J$2,$A$1:$V$1,0))&amp;""),"")),"")&gt;=0,IFERROR(VALUE(IFERROR(TRIM(INDEX($A52:$V52,MATCH(Lists!$J$2,$A$1:$V$1,0))&amp;""),"")),"")&lt;=10),IFERROR(VALUE(IFERROR(TRIM(INDEX($A52:$V52,MATCH(Lists!$J$2,$A$1:$V$1,0))&amp;""),"")),""),""),"")</f>
        <v/>
      </c>
      <c r="Z52" s="36">
        <f>IF(Y52="","",IF(Y52&gt;=9,"Promoter",IF(Y52&gt;=7,"Passive","Detractor")))</f>
        <v/>
      </c>
      <c r="AA52" s="36">
        <f>IFERROR(VALUE(IFERROR(TRIM(INDEX($A52:$V52,MATCH(Lists!$J$4,$A$1:$V$1,0))&amp;""),"")),"")</f>
        <v/>
      </c>
      <c r="AB52" s="36">
        <f>IFERROR(VALUE(IFERROR(TRIM(INDEX($A52:$V52,MATCH(Lists!$J$5,$A$1:$V$1,0))&amp;""),"")),"")</f>
        <v/>
      </c>
      <c r="AC52" s="36">
        <f>IFERROR(VALUE(IFERROR(TRIM(INDEX($A52:$V52,MATCH(Lists!$J$6,$A$1:$V$1,0))&amp;""),"")),"")</f>
        <v/>
      </c>
      <c r="AD52" s="36">
        <f>IFERROR(TRIM(INDEX($A52:$V52,MATCH(Lists!$J$7,$A$1:$V$1,0))&amp;""),"")</f>
        <v/>
      </c>
      <c r="AE52" s="36">
        <f>IFERROR(TRIM(INDEX($A52:$V52,MATCH(Lists!$J$8,$A$1:$V$1,0))&amp;""),"")</f>
        <v/>
      </c>
      <c r="AF52" s="36">
        <f>IFERROR(TRIM(INDEX($A52:$V52,MATCH(Lists!$J$3,$A$1:$V$1,0))&amp;""),"")</f>
        <v/>
      </c>
      <c r="AG52" s="36">
        <f>IF(LEN(AF52)&gt;0,MAX($AG$1:AG51)+1,"")</f>
        <v/>
      </c>
      <c r="AH52" s="36">
        <f>IFERROR(TRIM(INDEX($A52:$V52,MATCH(Lists!$J$9,$A$1:$V$1,0))&amp;""),"")</f>
        <v/>
      </c>
    </row>
    <row r="53">
      <c r="W53" s="35" t="n"/>
      <c r="X53" s="36">
        <f>IFERROR(TRIM(INDEX($A53:$V53,MATCH(Lists!$J$10,$A$1:$V$1,0))&amp;""),"")</f>
        <v/>
      </c>
      <c r="Y53" s="36">
        <f>IF(ISNUMBER(IFERROR(VALUE(IFERROR(TRIM(INDEX($A53:$V53,MATCH(Lists!$J$2,$A$1:$V$1,0))&amp;""),"")),"")),IF(AND(IFERROR(VALUE(IFERROR(TRIM(INDEX($A53:$V53,MATCH(Lists!$J$2,$A$1:$V$1,0))&amp;""),"")),"")&gt;=0,IFERROR(VALUE(IFERROR(TRIM(INDEX($A53:$V53,MATCH(Lists!$J$2,$A$1:$V$1,0))&amp;""),"")),"")&lt;=10),IFERROR(VALUE(IFERROR(TRIM(INDEX($A53:$V53,MATCH(Lists!$J$2,$A$1:$V$1,0))&amp;""),"")),""),""),"")</f>
        <v/>
      </c>
      <c r="Z53" s="36">
        <f>IF(Y53="","",IF(Y53&gt;=9,"Promoter",IF(Y53&gt;=7,"Passive","Detractor")))</f>
        <v/>
      </c>
      <c r="AA53" s="36">
        <f>IFERROR(VALUE(IFERROR(TRIM(INDEX($A53:$V53,MATCH(Lists!$J$4,$A$1:$V$1,0))&amp;""),"")),"")</f>
        <v/>
      </c>
      <c r="AB53" s="36">
        <f>IFERROR(VALUE(IFERROR(TRIM(INDEX($A53:$V53,MATCH(Lists!$J$5,$A$1:$V$1,0))&amp;""),"")),"")</f>
        <v/>
      </c>
      <c r="AC53" s="36">
        <f>IFERROR(VALUE(IFERROR(TRIM(INDEX($A53:$V53,MATCH(Lists!$J$6,$A$1:$V$1,0))&amp;""),"")),"")</f>
        <v/>
      </c>
      <c r="AD53" s="36">
        <f>IFERROR(TRIM(INDEX($A53:$V53,MATCH(Lists!$J$7,$A$1:$V$1,0))&amp;""),"")</f>
        <v/>
      </c>
      <c r="AE53" s="36">
        <f>IFERROR(TRIM(INDEX($A53:$V53,MATCH(Lists!$J$8,$A$1:$V$1,0))&amp;""),"")</f>
        <v/>
      </c>
      <c r="AF53" s="36">
        <f>IFERROR(TRIM(INDEX($A53:$V53,MATCH(Lists!$J$3,$A$1:$V$1,0))&amp;""),"")</f>
        <v/>
      </c>
      <c r="AG53" s="36">
        <f>IF(LEN(AF53)&gt;0,MAX($AG$1:AG52)+1,"")</f>
        <v/>
      </c>
      <c r="AH53" s="36">
        <f>IFERROR(TRIM(INDEX($A53:$V53,MATCH(Lists!$J$9,$A$1:$V$1,0))&amp;""),"")</f>
        <v/>
      </c>
    </row>
    <row r="54">
      <c r="W54" s="35" t="n"/>
      <c r="X54" s="36">
        <f>IFERROR(TRIM(INDEX($A54:$V54,MATCH(Lists!$J$10,$A$1:$V$1,0))&amp;""),"")</f>
        <v/>
      </c>
      <c r="Y54" s="36">
        <f>IF(ISNUMBER(IFERROR(VALUE(IFERROR(TRIM(INDEX($A54:$V54,MATCH(Lists!$J$2,$A$1:$V$1,0))&amp;""),"")),"")),IF(AND(IFERROR(VALUE(IFERROR(TRIM(INDEX($A54:$V54,MATCH(Lists!$J$2,$A$1:$V$1,0))&amp;""),"")),"")&gt;=0,IFERROR(VALUE(IFERROR(TRIM(INDEX($A54:$V54,MATCH(Lists!$J$2,$A$1:$V$1,0))&amp;""),"")),"")&lt;=10),IFERROR(VALUE(IFERROR(TRIM(INDEX($A54:$V54,MATCH(Lists!$J$2,$A$1:$V$1,0))&amp;""),"")),""),""),"")</f>
        <v/>
      </c>
      <c r="Z54" s="36">
        <f>IF(Y54="","",IF(Y54&gt;=9,"Promoter",IF(Y54&gt;=7,"Passive","Detractor")))</f>
        <v/>
      </c>
      <c r="AA54" s="36">
        <f>IFERROR(VALUE(IFERROR(TRIM(INDEX($A54:$V54,MATCH(Lists!$J$4,$A$1:$V$1,0))&amp;""),"")),"")</f>
        <v/>
      </c>
      <c r="AB54" s="36">
        <f>IFERROR(VALUE(IFERROR(TRIM(INDEX($A54:$V54,MATCH(Lists!$J$5,$A$1:$V$1,0))&amp;""),"")),"")</f>
        <v/>
      </c>
      <c r="AC54" s="36">
        <f>IFERROR(VALUE(IFERROR(TRIM(INDEX($A54:$V54,MATCH(Lists!$J$6,$A$1:$V$1,0))&amp;""),"")),"")</f>
        <v/>
      </c>
      <c r="AD54" s="36">
        <f>IFERROR(TRIM(INDEX($A54:$V54,MATCH(Lists!$J$7,$A$1:$V$1,0))&amp;""),"")</f>
        <v/>
      </c>
      <c r="AE54" s="36">
        <f>IFERROR(TRIM(INDEX($A54:$V54,MATCH(Lists!$J$8,$A$1:$V$1,0))&amp;""),"")</f>
        <v/>
      </c>
      <c r="AF54" s="36">
        <f>IFERROR(TRIM(INDEX($A54:$V54,MATCH(Lists!$J$3,$A$1:$V$1,0))&amp;""),"")</f>
        <v/>
      </c>
      <c r="AG54" s="36">
        <f>IF(LEN(AF54)&gt;0,MAX($AG$1:AG53)+1,"")</f>
        <v/>
      </c>
      <c r="AH54" s="36">
        <f>IFERROR(TRIM(INDEX($A54:$V54,MATCH(Lists!$J$9,$A$1:$V$1,0))&amp;""),"")</f>
        <v/>
      </c>
    </row>
    <row r="55">
      <c r="W55" s="35" t="n"/>
      <c r="X55" s="36">
        <f>IFERROR(TRIM(INDEX($A55:$V55,MATCH(Lists!$J$10,$A$1:$V$1,0))&amp;""),"")</f>
        <v/>
      </c>
      <c r="Y55" s="36">
        <f>IF(ISNUMBER(IFERROR(VALUE(IFERROR(TRIM(INDEX($A55:$V55,MATCH(Lists!$J$2,$A$1:$V$1,0))&amp;""),"")),"")),IF(AND(IFERROR(VALUE(IFERROR(TRIM(INDEX($A55:$V55,MATCH(Lists!$J$2,$A$1:$V$1,0))&amp;""),"")),"")&gt;=0,IFERROR(VALUE(IFERROR(TRIM(INDEX($A55:$V55,MATCH(Lists!$J$2,$A$1:$V$1,0))&amp;""),"")),"")&lt;=10),IFERROR(VALUE(IFERROR(TRIM(INDEX($A55:$V55,MATCH(Lists!$J$2,$A$1:$V$1,0))&amp;""),"")),""),""),"")</f>
        <v/>
      </c>
      <c r="Z55" s="36">
        <f>IF(Y55="","",IF(Y55&gt;=9,"Promoter",IF(Y55&gt;=7,"Passive","Detractor")))</f>
        <v/>
      </c>
      <c r="AA55" s="36">
        <f>IFERROR(VALUE(IFERROR(TRIM(INDEX($A55:$V55,MATCH(Lists!$J$4,$A$1:$V$1,0))&amp;""),"")),"")</f>
        <v/>
      </c>
      <c r="AB55" s="36">
        <f>IFERROR(VALUE(IFERROR(TRIM(INDEX($A55:$V55,MATCH(Lists!$J$5,$A$1:$V$1,0))&amp;""),"")),"")</f>
        <v/>
      </c>
      <c r="AC55" s="36">
        <f>IFERROR(VALUE(IFERROR(TRIM(INDEX($A55:$V55,MATCH(Lists!$J$6,$A$1:$V$1,0))&amp;""),"")),"")</f>
        <v/>
      </c>
      <c r="AD55" s="36">
        <f>IFERROR(TRIM(INDEX($A55:$V55,MATCH(Lists!$J$7,$A$1:$V$1,0))&amp;""),"")</f>
        <v/>
      </c>
      <c r="AE55" s="36">
        <f>IFERROR(TRIM(INDEX($A55:$V55,MATCH(Lists!$J$8,$A$1:$V$1,0))&amp;""),"")</f>
        <v/>
      </c>
      <c r="AF55" s="36">
        <f>IFERROR(TRIM(INDEX($A55:$V55,MATCH(Lists!$J$3,$A$1:$V$1,0))&amp;""),"")</f>
        <v/>
      </c>
      <c r="AG55" s="36">
        <f>IF(LEN(AF55)&gt;0,MAX($AG$1:AG54)+1,"")</f>
        <v/>
      </c>
      <c r="AH55" s="36">
        <f>IFERROR(TRIM(INDEX($A55:$V55,MATCH(Lists!$J$9,$A$1:$V$1,0))&amp;""),"")</f>
        <v/>
      </c>
    </row>
    <row r="56">
      <c r="W56" s="35" t="n"/>
      <c r="X56" s="36">
        <f>IFERROR(TRIM(INDEX($A56:$V56,MATCH(Lists!$J$10,$A$1:$V$1,0))&amp;""),"")</f>
        <v/>
      </c>
      <c r="Y56" s="36">
        <f>IF(ISNUMBER(IFERROR(VALUE(IFERROR(TRIM(INDEX($A56:$V56,MATCH(Lists!$J$2,$A$1:$V$1,0))&amp;""),"")),"")),IF(AND(IFERROR(VALUE(IFERROR(TRIM(INDEX($A56:$V56,MATCH(Lists!$J$2,$A$1:$V$1,0))&amp;""),"")),"")&gt;=0,IFERROR(VALUE(IFERROR(TRIM(INDEX($A56:$V56,MATCH(Lists!$J$2,$A$1:$V$1,0))&amp;""),"")),"")&lt;=10),IFERROR(VALUE(IFERROR(TRIM(INDEX($A56:$V56,MATCH(Lists!$J$2,$A$1:$V$1,0))&amp;""),"")),""),""),"")</f>
        <v/>
      </c>
      <c r="Z56" s="36">
        <f>IF(Y56="","",IF(Y56&gt;=9,"Promoter",IF(Y56&gt;=7,"Passive","Detractor")))</f>
        <v/>
      </c>
      <c r="AA56" s="36">
        <f>IFERROR(VALUE(IFERROR(TRIM(INDEX($A56:$V56,MATCH(Lists!$J$4,$A$1:$V$1,0))&amp;""),"")),"")</f>
        <v/>
      </c>
      <c r="AB56" s="36">
        <f>IFERROR(VALUE(IFERROR(TRIM(INDEX($A56:$V56,MATCH(Lists!$J$5,$A$1:$V$1,0))&amp;""),"")),"")</f>
        <v/>
      </c>
      <c r="AC56" s="36">
        <f>IFERROR(VALUE(IFERROR(TRIM(INDEX($A56:$V56,MATCH(Lists!$J$6,$A$1:$V$1,0))&amp;""),"")),"")</f>
        <v/>
      </c>
      <c r="AD56" s="36">
        <f>IFERROR(TRIM(INDEX($A56:$V56,MATCH(Lists!$J$7,$A$1:$V$1,0))&amp;""),"")</f>
        <v/>
      </c>
      <c r="AE56" s="36">
        <f>IFERROR(TRIM(INDEX($A56:$V56,MATCH(Lists!$J$8,$A$1:$V$1,0))&amp;""),"")</f>
        <v/>
      </c>
      <c r="AF56" s="36">
        <f>IFERROR(TRIM(INDEX($A56:$V56,MATCH(Lists!$J$3,$A$1:$V$1,0))&amp;""),"")</f>
        <v/>
      </c>
      <c r="AG56" s="36">
        <f>IF(LEN(AF56)&gt;0,MAX($AG$1:AG55)+1,"")</f>
        <v/>
      </c>
      <c r="AH56" s="36">
        <f>IFERROR(TRIM(INDEX($A56:$V56,MATCH(Lists!$J$9,$A$1:$V$1,0))&amp;""),"")</f>
        <v/>
      </c>
    </row>
    <row r="57">
      <c r="W57" s="35" t="n"/>
      <c r="X57" s="36">
        <f>IFERROR(TRIM(INDEX($A57:$V57,MATCH(Lists!$J$10,$A$1:$V$1,0))&amp;""),"")</f>
        <v/>
      </c>
      <c r="Y57" s="36">
        <f>IF(ISNUMBER(IFERROR(VALUE(IFERROR(TRIM(INDEX($A57:$V57,MATCH(Lists!$J$2,$A$1:$V$1,0))&amp;""),"")),"")),IF(AND(IFERROR(VALUE(IFERROR(TRIM(INDEX($A57:$V57,MATCH(Lists!$J$2,$A$1:$V$1,0))&amp;""),"")),"")&gt;=0,IFERROR(VALUE(IFERROR(TRIM(INDEX($A57:$V57,MATCH(Lists!$J$2,$A$1:$V$1,0))&amp;""),"")),"")&lt;=10),IFERROR(VALUE(IFERROR(TRIM(INDEX($A57:$V57,MATCH(Lists!$J$2,$A$1:$V$1,0))&amp;""),"")),""),""),"")</f>
        <v/>
      </c>
      <c r="Z57" s="36">
        <f>IF(Y57="","",IF(Y57&gt;=9,"Promoter",IF(Y57&gt;=7,"Passive","Detractor")))</f>
        <v/>
      </c>
      <c r="AA57" s="36">
        <f>IFERROR(VALUE(IFERROR(TRIM(INDEX($A57:$V57,MATCH(Lists!$J$4,$A$1:$V$1,0))&amp;""),"")),"")</f>
        <v/>
      </c>
      <c r="AB57" s="36">
        <f>IFERROR(VALUE(IFERROR(TRIM(INDEX($A57:$V57,MATCH(Lists!$J$5,$A$1:$V$1,0))&amp;""),"")),"")</f>
        <v/>
      </c>
      <c r="AC57" s="36">
        <f>IFERROR(VALUE(IFERROR(TRIM(INDEX($A57:$V57,MATCH(Lists!$J$6,$A$1:$V$1,0))&amp;""),"")),"")</f>
        <v/>
      </c>
      <c r="AD57" s="36">
        <f>IFERROR(TRIM(INDEX($A57:$V57,MATCH(Lists!$J$7,$A$1:$V$1,0))&amp;""),"")</f>
        <v/>
      </c>
      <c r="AE57" s="36">
        <f>IFERROR(TRIM(INDEX($A57:$V57,MATCH(Lists!$J$8,$A$1:$V$1,0))&amp;""),"")</f>
        <v/>
      </c>
      <c r="AF57" s="36">
        <f>IFERROR(TRIM(INDEX($A57:$V57,MATCH(Lists!$J$3,$A$1:$V$1,0))&amp;""),"")</f>
        <v/>
      </c>
      <c r="AG57" s="36">
        <f>IF(LEN(AF57)&gt;0,MAX($AG$1:AG56)+1,"")</f>
        <v/>
      </c>
      <c r="AH57" s="36">
        <f>IFERROR(TRIM(INDEX($A57:$V57,MATCH(Lists!$J$9,$A$1:$V$1,0))&amp;""),"")</f>
        <v/>
      </c>
    </row>
    <row r="58">
      <c r="W58" s="35" t="n"/>
      <c r="X58" s="36">
        <f>IFERROR(TRIM(INDEX($A58:$V58,MATCH(Lists!$J$10,$A$1:$V$1,0))&amp;""),"")</f>
        <v/>
      </c>
      <c r="Y58" s="36">
        <f>IF(ISNUMBER(IFERROR(VALUE(IFERROR(TRIM(INDEX($A58:$V58,MATCH(Lists!$J$2,$A$1:$V$1,0))&amp;""),"")),"")),IF(AND(IFERROR(VALUE(IFERROR(TRIM(INDEX($A58:$V58,MATCH(Lists!$J$2,$A$1:$V$1,0))&amp;""),"")),"")&gt;=0,IFERROR(VALUE(IFERROR(TRIM(INDEX($A58:$V58,MATCH(Lists!$J$2,$A$1:$V$1,0))&amp;""),"")),"")&lt;=10),IFERROR(VALUE(IFERROR(TRIM(INDEX($A58:$V58,MATCH(Lists!$J$2,$A$1:$V$1,0))&amp;""),"")),""),""),"")</f>
        <v/>
      </c>
      <c r="Z58" s="36">
        <f>IF(Y58="","",IF(Y58&gt;=9,"Promoter",IF(Y58&gt;=7,"Passive","Detractor")))</f>
        <v/>
      </c>
      <c r="AA58" s="36">
        <f>IFERROR(VALUE(IFERROR(TRIM(INDEX($A58:$V58,MATCH(Lists!$J$4,$A$1:$V$1,0))&amp;""),"")),"")</f>
        <v/>
      </c>
      <c r="AB58" s="36">
        <f>IFERROR(VALUE(IFERROR(TRIM(INDEX($A58:$V58,MATCH(Lists!$J$5,$A$1:$V$1,0))&amp;""),"")),"")</f>
        <v/>
      </c>
      <c r="AC58" s="36">
        <f>IFERROR(VALUE(IFERROR(TRIM(INDEX($A58:$V58,MATCH(Lists!$J$6,$A$1:$V$1,0))&amp;""),"")),"")</f>
        <v/>
      </c>
      <c r="AD58" s="36">
        <f>IFERROR(TRIM(INDEX($A58:$V58,MATCH(Lists!$J$7,$A$1:$V$1,0))&amp;""),"")</f>
        <v/>
      </c>
      <c r="AE58" s="36">
        <f>IFERROR(TRIM(INDEX($A58:$V58,MATCH(Lists!$J$8,$A$1:$V$1,0))&amp;""),"")</f>
        <v/>
      </c>
      <c r="AF58" s="36">
        <f>IFERROR(TRIM(INDEX($A58:$V58,MATCH(Lists!$J$3,$A$1:$V$1,0))&amp;""),"")</f>
        <v/>
      </c>
      <c r="AG58" s="36">
        <f>IF(LEN(AF58)&gt;0,MAX($AG$1:AG57)+1,"")</f>
        <v/>
      </c>
      <c r="AH58" s="36">
        <f>IFERROR(TRIM(INDEX($A58:$V58,MATCH(Lists!$J$9,$A$1:$V$1,0))&amp;""),"")</f>
        <v/>
      </c>
    </row>
    <row r="59">
      <c r="W59" s="35" t="n"/>
      <c r="X59" s="36">
        <f>IFERROR(TRIM(INDEX($A59:$V59,MATCH(Lists!$J$10,$A$1:$V$1,0))&amp;""),"")</f>
        <v/>
      </c>
      <c r="Y59" s="36">
        <f>IF(ISNUMBER(IFERROR(VALUE(IFERROR(TRIM(INDEX($A59:$V59,MATCH(Lists!$J$2,$A$1:$V$1,0))&amp;""),"")),"")),IF(AND(IFERROR(VALUE(IFERROR(TRIM(INDEX($A59:$V59,MATCH(Lists!$J$2,$A$1:$V$1,0))&amp;""),"")),"")&gt;=0,IFERROR(VALUE(IFERROR(TRIM(INDEX($A59:$V59,MATCH(Lists!$J$2,$A$1:$V$1,0))&amp;""),"")),"")&lt;=10),IFERROR(VALUE(IFERROR(TRIM(INDEX($A59:$V59,MATCH(Lists!$J$2,$A$1:$V$1,0))&amp;""),"")),""),""),"")</f>
        <v/>
      </c>
      <c r="Z59" s="36">
        <f>IF(Y59="","",IF(Y59&gt;=9,"Promoter",IF(Y59&gt;=7,"Passive","Detractor")))</f>
        <v/>
      </c>
      <c r="AA59" s="36">
        <f>IFERROR(VALUE(IFERROR(TRIM(INDEX($A59:$V59,MATCH(Lists!$J$4,$A$1:$V$1,0))&amp;""),"")),"")</f>
        <v/>
      </c>
      <c r="AB59" s="36">
        <f>IFERROR(VALUE(IFERROR(TRIM(INDEX($A59:$V59,MATCH(Lists!$J$5,$A$1:$V$1,0))&amp;""),"")),"")</f>
        <v/>
      </c>
      <c r="AC59" s="36">
        <f>IFERROR(VALUE(IFERROR(TRIM(INDEX($A59:$V59,MATCH(Lists!$J$6,$A$1:$V$1,0))&amp;""),"")),"")</f>
        <v/>
      </c>
      <c r="AD59" s="36">
        <f>IFERROR(TRIM(INDEX($A59:$V59,MATCH(Lists!$J$7,$A$1:$V$1,0))&amp;""),"")</f>
        <v/>
      </c>
      <c r="AE59" s="36">
        <f>IFERROR(TRIM(INDEX($A59:$V59,MATCH(Lists!$J$8,$A$1:$V$1,0))&amp;""),"")</f>
        <v/>
      </c>
      <c r="AF59" s="36">
        <f>IFERROR(TRIM(INDEX($A59:$V59,MATCH(Lists!$J$3,$A$1:$V$1,0))&amp;""),"")</f>
        <v/>
      </c>
      <c r="AG59" s="36">
        <f>IF(LEN(AF59)&gt;0,MAX($AG$1:AG58)+1,"")</f>
        <v/>
      </c>
      <c r="AH59" s="36">
        <f>IFERROR(TRIM(INDEX($A59:$V59,MATCH(Lists!$J$9,$A$1:$V$1,0))&amp;""),"")</f>
        <v/>
      </c>
    </row>
    <row r="60">
      <c r="W60" s="35" t="n"/>
      <c r="X60" s="36">
        <f>IFERROR(TRIM(INDEX($A60:$V60,MATCH(Lists!$J$10,$A$1:$V$1,0))&amp;""),"")</f>
        <v/>
      </c>
      <c r="Y60" s="36">
        <f>IF(ISNUMBER(IFERROR(VALUE(IFERROR(TRIM(INDEX($A60:$V60,MATCH(Lists!$J$2,$A$1:$V$1,0))&amp;""),"")),"")),IF(AND(IFERROR(VALUE(IFERROR(TRIM(INDEX($A60:$V60,MATCH(Lists!$J$2,$A$1:$V$1,0))&amp;""),"")),"")&gt;=0,IFERROR(VALUE(IFERROR(TRIM(INDEX($A60:$V60,MATCH(Lists!$J$2,$A$1:$V$1,0))&amp;""),"")),"")&lt;=10),IFERROR(VALUE(IFERROR(TRIM(INDEX($A60:$V60,MATCH(Lists!$J$2,$A$1:$V$1,0))&amp;""),"")),""),""),"")</f>
        <v/>
      </c>
      <c r="Z60" s="36">
        <f>IF(Y60="","",IF(Y60&gt;=9,"Promoter",IF(Y60&gt;=7,"Passive","Detractor")))</f>
        <v/>
      </c>
      <c r="AA60" s="36">
        <f>IFERROR(VALUE(IFERROR(TRIM(INDEX($A60:$V60,MATCH(Lists!$J$4,$A$1:$V$1,0))&amp;""),"")),"")</f>
        <v/>
      </c>
      <c r="AB60" s="36">
        <f>IFERROR(VALUE(IFERROR(TRIM(INDEX($A60:$V60,MATCH(Lists!$J$5,$A$1:$V$1,0))&amp;""),"")),"")</f>
        <v/>
      </c>
      <c r="AC60" s="36">
        <f>IFERROR(VALUE(IFERROR(TRIM(INDEX($A60:$V60,MATCH(Lists!$J$6,$A$1:$V$1,0))&amp;""),"")),"")</f>
        <v/>
      </c>
      <c r="AD60" s="36">
        <f>IFERROR(TRIM(INDEX($A60:$V60,MATCH(Lists!$J$7,$A$1:$V$1,0))&amp;""),"")</f>
        <v/>
      </c>
      <c r="AE60" s="36">
        <f>IFERROR(TRIM(INDEX($A60:$V60,MATCH(Lists!$J$8,$A$1:$V$1,0))&amp;""),"")</f>
        <v/>
      </c>
      <c r="AF60" s="36">
        <f>IFERROR(TRIM(INDEX($A60:$V60,MATCH(Lists!$J$3,$A$1:$V$1,0))&amp;""),"")</f>
        <v/>
      </c>
      <c r="AG60" s="36">
        <f>IF(LEN(AF60)&gt;0,MAX($AG$1:AG59)+1,"")</f>
        <v/>
      </c>
      <c r="AH60" s="36">
        <f>IFERROR(TRIM(INDEX($A60:$V60,MATCH(Lists!$J$9,$A$1:$V$1,0))&amp;""),"")</f>
        <v/>
      </c>
    </row>
    <row r="61">
      <c r="W61" s="35" t="n"/>
      <c r="X61" s="36">
        <f>IFERROR(TRIM(INDEX($A61:$V61,MATCH(Lists!$J$10,$A$1:$V$1,0))&amp;""),"")</f>
        <v/>
      </c>
      <c r="Y61" s="36">
        <f>IF(ISNUMBER(IFERROR(VALUE(IFERROR(TRIM(INDEX($A61:$V61,MATCH(Lists!$J$2,$A$1:$V$1,0))&amp;""),"")),"")),IF(AND(IFERROR(VALUE(IFERROR(TRIM(INDEX($A61:$V61,MATCH(Lists!$J$2,$A$1:$V$1,0))&amp;""),"")),"")&gt;=0,IFERROR(VALUE(IFERROR(TRIM(INDEX($A61:$V61,MATCH(Lists!$J$2,$A$1:$V$1,0))&amp;""),"")),"")&lt;=10),IFERROR(VALUE(IFERROR(TRIM(INDEX($A61:$V61,MATCH(Lists!$J$2,$A$1:$V$1,0))&amp;""),"")),""),""),"")</f>
        <v/>
      </c>
      <c r="Z61" s="36">
        <f>IF(Y61="","",IF(Y61&gt;=9,"Promoter",IF(Y61&gt;=7,"Passive","Detractor")))</f>
        <v/>
      </c>
      <c r="AA61" s="36">
        <f>IFERROR(VALUE(IFERROR(TRIM(INDEX($A61:$V61,MATCH(Lists!$J$4,$A$1:$V$1,0))&amp;""),"")),"")</f>
        <v/>
      </c>
      <c r="AB61" s="36">
        <f>IFERROR(VALUE(IFERROR(TRIM(INDEX($A61:$V61,MATCH(Lists!$J$5,$A$1:$V$1,0))&amp;""),"")),"")</f>
        <v/>
      </c>
      <c r="AC61" s="36">
        <f>IFERROR(VALUE(IFERROR(TRIM(INDEX($A61:$V61,MATCH(Lists!$J$6,$A$1:$V$1,0))&amp;""),"")),"")</f>
        <v/>
      </c>
      <c r="AD61" s="36">
        <f>IFERROR(TRIM(INDEX($A61:$V61,MATCH(Lists!$J$7,$A$1:$V$1,0))&amp;""),"")</f>
        <v/>
      </c>
      <c r="AE61" s="36">
        <f>IFERROR(TRIM(INDEX($A61:$V61,MATCH(Lists!$J$8,$A$1:$V$1,0))&amp;""),"")</f>
        <v/>
      </c>
      <c r="AF61" s="36">
        <f>IFERROR(TRIM(INDEX($A61:$V61,MATCH(Lists!$J$3,$A$1:$V$1,0))&amp;""),"")</f>
        <v/>
      </c>
      <c r="AG61" s="36">
        <f>IF(LEN(AF61)&gt;0,MAX($AG$1:AG60)+1,"")</f>
        <v/>
      </c>
      <c r="AH61" s="36">
        <f>IFERROR(TRIM(INDEX($A61:$V61,MATCH(Lists!$J$9,$A$1:$V$1,0))&amp;""),"")</f>
        <v/>
      </c>
    </row>
    <row r="62">
      <c r="W62" s="35" t="n"/>
      <c r="X62" s="36">
        <f>IFERROR(TRIM(INDEX($A62:$V62,MATCH(Lists!$J$10,$A$1:$V$1,0))&amp;""),"")</f>
        <v/>
      </c>
      <c r="Y62" s="36">
        <f>IF(ISNUMBER(IFERROR(VALUE(IFERROR(TRIM(INDEX($A62:$V62,MATCH(Lists!$J$2,$A$1:$V$1,0))&amp;""),"")),"")),IF(AND(IFERROR(VALUE(IFERROR(TRIM(INDEX($A62:$V62,MATCH(Lists!$J$2,$A$1:$V$1,0))&amp;""),"")),"")&gt;=0,IFERROR(VALUE(IFERROR(TRIM(INDEX($A62:$V62,MATCH(Lists!$J$2,$A$1:$V$1,0))&amp;""),"")),"")&lt;=10),IFERROR(VALUE(IFERROR(TRIM(INDEX($A62:$V62,MATCH(Lists!$J$2,$A$1:$V$1,0))&amp;""),"")),""),""),"")</f>
        <v/>
      </c>
      <c r="Z62" s="36">
        <f>IF(Y62="","",IF(Y62&gt;=9,"Promoter",IF(Y62&gt;=7,"Passive","Detractor")))</f>
        <v/>
      </c>
      <c r="AA62" s="36">
        <f>IFERROR(VALUE(IFERROR(TRIM(INDEX($A62:$V62,MATCH(Lists!$J$4,$A$1:$V$1,0))&amp;""),"")),"")</f>
        <v/>
      </c>
      <c r="AB62" s="36">
        <f>IFERROR(VALUE(IFERROR(TRIM(INDEX($A62:$V62,MATCH(Lists!$J$5,$A$1:$V$1,0))&amp;""),"")),"")</f>
        <v/>
      </c>
      <c r="AC62" s="36">
        <f>IFERROR(VALUE(IFERROR(TRIM(INDEX($A62:$V62,MATCH(Lists!$J$6,$A$1:$V$1,0))&amp;""),"")),"")</f>
        <v/>
      </c>
      <c r="AD62" s="36">
        <f>IFERROR(TRIM(INDEX($A62:$V62,MATCH(Lists!$J$7,$A$1:$V$1,0))&amp;""),"")</f>
        <v/>
      </c>
      <c r="AE62" s="36">
        <f>IFERROR(TRIM(INDEX($A62:$V62,MATCH(Lists!$J$8,$A$1:$V$1,0))&amp;""),"")</f>
        <v/>
      </c>
      <c r="AF62" s="36">
        <f>IFERROR(TRIM(INDEX($A62:$V62,MATCH(Lists!$J$3,$A$1:$V$1,0))&amp;""),"")</f>
        <v/>
      </c>
      <c r="AG62" s="36">
        <f>IF(LEN(AF62)&gt;0,MAX($AG$1:AG61)+1,"")</f>
        <v/>
      </c>
      <c r="AH62" s="36">
        <f>IFERROR(TRIM(INDEX($A62:$V62,MATCH(Lists!$J$9,$A$1:$V$1,0))&amp;""),"")</f>
        <v/>
      </c>
    </row>
    <row r="63">
      <c r="W63" s="35" t="n"/>
      <c r="X63" s="36">
        <f>IFERROR(TRIM(INDEX($A63:$V63,MATCH(Lists!$J$10,$A$1:$V$1,0))&amp;""),"")</f>
        <v/>
      </c>
      <c r="Y63" s="36">
        <f>IF(ISNUMBER(IFERROR(VALUE(IFERROR(TRIM(INDEX($A63:$V63,MATCH(Lists!$J$2,$A$1:$V$1,0))&amp;""),"")),"")),IF(AND(IFERROR(VALUE(IFERROR(TRIM(INDEX($A63:$V63,MATCH(Lists!$J$2,$A$1:$V$1,0))&amp;""),"")),"")&gt;=0,IFERROR(VALUE(IFERROR(TRIM(INDEX($A63:$V63,MATCH(Lists!$J$2,$A$1:$V$1,0))&amp;""),"")),"")&lt;=10),IFERROR(VALUE(IFERROR(TRIM(INDEX($A63:$V63,MATCH(Lists!$J$2,$A$1:$V$1,0))&amp;""),"")),""),""),"")</f>
        <v/>
      </c>
      <c r="Z63" s="36">
        <f>IF(Y63="","",IF(Y63&gt;=9,"Promoter",IF(Y63&gt;=7,"Passive","Detractor")))</f>
        <v/>
      </c>
      <c r="AA63" s="36">
        <f>IFERROR(VALUE(IFERROR(TRIM(INDEX($A63:$V63,MATCH(Lists!$J$4,$A$1:$V$1,0))&amp;""),"")),"")</f>
        <v/>
      </c>
      <c r="AB63" s="36">
        <f>IFERROR(VALUE(IFERROR(TRIM(INDEX($A63:$V63,MATCH(Lists!$J$5,$A$1:$V$1,0))&amp;""),"")),"")</f>
        <v/>
      </c>
      <c r="AC63" s="36">
        <f>IFERROR(VALUE(IFERROR(TRIM(INDEX($A63:$V63,MATCH(Lists!$J$6,$A$1:$V$1,0))&amp;""),"")),"")</f>
        <v/>
      </c>
      <c r="AD63" s="36">
        <f>IFERROR(TRIM(INDEX($A63:$V63,MATCH(Lists!$J$7,$A$1:$V$1,0))&amp;""),"")</f>
        <v/>
      </c>
      <c r="AE63" s="36">
        <f>IFERROR(TRIM(INDEX($A63:$V63,MATCH(Lists!$J$8,$A$1:$V$1,0))&amp;""),"")</f>
        <v/>
      </c>
      <c r="AF63" s="36">
        <f>IFERROR(TRIM(INDEX($A63:$V63,MATCH(Lists!$J$3,$A$1:$V$1,0))&amp;""),"")</f>
        <v/>
      </c>
      <c r="AG63" s="36">
        <f>IF(LEN(AF63)&gt;0,MAX($AG$1:AG62)+1,"")</f>
        <v/>
      </c>
      <c r="AH63" s="36">
        <f>IFERROR(TRIM(INDEX($A63:$V63,MATCH(Lists!$J$9,$A$1:$V$1,0))&amp;""),"")</f>
        <v/>
      </c>
    </row>
    <row r="64">
      <c r="W64" s="35" t="n"/>
      <c r="X64" s="36">
        <f>IFERROR(TRIM(INDEX($A64:$V64,MATCH(Lists!$J$10,$A$1:$V$1,0))&amp;""),"")</f>
        <v/>
      </c>
      <c r="Y64" s="36">
        <f>IF(ISNUMBER(IFERROR(VALUE(IFERROR(TRIM(INDEX($A64:$V64,MATCH(Lists!$J$2,$A$1:$V$1,0))&amp;""),"")),"")),IF(AND(IFERROR(VALUE(IFERROR(TRIM(INDEX($A64:$V64,MATCH(Lists!$J$2,$A$1:$V$1,0))&amp;""),"")),"")&gt;=0,IFERROR(VALUE(IFERROR(TRIM(INDEX($A64:$V64,MATCH(Lists!$J$2,$A$1:$V$1,0))&amp;""),"")),"")&lt;=10),IFERROR(VALUE(IFERROR(TRIM(INDEX($A64:$V64,MATCH(Lists!$J$2,$A$1:$V$1,0))&amp;""),"")),""),""),"")</f>
        <v/>
      </c>
      <c r="Z64" s="36">
        <f>IF(Y64="","",IF(Y64&gt;=9,"Promoter",IF(Y64&gt;=7,"Passive","Detractor")))</f>
        <v/>
      </c>
      <c r="AA64" s="36">
        <f>IFERROR(VALUE(IFERROR(TRIM(INDEX($A64:$V64,MATCH(Lists!$J$4,$A$1:$V$1,0))&amp;""),"")),"")</f>
        <v/>
      </c>
      <c r="AB64" s="36">
        <f>IFERROR(VALUE(IFERROR(TRIM(INDEX($A64:$V64,MATCH(Lists!$J$5,$A$1:$V$1,0))&amp;""),"")),"")</f>
        <v/>
      </c>
      <c r="AC64" s="36">
        <f>IFERROR(VALUE(IFERROR(TRIM(INDEX($A64:$V64,MATCH(Lists!$J$6,$A$1:$V$1,0))&amp;""),"")),"")</f>
        <v/>
      </c>
      <c r="AD64" s="36">
        <f>IFERROR(TRIM(INDEX($A64:$V64,MATCH(Lists!$J$7,$A$1:$V$1,0))&amp;""),"")</f>
        <v/>
      </c>
      <c r="AE64" s="36">
        <f>IFERROR(TRIM(INDEX($A64:$V64,MATCH(Lists!$J$8,$A$1:$V$1,0))&amp;""),"")</f>
        <v/>
      </c>
      <c r="AF64" s="36">
        <f>IFERROR(TRIM(INDEX($A64:$V64,MATCH(Lists!$J$3,$A$1:$V$1,0))&amp;""),"")</f>
        <v/>
      </c>
      <c r="AG64" s="36">
        <f>IF(LEN(AF64)&gt;0,MAX($AG$1:AG63)+1,"")</f>
        <v/>
      </c>
      <c r="AH64" s="36">
        <f>IFERROR(TRIM(INDEX($A64:$V64,MATCH(Lists!$J$9,$A$1:$V$1,0))&amp;""),"")</f>
        <v/>
      </c>
    </row>
    <row r="65">
      <c r="W65" s="35" t="n"/>
      <c r="X65" s="36">
        <f>IFERROR(TRIM(INDEX($A65:$V65,MATCH(Lists!$J$10,$A$1:$V$1,0))&amp;""),"")</f>
        <v/>
      </c>
      <c r="Y65" s="36">
        <f>IF(ISNUMBER(IFERROR(VALUE(IFERROR(TRIM(INDEX($A65:$V65,MATCH(Lists!$J$2,$A$1:$V$1,0))&amp;""),"")),"")),IF(AND(IFERROR(VALUE(IFERROR(TRIM(INDEX($A65:$V65,MATCH(Lists!$J$2,$A$1:$V$1,0))&amp;""),"")),"")&gt;=0,IFERROR(VALUE(IFERROR(TRIM(INDEX($A65:$V65,MATCH(Lists!$J$2,$A$1:$V$1,0))&amp;""),"")),"")&lt;=10),IFERROR(VALUE(IFERROR(TRIM(INDEX($A65:$V65,MATCH(Lists!$J$2,$A$1:$V$1,0))&amp;""),"")),""),""),"")</f>
        <v/>
      </c>
      <c r="Z65" s="36">
        <f>IF(Y65="","",IF(Y65&gt;=9,"Promoter",IF(Y65&gt;=7,"Passive","Detractor")))</f>
        <v/>
      </c>
      <c r="AA65" s="36">
        <f>IFERROR(VALUE(IFERROR(TRIM(INDEX($A65:$V65,MATCH(Lists!$J$4,$A$1:$V$1,0))&amp;""),"")),"")</f>
        <v/>
      </c>
      <c r="AB65" s="36">
        <f>IFERROR(VALUE(IFERROR(TRIM(INDEX($A65:$V65,MATCH(Lists!$J$5,$A$1:$V$1,0))&amp;""),"")),"")</f>
        <v/>
      </c>
      <c r="AC65" s="36">
        <f>IFERROR(VALUE(IFERROR(TRIM(INDEX($A65:$V65,MATCH(Lists!$J$6,$A$1:$V$1,0))&amp;""),"")),"")</f>
        <v/>
      </c>
      <c r="AD65" s="36">
        <f>IFERROR(TRIM(INDEX($A65:$V65,MATCH(Lists!$J$7,$A$1:$V$1,0))&amp;""),"")</f>
        <v/>
      </c>
      <c r="AE65" s="36">
        <f>IFERROR(TRIM(INDEX($A65:$V65,MATCH(Lists!$J$8,$A$1:$V$1,0))&amp;""),"")</f>
        <v/>
      </c>
      <c r="AF65" s="36">
        <f>IFERROR(TRIM(INDEX($A65:$V65,MATCH(Lists!$J$3,$A$1:$V$1,0))&amp;""),"")</f>
        <v/>
      </c>
      <c r="AG65" s="36">
        <f>IF(LEN(AF65)&gt;0,MAX($AG$1:AG64)+1,"")</f>
        <v/>
      </c>
      <c r="AH65" s="36">
        <f>IFERROR(TRIM(INDEX($A65:$V65,MATCH(Lists!$J$9,$A$1:$V$1,0))&amp;""),"")</f>
        <v/>
      </c>
    </row>
    <row r="66">
      <c r="W66" s="35" t="n"/>
      <c r="X66" s="36">
        <f>IFERROR(TRIM(INDEX($A66:$V66,MATCH(Lists!$J$10,$A$1:$V$1,0))&amp;""),"")</f>
        <v/>
      </c>
      <c r="Y66" s="36">
        <f>IF(ISNUMBER(IFERROR(VALUE(IFERROR(TRIM(INDEX($A66:$V66,MATCH(Lists!$J$2,$A$1:$V$1,0))&amp;""),"")),"")),IF(AND(IFERROR(VALUE(IFERROR(TRIM(INDEX($A66:$V66,MATCH(Lists!$J$2,$A$1:$V$1,0))&amp;""),"")),"")&gt;=0,IFERROR(VALUE(IFERROR(TRIM(INDEX($A66:$V66,MATCH(Lists!$J$2,$A$1:$V$1,0))&amp;""),"")),"")&lt;=10),IFERROR(VALUE(IFERROR(TRIM(INDEX($A66:$V66,MATCH(Lists!$J$2,$A$1:$V$1,0))&amp;""),"")),""),""),"")</f>
        <v/>
      </c>
      <c r="Z66" s="36">
        <f>IF(Y66="","",IF(Y66&gt;=9,"Promoter",IF(Y66&gt;=7,"Passive","Detractor")))</f>
        <v/>
      </c>
      <c r="AA66" s="36">
        <f>IFERROR(VALUE(IFERROR(TRIM(INDEX($A66:$V66,MATCH(Lists!$J$4,$A$1:$V$1,0))&amp;""),"")),"")</f>
        <v/>
      </c>
      <c r="AB66" s="36">
        <f>IFERROR(VALUE(IFERROR(TRIM(INDEX($A66:$V66,MATCH(Lists!$J$5,$A$1:$V$1,0))&amp;""),"")),"")</f>
        <v/>
      </c>
      <c r="AC66" s="36">
        <f>IFERROR(VALUE(IFERROR(TRIM(INDEX($A66:$V66,MATCH(Lists!$J$6,$A$1:$V$1,0))&amp;""),"")),"")</f>
        <v/>
      </c>
      <c r="AD66" s="36">
        <f>IFERROR(TRIM(INDEX($A66:$V66,MATCH(Lists!$J$7,$A$1:$V$1,0))&amp;""),"")</f>
        <v/>
      </c>
      <c r="AE66" s="36">
        <f>IFERROR(TRIM(INDEX($A66:$V66,MATCH(Lists!$J$8,$A$1:$V$1,0))&amp;""),"")</f>
        <v/>
      </c>
      <c r="AF66" s="36">
        <f>IFERROR(TRIM(INDEX($A66:$V66,MATCH(Lists!$J$3,$A$1:$V$1,0))&amp;""),"")</f>
        <v/>
      </c>
      <c r="AG66" s="36">
        <f>IF(LEN(AF66)&gt;0,MAX($AG$1:AG65)+1,"")</f>
        <v/>
      </c>
      <c r="AH66" s="36">
        <f>IFERROR(TRIM(INDEX($A66:$V66,MATCH(Lists!$J$9,$A$1:$V$1,0))&amp;""),"")</f>
        <v/>
      </c>
    </row>
    <row r="67">
      <c r="W67" s="35" t="n"/>
      <c r="X67" s="36">
        <f>IFERROR(TRIM(INDEX($A67:$V67,MATCH(Lists!$J$10,$A$1:$V$1,0))&amp;""),"")</f>
        <v/>
      </c>
      <c r="Y67" s="36">
        <f>IF(ISNUMBER(IFERROR(VALUE(IFERROR(TRIM(INDEX($A67:$V67,MATCH(Lists!$J$2,$A$1:$V$1,0))&amp;""),"")),"")),IF(AND(IFERROR(VALUE(IFERROR(TRIM(INDEX($A67:$V67,MATCH(Lists!$J$2,$A$1:$V$1,0))&amp;""),"")),"")&gt;=0,IFERROR(VALUE(IFERROR(TRIM(INDEX($A67:$V67,MATCH(Lists!$J$2,$A$1:$V$1,0))&amp;""),"")),"")&lt;=10),IFERROR(VALUE(IFERROR(TRIM(INDEX($A67:$V67,MATCH(Lists!$J$2,$A$1:$V$1,0))&amp;""),"")),""),""),"")</f>
        <v/>
      </c>
      <c r="Z67" s="36">
        <f>IF(Y67="","",IF(Y67&gt;=9,"Promoter",IF(Y67&gt;=7,"Passive","Detractor")))</f>
        <v/>
      </c>
      <c r="AA67" s="36">
        <f>IFERROR(VALUE(IFERROR(TRIM(INDEX($A67:$V67,MATCH(Lists!$J$4,$A$1:$V$1,0))&amp;""),"")),"")</f>
        <v/>
      </c>
      <c r="AB67" s="36">
        <f>IFERROR(VALUE(IFERROR(TRIM(INDEX($A67:$V67,MATCH(Lists!$J$5,$A$1:$V$1,0))&amp;""),"")),"")</f>
        <v/>
      </c>
      <c r="AC67" s="36">
        <f>IFERROR(VALUE(IFERROR(TRIM(INDEX($A67:$V67,MATCH(Lists!$J$6,$A$1:$V$1,0))&amp;""),"")),"")</f>
        <v/>
      </c>
      <c r="AD67" s="36">
        <f>IFERROR(TRIM(INDEX($A67:$V67,MATCH(Lists!$J$7,$A$1:$V$1,0))&amp;""),"")</f>
        <v/>
      </c>
      <c r="AE67" s="36">
        <f>IFERROR(TRIM(INDEX($A67:$V67,MATCH(Lists!$J$8,$A$1:$V$1,0))&amp;""),"")</f>
        <v/>
      </c>
      <c r="AF67" s="36">
        <f>IFERROR(TRIM(INDEX($A67:$V67,MATCH(Lists!$J$3,$A$1:$V$1,0))&amp;""),"")</f>
        <v/>
      </c>
      <c r="AG67" s="36">
        <f>IF(LEN(AF67)&gt;0,MAX($AG$1:AG66)+1,"")</f>
        <v/>
      </c>
      <c r="AH67" s="36">
        <f>IFERROR(TRIM(INDEX($A67:$V67,MATCH(Lists!$J$9,$A$1:$V$1,0))&amp;""),"")</f>
        <v/>
      </c>
    </row>
    <row r="68">
      <c r="W68" s="35" t="n"/>
      <c r="X68" s="36">
        <f>IFERROR(TRIM(INDEX($A68:$V68,MATCH(Lists!$J$10,$A$1:$V$1,0))&amp;""),"")</f>
        <v/>
      </c>
      <c r="Y68" s="36">
        <f>IF(ISNUMBER(IFERROR(VALUE(IFERROR(TRIM(INDEX($A68:$V68,MATCH(Lists!$J$2,$A$1:$V$1,0))&amp;""),"")),"")),IF(AND(IFERROR(VALUE(IFERROR(TRIM(INDEX($A68:$V68,MATCH(Lists!$J$2,$A$1:$V$1,0))&amp;""),"")),"")&gt;=0,IFERROR(VALUE(IFERROR(TRIM(INDEX($A68:$V68,MATCH(Lists!$J$2,$A$1:$V$1,0))&amp;""),"")),"")&lt;=10),IFERROR(VALUE(IFERROR(TRIM(INDEX($A68:$V68,MATCH(Lists!$J$2,$A$1:$V$1,0))&amp;""),"")),""),""),"")</f>
        <v/>
      </c>
      <c r="Z68" s="36">
        <f>IF(Y68="","",IF(Y68&gt;=9,"Promoter",IF(Y68&gt;=7,"Passive","Detractor")))</f>
        <v/>
      </c>
      <c r="AA68" s="36">
        <f>IFERROR(VALUE(IFERROR(TRIM(INDEX($A68:$V68,MATCH(Lists!$J$4,$A$1:$V$1,0))&amp;""),"")),"")</f>
        <v/>
      </c>
      <c r="AB68" s="36">
        <f>IFERROR(VALUE(IFERROR(TRIM(INDEX($A68:$V68,MATCH(Lists!$J$5,$A$1:$V$1,0))&amp;""),"")),"")</f>
        <v/>
      </c>
      <c r="AC68" s="36">
        <f>IFERROR(VALUE(IFERROR(TRIM(INDEX($A68:$V68,MATCH(Lists!$J$6,$A$1:$V$1,0))&amp;""),"")),"")</f>
        <v/>
      </c>
      <c r="AD68" s="36">
        <f>IFERROR(TRIM(INDEX($A68:$V68,MATCH(Lists!$J$7,$A$1:$V$1,0))&amp;""),"")</f>
        <v/>
      </c>
      <c r="AE68" s="36">
        <f>IFERROR(TRIM(INDEX($A68:$V68,MATCH(Lists!$J$8,$A$1:$V$1,0))&amp;""),"")</f>
        <v/>
      </c>
      <c r="AF68" s="36">
        <f>IFERROR(TRIM(INDEX($A68:$V68,MATCH(Lists!$J$3,$A$1:$V$1,0))&amp;""),"")</f>
        <v/>
      </c>
      <c r="AG68" s="36">
        <f>IF(LEN(AF68)&gt;0,MAX($AG$1:AG67)+1,"")</f>
        <v/>
      </c>
      <c r="AH68" s="36">
        <f>IFERROR(TRIM(INDEX($A68:$V68,MATCH(Lists!$J$9,$A$1:$V$1,0))&amp;""),"")</f>
        <v/>
      </c>
    </row>
    <row r="69">
      <c r="W69" s="35" t="n"/>
      <c r="X69" s="36">
        <f>IFERROR(TRIM(INDEX($A69:$V69,MATCH(Lists!$J$10,$A$1:$V$1,0))&amp;""),"")</f>
        <v/>
      </c>
      <c r="Y69" s="36">
        <f>IF(ISNUMBER(IFERROR(VALUE(IFERROR(TRIM(INDEX($A69:$V69,MATCH(Lists!$J$2,$A$1:$V$1,0))&amp;""),"")),"")),IF(AND(IFERROR(VALUE(IFERROR(TRIM(INDEX($A69:$V69,MATCH(Lists!$J$2,$A$1:$V$1,0))&amp;""),"")),"")&gt;=0,IFERROR(VALUE(IFERROR(TRIM(INDEX($A69:$V69,MATCH(Lists!$J$2,$A$1:$V$1,0))&amp;""),"")),"")&lt;=10),IFERROR(VALUE(IFERROR(TRIM(INDEX($A69:$V69,MATCH(Lists!$J$2,$A$1:$V$1,0))&amp;""),"")),""),""),"")</f>
        <v/>
      </c>
      <c r="Z69" s="36">
        <f>IF(Y69="","",IF(Y69&gt;=9,"Promoter",IF(Y69&gt;=7,"Passive","Detractor")))</f>
        <v/>
      </c>
      <c r="AA69" s="36">
        <f>IFERROR(VALUE(IFERROR(TRIM(INDEX($A69:$V69,MATCH(Lists!$J$4,$A$1:$V$1,0))&amp;""),"")),"")</f>
        <v/>
      </c>
      <c r="AB69" s="36">
        <f>IFERROR(VALUE(IFERROR(TRIM(INDEX($A69:$V69,MATCH(Lists!$J$5,$A$1:$V$1,0))&amp;""),"")),"")</f>
        <v/>
      </c>
      <c r="AC69" s="36">
        <f>IFERROR(VALUE(IFERROR(TRIM(INDEX($A69:$V69,MATCH(Lists!$J$6,$A$1:$V$1,0))&amp;""),"")),"")</f>
        <v/>
      </c>
      <c r="AD69" s="36">
        <f>IFERROR(TRIM(INDEX($A69:$V69,MATCH(Lists!$J$7,$A$1:$V$1,0))&amp;""),"")</f>
        <v/>
      </c>
      <c r="AE69" s="36">
        <f>IFERROR(TRIM(INDEX($A69:$V69,MATCH(Lists!$J$8,$A$1:$V$1,0))&amp;""),"")</f>
        <v/>
      </c>
      <c r="AF69" s="36">
        <f>IFERROR(TRIM(INDEX($A69:$V69,MATCH(Lists!$J$3,$A$1:$V$1,0))&amp;""),"")</f>
        <v/>
      </c>
      <c r="AG69" s="36">
        <f>IF(LEN(AF69)&gt;0,MAX($AG$1:AG68)+1,"")</f>
        <v/>
      </c>
      <c r="AH69" s="36">
        <f>IFERROR(TRIM(INDEX($A69:$V69,MATCH(Lists!$J$9,$A$1:$V$1,0))&amp;""),"")</f>
        <v/>
      </c>
    </row>
    <row r="70">
      <c r="W70" s="35" t="n"/>
      <c r="X70" s="36">
        <f>IFERROR(TRIM(INDEX($A70:$V70,MATCH(Lists!$J$10,$A$1:$V$1,0))&amp;""),"")</f>
        <v/>
      </c>
      <c r="Y70" s="36">
        <f>IF(ISNUMBER(IFERROR(VALUE(IFERROR(TRIM(INDEX($A70:$V70,MATCH(Lists!$J$2,$A$1:$V$1,0))&amp;""),"")),"")),IF(AND(IFERROR(VALUE(IFERROR(TRIM(INDEX($A70:$V70,MATCH(Lists!$J$2,$A$1:$V$1,0))&amp;""),"")),"")&gt;=0,IFERROR(VALUE(IFERROR(TRIM(INDEX($A70:$V70,MATCH(Lists!$J$2,$A$1:$V$1,0))&amp;""),"")),"")&lt;=10),IFERROR(VALUE(IFERROR(TRIM(INDEX($A70:$V70,MATCH(Lists!$J$2,$A$1:$V$1,0))&amp;""),"")),""),""),"")</f>
        <v/>
      </c>
      <c r="Z70" s="36">
        <f>IF(Y70="","",IF(Y70&gt;=9,"Promoter",IF(Y70&gt;=7,"Passive","Detractor")))</f>
        <v/>
      </c>
      <c r="AA70" s="36">
        <f>IFERROR(VALUE(IFERROR(TRIM(INDEX($A70:$V70,MATCH(Lists!$J$4,$A$1:$V$1,0))&amp;""),"")),"")</f>
        <v/>
      </c>
      <c r="AB70" s="36">
        <f>IFERROR(VALUE(IFERROR(TRIM(INDEX($A70:$V70,MATCH(Lists!$J$5,$A$1:$V$1,0))&amp;""),"")),"")</f>
        <v/>
      </c>
      <c r="AC70" s="36">
        <f>IFERROR(VALUE(IFERROR(TRIM(INDEX($A70:$V70,MATCH(Lists!$J$6,$A$1:$V$1,0))&amp;""),"")),"")</f>
        <v/>
      </c>
      <c r="AD70" s="36">
        <f>IFERROR(TRIM(INDEX($A70:$V70,MATCH(Lists!$J$7,$A$1:$V$1,0))&amp;""),"")</f>
        <v/>
      </c>
      <c r="AE70" s="36">
        <f>IFERROR(TRIM(INDEX($A70:$V70,MATCH(Lists!$J$8,$A$1:$V$1,0))&amp;""),"")</f>
        <v/>
      </c>
      <c r="AF70" s="36">
        <f>IFERROR(TRIM(INDEX($A70:$V70,MATCH(Lists!$J$3,$A$1:$V$1,0))&amp;""),"")</f>
        <v/>
      </c>
      <c r="AG70" s="36">
        <f>IF(LEN(AF70)&gt;0,MAX($AG$1:AG69)+1,"")</f>
        <v/>
      </c>
      <c r="AH70" s="36">
        <f>IFERROR(TRIM(INDEX($A70:$V70,MATCH(Lists!$J$9,$A$1:$V$1,0))&amp;""),"")</f>
        <v/>
      </c>
    </row>
    <row r="71">
      <c r="W71" s="35" t="n"/>
      <c r="X71" s="36">
        <f>IFERROR(TRIM(INDEX($A71:$V71,MATCH(Lists!$J$10,$A$1:$V$1,0))&amp;""),"")</f>
        <v/>
      </c>
      <c r="Y71" s="36">
        <f>IF(ISNUMBER(IFERROR(VALUE(IFERROR(TRIM(INDEX($A71:$V71,MATCH(Lists!$J$2,$A$1:$V$1,0))&amp;""),"")),"")),IF(AND(IFERROR(VALUE(IFERROR(TRIM(INDEX($A71:$V71,MATCH(Lists!$J$2,$A$1:$V$1,0))&amp;""),"")),"")&gt;=0,IFERROR(VALUE(IFERROR(TRIM(INDEX($A71:$V71,MATCH(Lists!$J$2,$A$1:$V$1,0))&amp;""),"")),"")&lt;=10),IFERROR(VALUE(IFERROR(TRIM(INDEX($A71:$V71,MATCH(Lists!$J$2,$A$1:$V$1,0))&amp;""),"")),""),""),"")</f>
        <v/>
      </c>
      <c r="Z71" s="36">
        <f>IF(Y71="","",IF(Y71&gt;=9,"Promoter",IF(Y71&gt;=7,"Passive","Detractor")))</f>
        <v/>
      </c>
      <c r="AA71" s="36">
        <f>IFERROR(VALUE(IFERROR(TRIM(INDEX($A71:$V71,MATCH(Lists!$J$4,$A$1:$V$1,0))&amp;""),"")),"")</f>
        <v/>
      </c>
      <c r="AB71" s="36">
        <f>IFERROR(VALUE(IFERROR(TRIM(INDEX($A71:$V71,MATCH(Lists!$J$5,$A$1:$V$1,0))&amp;""),"")),"")</f>
        <v/>
      </c>
      <c r="AC71" s="36">
        <f>IFERROR(VALUE(IFERROR(TRIM(INDEX($A71:$V71,MATCH(Lists!$J$6,$A$1:$V$1,0))&amp;""),"")),"")</f>
        <v/>
      </c>
      <c r="AD71" s="36">
        <f>IFERROR(TRIM(INDEX($A71:$V71,MATCH(Lists!$J$7,$A$1:$V$1,0))&amp;""),"")</f>
        <v/>
      </c>
      <c r="AE71" s="36">
        <f>IFERROR(TRIM(INDEX($A71:$V71,MATCH(Lists!$J$8,$A$1:$V$1,0))&amp;""),"")</f>
        <v/>
      </c>
      <c r="AF71" s="36">
        <f>IFERROR(TRIM(INDEX($A71:$V71,MATCH(Lists!$J$3,$A$1:$V$1,0))&amp;""),"")</f>
        <v/>
      </c>
      <c r="AG71" s="36">
        <f>IF(LEN(AF71)&gt;0,MAX($AG$1:AG70)+1,"")</f>
        <v/>
      </c>
      <c r="AH71" s="36">
        <f>IFERROR(TRIM(INDEX($A71:$V71,MATCH(Lists!$J$9,$A$1:$V$1,0))&amp;""),"")</f>
        <v/>
      </c>
    </row>
    <row r="72">
      <c r="W72" s="35" t="n"/>
      <c r="X72" s="36">
        <f>IFERROR(TRIM(INDEX($A72:$V72,MATCH(Lists!$J$10,$A$1:$V$1,0))&amp;""),"")</f>
        <v/>
      </c>
      <c r="Y72" s="36">
        <f>IF(ISNUMBER(IFERROR(VALUE(IFERROR(TRIM(INDEX($A72:$V72,MATCH(Lists!$J$2,$A$1:$V$1,0))&amp;""),"")),"")),IF(AND(IFERROR(VALUE(IFERROR(TRIM(INDEX($A72:$V72,MATCH(Lists!$J$2,$A$1:$V$1,0))&amp;""),"")),"")&gt;=0,IFERROR(VALUE(IFERROR(TRIM(INDEX($A72:$V72,MATCH(Lists!$J$2,$A$1:$V$1,0))&amp;""),"")),"")&lt;=10),IFERROR(VALUE(IFERROR(TRIM(INDEX($A72:$V72,MATCH(Lists!$J$2,$A$1:$V$1,0))&amp;""),"")),""),""),"")</f>
        <v/>
      </c>
      <c r="Z72" s="36">
        <f>IF(Y72="","",IF(Y72&gt;=9,"Promoter",IF(Y72&gt;=7,"Passive","Detractor")))</f>
        <v/>
      </c>
      <c r="AA72" s="36">
        <f>IFERROR(VALUE(IFERROR(TRIM(INDEX($A72:$V72,MATCH(Lists!$J$4,$A$1:$V$1,0))&amp;""),"")),"")</f>
        <v/>
      </c>
      <c r="AB72" s="36">
        <f>IFERROR(VALUE(IFERROR(TRIM(INDEX($A72:$V72,MATCH(Lists!$J$5,$A$1:$V$1,0))&amp;""),"")),"")</f>
        <v/>
      </c>
      <c r="AC72" s="36">
        <f>IFERROR(VALUE(IFERROR(TRIM(INDEX($A72:$V72,MATCH(Lists!$J$6,$A$1:$V$1,0))&amp;""),"")),"")</f>
        <v/>
      </c>
      <c r="AD72" s="36">
        <f>IFERROR(TRIM(INDEX($A72:$V72,MATCH(Lists!$J$7,$A$1:$V$1,0))&amp;""),"")</f>
        <v/>
      </c>
      <c r="AE72" s="36">
        <f>IFERROR(TRIM(INDEX($A72:$V72,MATCH(Lists!$J$8,$A$1:$V$1,0))&amp;""),"")</f>
        <v/>
      </c>
      <c r="AF72" s="36">
        <f>IFERROR(TRIM(INDEX($A72:$V72,MATCH(Lists!$J$3,$A$1:$V$1,0))&amp;""),"")</f>
        <v/>
      </c>
      <c r="AG72" s="36">
        <f>IF(LEN(AF72)&gt;0,MAX($AG$1:AG71)+1,"")</f>
        <v/>
      </c>
      <c r="AH72" s="36">
        <f>IFERROR(TRIM(INDEX($A72:$V72,MATCH(Lists!$J$9,$A$1:$V$1,0))&amp;""),"")</f>
        <v/>
      </c>
    </row>
    <row r="73">
      <c r="W73" s="35" t="n"/>
      <c r="X73" s="36">
        <f>IFERROR(TRIM(INDEX($A73:$V73,MATCH(Lists!$J$10,$A$1:$V$1,0))&amp;""),"")</f>
        <v/>
      </c>
      <c r="Y73" s="36">
        <f>IF(ISNUMBER(IFERROR(VALUE(IFERROR(TRIM(INDEX($A73:$V73,MATCH(Lists!$J$2,$A$1:$V$1,0))&amp;""),"")),"")),IF(AND(IFERROR(VALUE(IFERROR(TRIM(INDEX($A73:$V73,MATCH(Lists!$J$2,$A$1:$V$1,0))&amp;""),"")),"")&gt;=0,IFERROR(VALUE(IFERROR(TRIM(INDEX($A73:$V73,MATCH(Lists!$J$2,$A$1:$V$1,0))&amp;""),"")),"")&lt;=10),IFERROR(VALUE(IFERROR(TRIM(INDEX($A73:$V73,MATCH(Lists!$J$2,$A$1:$V$1,0))&amp;""),"")),""),""),"")</f>
        <v/>
      </c>
      <c r="Z73" s="36">
        <f>IF(Y73="","",IF(Y73&gt;=9,"Promoter",IF(Y73&gt;=7,"Passive","Detractor")))</f>
        <v/>
      </c>
      <c r="AA73" s="36">
        <f>IFERROR(VALUE(IFERROR(TRIM(INDEX($A73:$V73,MATCH(Lists!$J$4,$A$1:$V$1,0))&amp;""),"")),"")</f>
        <v/>
      </c>
      <c r="AB73" s="36">
        <f>IFERROR(VALUE(IFERROR(TRIM(INDEX($A73:$V73,MATCH(Lists!$J$5,$A$1:$V$1,0))&amp;""),"")),"")</f>
        <v/>
      </c>
      <c r="AC73" s="36">
        <f>IFERROR(VALUE(IFERROR(TRIM(INDEX($A73:$V73,MATCH(Lists!$J$6,$A$1:$V$1,0))&amp;""),"")),"")</f>
        <v/>
      </c>
      <c r="AD73" s="36">
        <f>IFERROR(TRIM(INDEX($A73:$V73,MATCH(Lists!$J$7,$A$1:$V$1,0))&amp;""),"")</f>
        <v/>
      </c>
      <c r="AE73" s="36">
        <f>IFERROR(TRIM(INDEX($A73:$V73,MATCH(Lists!$J$8,$A$1:$V$1,0))&amp;""),"")</f>
        <v/>
      </c>
      <c r="AF73" s="36">
        <f>IFERROR(TRIM(INDEX($A73:$V73,MATCH(Lists!$J$3,$A$1:$V$1,0))&amp;""),"")</f>
        <v/>
      </c>
      <c r="AG73" s="36">
        <f>IF(LEN(AF73)&gt;0,MAX($AG$1:AG72)+1,"")</f>
        <v/>
      </c>
      <c r="AH73" s="36">
        <f>IFERROR(TRIM(INDEX($A73:$V73,MATCH(Lists!$J$9,$A$1:$V$1,0))&amp;""),"")</f>
        <v/>
      </c>
    </row>
    <row r="74">
      <c r="W74" s="35" t="n"/>
      <c r="X74" s="36">
        <f>IFERROR(TRIM(INDEX($A74:$V74,MATCH(Lists!$J$10,$A$1:$V$1,0))&amp;""),"")</f>
        <v/>
      </c>
      <c r="Y74" s="36">
        <f>IF(ISNUMBER(IFERROR(VALUE(IFERROR(TRIM(INDEX($A74:$V74,MATCH(Lists!$J$2,$A$1:$V$1,0))&amp;""),"")),"")),IF(AND(IFERROR(VALUE(IFERROR(TRIM(INDEX($A74:$V74,MATCH(Lists!$J$2,$A$1:$V$1,0))&amp;""),"")),"")&gt;=0,IFERROR(VALUE(IFERROR(TRIM(INDEX($A74:$V74,MATCH(Lists!$J$2,$A$1:$V$1,0))&amp;""),"")),"")&lt;=10),IFERROR(VALUE(IFERROR(TRIM(INDEX($A74:$V74,MATCH(Lists!$J$2,$A$1:$V$1,0))&amp;""),"")),""),""),"")</f>
        <v/>
      </c>
      <c r="Z74" s="36">
        <f>IF(Y74="","",IF(Y74&gt;=9,"Promoter",IF(Y74&gt;=7,"Passive","Detractor")))</f>
        <v/>
      </c>
      <c r="AA74" s="36">
        <f>IFERROR(VALUE(IFERROR(TRIM(INDEX($A74:$V74,MATCH(Lists!$J$4,$A$1:$V$1,0))&amp;""),"")),"")</f>
        <v/>
      </c>
      <c r="AB74" s="36">
        <f>IFERROR(VALUE(IFERROR(TRIM(INDEX($A74:$V74,MATCH(Lists!$J$5,$A$1:$V$1,0))&amp;""),"")),"")</f>
        <v/>
      </c>
      <c r="AC74" s="36">
        <f>IFERROR(VALUE(IFERROR(TRIM(INDEX($A74:$V74,MATCH(Lists!$J$6,$A$1:$V$1,0))&amp;""),"")),"")</f>
        <v/>
      </c>
      <c r="AD74" s="36">
        <f>IFERROR(TRIM(INDEX($A74:$V74,MATCH(Lists!$J$7,$A$1:$V$1,0))&amp;""),"")</f>
        <v/>
      </c>
      <c r="AE74" s="36">
        <f>IFERROR(TRIM(INDEX($A74:$V74,MATCH(Lists!$J$8,$A$1:$V$1,0))&amp;""),"")</f>
        <v/>
      </c>
      <c r="AF74" s="36">
        <f>IFERROR(TRIM(INDEX($A74:$V74,MATCH(Lists!$J$3,$A$1:$V$1,0))&amp;""),"")</f>
        <v/>
      </c>
      <c r="AG74" s="36">
        <f>IF(LEN(AF74)&gt;0,MAX($AG$1:AG73)+1,"")</f>
        <v/>
      </c>
      <c r="AH74" s="36">
        <f>IFERROR(TRIM(INDEX($A74:$V74,MATCH(Lists!$J$9,$A$1:$V$1,0))&amp;""),"")</f>
        <v/>
      </c>
    </row>
    <row r="75">
      <c r="W75" s="35" t="n"/>
      <c r="X75" s="36">
        <f>IFERROR(TRIM(INDEX($A75:$V75,MATCH(Lists!$J$10,$A$1:$V$1,0))&amp;""),"")</f>
        <v/>
      </c>
      <c r="Y75" s="36">
        <f>IF(ISNUMBER(IFERROR(VALUE(IFERROR(TRIM(INDEX($A75:$V75,MATCH(Lists!$J$2,$A$1:$V$1,0))&amp;""),"")),"")),IF(AND(IFERROR(VALUE(IFERROR(TRIM(INDEX($A75:$V75,MATCH(Lists!$J$2,$A$1:$V$1,0))&amp;""),"")),"")&gt;=0,IFERROR(VALUE(IFERROR(TRIM(INDEX($A75:$V75,MATCH(Lists!$J$2,$A$1:$V$1,0))&amp;""),"")),"")&lt;=10),IFERROR(VALUE(IFERROR(TRIM(INDEX($A75:$V75,MATCH(Lists!$J$2,$A$1:$V$1,0))&amp;""),"")),""),""),"")</f>
        <v/>
      </c>
      <c r="Z75" s="36">
        <f>IF(Y75="","",IF(Y75&gt;=9,"Promoter",IF(Y75&gt;=7,"Passive","Detractor")))</f>
        <v/>
      </c>
      <c r="AA75" s="36">
        <f>IFERROR(VALUE(IFERROR(TRIM(INDEX($A75:$V75,MATCH(Lists!$J$4,$A$1:$V$1,0))&amp;""),"")),"")</f>
        <v/>
      </c>
      <c r="AB75" s="36">
        <f>IFERROR(VALUE(IFERROR(TRIM(INDEX($A75:$V75,MATCH(Lists!$J$5,$A$1:$V$1,0))&amp;""),"")),"")</f>
        <v/>
      </c>
      <c r="AC75" s="36">
        <f>IFERROR(VALUE(IFERROR(TRIM(INDEX($A75:$V75,MATCH(Lists!$J$6,$A$1:$V$1,0))&amp;""),"")),"")</f>
        <v/>
      </c>
      <c r="AD75" s="36">
        <f>IFERROR(TRIM(INDEX($A75:$V75,MATCH(Lists!$J$7,$A$1:$V$1,0))&amp;""),"")</f>
        <v/>
      </c>
      <c r="AE75" s="36">
        <f>IFERROR(TRIM(INDEX($A75:$V75,MATCH(Lists!$J$8,$A$1:$V$1,0))&amp;""),"")</f>
        <v/>
      </c>
      <c r="AF75" s="36">
        <f>IFERROR(TRIM(INDEX($A75:$V75,MATCH(Lists!$J$3,$A$1:$V$1,0))&amp;""),"")</f>
        <v/>
      </c>
      <c r="AG75" s="36">
        <f>IF(LEN(AF75)&gt;0,MAX($AG$1:AG74)+1,"")</f>
        <v/>
      </c>
      <c r="AH75" s="36">
        <f>IFERROR(TRIM(INDEX($A75:$V75,MATCH(Lists!$J$9,$A$1:$V$1,0))&amp;""),"")</f>
        <v/>
      </c>
    </row>
    <row r="76">
      <c r="W76" s="35" t="n"/>
      <c r="X76" s="36">
        <f>IFERROR(TRIM(INDEX($A76:$V76,MATCH(Lists!$J$10,$A$1:$V$1,0))&amp;""),"")</f>
        <v/>
      </c>
      <c r="Y76" s="36">
        <f>IF(ISNUMBER(IFERROR(VALUE(IFERROR(TRIM(INDEX($A76:$V76,MATCH(Lists!$J$2,$A$1:$V$1,0))&amp;""),"")),"")),IF(AND(IFERROR(VALUE(IFERROR(TRIM(INDEX($A76:$V76,MATCH(Lists!$J$2,$A$1:$V$1,0))&amp;""),"")),"")&gt;=0,IFERROR(VALUE(IFERROR(TRIM(INDEX($A76:$V76,MATCH(Lists!$J$2,$A$1:$V$1,0))&amp;""),"")),"")&lt;=10),IFERROR(VALUE(IFERROR(TRIM(INDEX($A76:$V76,MATCH(Lists!$J$2,$A$1:$V$1,0))&amp;""),"")),""),""),"")</f>
        <v/>
      </c>
      <c r="Z76" s="36">
        <f>IF(Y76="","",IF(Y76&gt;=9,"Promoter",IF(Y76&gt;=7,"Passive","Detractor")))</f>
        <v/>
      </c>
      <c r="AA76" s="36">
        <f>IFERROR(VALUE(IFERROR(TRIM(INDEX($A76:$V76,MATCH(Lists!$J$4,$A$1:$V$1,0))&amp;""),"")),"")</f>
        <v/>
      </c>
      <c r="AB76" s="36">
        <f>IFERROR(VALUE(IFERROR(TRIM(INDEX($A76:$V76,MATCH(Lists!$J$5,$A$1:$V$1,0))&amp;""),"")),"")</f>
        <v/>
      </c>
      <c r="AC76" s="36">
        <f>IFERROR(VALUE(IFERROR(TRIM(INDEX($A76:$V76,MATCH(Lists!$J$6,$A$1:$V$1,0))&amp;""),"")),"")</f>
        <v/>
      </c>
      <c r="AD76" s="36">
        <f>IFERROR(TRIM(INDEX($A76:$V76,MATCH(Lists!$J$7,$A$1:$V$1,0))&amp;""),"")</f>
        <v/>
      </c>
      <c r="AE76" s="36">
        <f>IFERROR(TRIM(INDEX($A76:$V76,MATCH(Lists!$J$8,$A$1:$V$1,0))&amp;""),"")</f>
        <v/>
      </c>
      <c r="AF76" s="36">
        <f>IFERROR(TRIM(INDEX($A76:$V76,MATCH(Lists!$J$3,$A$1:$V$1,0))&amp;""),"")</f>
        <v/>
      </c>
      <c r="AG76" s="36">
        <f>IF(LEN(AF76)&gt;0,MAX($AG$1:AG75)+1,"")</f>
        <v/>
      </c>
      <c r="AH76" s="36">
        <f>IFERROR(TRIM(INDEX($A76:$V76,MATCH(Lists!$J$9,$A$1:$V$1,0))&amp;""),"")</f>
        <v/>
      </c>
    </row>
    <row r="77">
      <c r="W77" s="35" t="n"/>
      <c r="X77" s="36">
        <f>IFERROR(TRIM(INDEX($A77:$V77,MATCH(Lists!$J$10,$A$1:$V$1,0))&amp;""),"")</f>
        <v/>
      </c>
      <c r="Y77" s="36">
        <f>IF(ISNUMBER(IFERROR(VALUE(IFERROR(TRIM(INDEX($A77:$V77,MATCH(Lists!$J$2,$A$1:$V$1,0))&amp;""),"")),"")),IF(AND(IFERROR(VALUE(IFERROR(TRIM(INDEX($A77:$V77,MATCH(Lists!$J$2,$A$1:$V$1,0))&amp;""),"")),"")&gt;=0,IFERROR(VALUE(IFERROR(TRIM(INDEX($A77:$V77,MATCH(Lists!$J$2,$A$1:$V$1,0))&amp;""),"")),"")&lt;=10),IFERROR(VALUE(IFERROR(TRIM(INDEX($A77:$V77,MATCH(Lists!$J$2,$A$1:$V$1,0))&amp;""),"")),""),""),"")</f>
        <v/>
      </c>
      <c r="Z77" s="36">
        <f>IF(Y77="","",IF(Y77&gt;=9,"Promoter",IF(Y77&gt;=7,"Passive","Detractor")))</f>
        <v/>
      </c>
      <c r="AA77" s="36">
        <f>IFERROR(VALUE(IFERROR(TRIM(INDEX($A77:$V77,MATCH(Lists!$J$4,$A$1:$V$1,0))&amp;""),"")),"")</f>
        <v/>
      </c>
      <c r="AB77" s="36">
        <f>IFERROR(VALUE(IFERROR(TRIM(INDEX($A77:$V77,MATCH(Lists!$J$5,$A$1:$V$1,0))&amp;""),"")),"")</f>
        <v/>
      </c>
      <c r="AC77" s="36">
        <f>IFERROR(VALUE(IFERROR(TRIM(INDEX($A77:$V77,MATCH(Lists!$J$6,$A$1:$V$1,0))&amp;""),"")),"")</f>
        <v/>
      </c>
      <c r="AD77" s="36">
        <f>IFERROR(TRIM(INDEX($A77:$V77,MATCH(Lists!$J$7,$A$1:$V$1,0))&amp;""),"")</f>
        <v/>
      </c>
      <c r="AE77" s="36">
        <f>IFERROR(TRIM(INDEX($A77:$V77,MATCH(Lists!$J$8,$A$1:$V$1,0))&amp;""),"")</f>
        <v/>
      </c>
      <c r="AF77" s="36">
        <f>IFERROR(TRIM(INDEX($A77:$V77,MATCH(Lists!$J$3,$A$1:$V$1,0))&amp;""),"")</f>
        <v/>
      </c>
      <c r="AG77" s="36">
        <f>IF(LEN(AF77)&gt;0,MAX($AG$1:AG76)+1,"")</f>
        <v/>
      </c>
      <c r="AH77" s="36">
        <f>IFERROR(TRIM(INDEX($A77:$V77,MATCH(Lists!$J$9,$A$1:$V$1,0))&amp;""),"")</f>
        <v/>
      </c>
    </row>
    <row r="78">
      <c r="W78" s="35" t="n"/>
      <c r="X78" s="36">
        <f>IFERROR(TRIM(INDEX($A78:$V78,MATCH(Lists!$J$10,$A$1:$V$1,0))&amp;""),"")</f>
        <v/>
      </c>
      <c r="Y78" s="36">
        <f>IF(ISNUMBER(IFERROR(VALUE(IFERROR(TRIM(INDEX($A78:$V78,MATCH(Lists!$J$2,$A$1:$V$1,0))&amp;""),"")),"")),IF(AND(IFERROR(VALUE(IFERROR(TRIM(INDEX($A78:$V78,MATCH(Lists!$J$2,$A$1:$V$1,0))&amp;""),"")),"")&gt;=0,IFERROR(VALUE(IFERROR(TRIM(INDEX($A78:$V78,MATCH(Lists!$J$2,$A$1:$V$1,0))&amp;""),"")),"")&lt;=10),IFERROR(VALUE(IFERROR(TRIM(INDEX($A78:$V78,MATCH(Lists!$J$2,$A$1:$V$1,0))&amp;""),"")),""),""),"")</f>
        <v/>
      </c>
      <c r="Z78" s="36">
        <f>IF(Y78="","",IF(Y78&gt;=9,"Promoter",IF(Y78&gt;=7,"Passive","Detractor")))</f>
        <v/>
      </c>
      <c r="AA78" s="36">
        <f>IFERROR(VALUE(IFERROR(TRIM(INDEX($A78:$V78,MATCH(Lists!$J$4,$A$1:$V$1,0))&amp;""),"")),"")</f>
        <v/>
      </c>
      <c r="AB78" s="36">
        <f>IFERROR(VALUE(IFERROR(TRIM(INDEX($A78:$V78,MATCH(Lists!$J$5,$A$1:$V$1,0))&amp;""),"")),"")</f>
        <v/>
      </c>
      <c r="AC78" s="36">
        <f>IFERROR(VALUE(IFERROR(TRIM(INDEX($A78:$V78,MATCH(Lists!$J$6,$A$1:$V$1,0))&amp;""),"")),"")</f>
        <v/>
      </c>
      <c r="AD78" s="36">
        <f>IFERROR(TRIM(INDEX($A78:$V78,MATCH(Lists!$J$7,$A$1:$V$1,0))&amp;""),"")</f>
        <v/>
      </c>
      <c r="AE78" s="36">
        <f>IFERROR(TRIM(INDEX($A78:$V78,MATCH(Lists!$J$8,$A$1:$V$1,0))&amp;""),"")</f>
        <v/>
      </c>
      <c r="AF78" s="36">
        <f>IFERROR(TRIM(INDEX($A78:$V78,MATCH(Lists!$J$3,$A$1:$V$1,0))&amp;""),"")</f>
        <v/>
      </c>
      <c r="AG78" s="36">
        <f>IF(LEN(AF78)&gt;0,MAX($AG$1:AG77)+1,"")</f>
        <v/>
      </c>
      <c r="AH78" s="36">
        <f>IFERROR(TRIM(INDEX($A78:$V78,MATCH(Lists!$J$9,$A$1:$V$1,0))&amp;""),"")</f>
        <v/>
      </c>
    </row>
    <row r="79">
      <c r="W79" s="35" t="n"/>
      <c r="X79" s="36">
        <f>IFERROR(TRIM(INDEX($A79:$V79,MATCH(Lists!$J$10,$A$1:$V$1,0))&amp;""),"")</f>
        <v/>
      </c>
      <c r="Y79" s="36">
        <f>IF(ISNUMBER(IFERROR(VALUE(IFERROR(TRIM(INDEX($A79:$V79,MATCH(Lists!$J$2,$A$1:$V$1,0))&amp;""),"")),"")),IF(AND(IFERROR(VALUE(IFERROR(TRIM(INDEX($A79:$V79,MATCH(Lists!$J$2,$A$1:$V$1,0))&amp;""),"")),"")&gt;=0,IFERROR(VALUE(IFERROR(TRIM(INDEX($A79:$V79,MATCH(Lists!$J$2,$A$1:$V$1,0))&amp;""),"")),"")&lt;=10),IFERROR(VALUE(IFERROR(TRIM(INDEX($A79:$V79,MATCH(Lists!$J$2,$A$1:$V$1,0))&amp;""),"")),""),""),"")</f>
        <v/>
      </c>
      <c r="Z79" s="36">
        <f>IF(Y79="","",IF(Y79&gt;=9,"Promoter",IF(Y79&gt;=7,"Passive","Detractor")))</f>
        <v/>
      </c>
      <c r="AA79" s="36">
        <f>IFERROR(VALUE(IFERROR(TRIM(INDEX($A79:$V79,MATCH(Lists!$J$4,$A$1:$V$1,0))&amp;""),"")),"")</f>
        <v/>
      </c>
      <c r="AB79" s="36">
        <f>IFERROR(VALUE(IFERROR(TRIM(INDEX($A79:$V79,MATCH(Lists!$J$5,$A$1:$V$1,0))&amp;""),"")),"")</f>
        <v/>
      </c>
      <c r="AC79" s="36">
        <f>IFERROR(VALUE(IFERROR(TRIM(INDEX($A79:$V79,MATCH(Lists!$J$6,$A$1:$V$1,0))&amp;""),"")),"")</f>
        <v/>
      </c>
      <c r="AD79" s="36">
        <f>IFERROR(TRIM(INDEX($A79:$V79,MATCH(Lists!$J$7,$A$1:$V$1,0))&amp;""),"")</f>
        <v/>
      </c>
      <c r="AE79" s="36">
        <f>IFERROR(TRIM(INDEX($A79:$V79,MATCH(Lists!$J$8,$A$1:$V$1,0))&amp;""),"")</f>
        <v/>
      </c>
      <c r="AF79" s="36">
        <f>IFERROR(TRIM(INDEX($A79:$V79,MATCH(Lists!$J$3,$A$1:$V$1,0))&amp;""),"")</f>
        <v/>
      </c>
      <c r="AG79" s="36">
        <f>IF(LEN(AF79)&gt;0,MAX($AG$1:AG78)+1,"")</f>
        <v/>
      </c>
      <c r="AH79" s="36">
        <f>IFERROR(TRIM(INDEX($A79:$V79,MATCH(Lists!$J$9,$A$1:$V$1,0))&amp;""),"")</f>
        <v/>
      </c>
    </row>
    <row r="80">
      <c r="W80" s="35" t="n"/>
      <c r="X80" s="36">
        <f>IFERROR(TRIM(INDEX($A80:$V80,MATCH(Lists!$J$10,$A$1:$V$1,0))&amp;""),"")</f>
        <v/>
      </c>
      <c r="Y80" s="36">
        <f>IF(ISNUMBER(IFERROR(VALUE(IFERROR(TRIM(INDEX($A80:$V80,MATCH(Lists!$J$2,$A$1:$V$1,0))&amp;""),"")),"")),IF(AND(IFERROR(VALUE(IFERROR(TRIM(INDEX($A80:$V80,MATCH(Lists!$J$2,$A$1:$V$1,0))&amp;""),"")),"")&gt;=0,IFERROR(VALUE(IFERROR(TRIM(INDEX($A80:$V80,MATCH(Lists!$J$2,$A$1:$V$1,0))&amp;""),"")),"")&lt;=10),IFERROR(VALUE(IFERROR(TRIM(INDEX($A80:$V80,MATCH(Lists!$J$2,$A$1:$V$1,0))&amp;""),"")),""),""),"")</f>
        <v/>
      </c>
      <c r="Z80" s="36">
        <f>IF(Y80="","",IF(Y80&gt;=9,"Promoter",IF(Y80&gt;=7,"Passive","Detractor")))</f>
        <v/>
      </c>
      <c r="AA80" s="36">
        <f>IFERROR(VALUE(IFERROR(TRIM(INDEX($A80:$V80,MATCH(Lists!$J$4,$A$1:$V$1,0))&amp;""),"")),"")</f>
        <v/>
      </c>
      <c r="AB80" s="36">
        <f>IFERROR(VALUE(IFERROR(TRIM(INDEX($A80:$V80,MATCH(Lists!$J$5,$A$1:$V$1,0))&amp;""),"")),"")</f>
        <v/>
      </c>
      <c r="AC80" s="36">
        <f>IFERROR(VALUE(IFERROR(TRIM(INDEX($A80:$V80,MATCH(Lists!$J$6,$A$1:$V$1,0))&amp;""),"")),"")</f>
        <v/>
      </c>
      <c r="AD80" s="36">
        <f>IFERROR(TRIM(INDEX($A80:$V80,MATCH(Lists!$J$7,$A$1:$V$1,0))&amp;""),"")</f>
        <v/>
      </c>
      <c r="AE80" s="36">
        <f>IFERROR(TRIM(INDEX($A80:$V80,MATCH(Lists!$J$8,$A$1:$V$1,0))&amp;""),"")</f>
        <v/>
      </c>
      <c r="AF80" s="36">
        <f>IFERROR(TRIM(INDEX($A80:$V80,MATCH(Lists!$J$3,$A$1:$V$1,0))&amp;""),"")</f>
        <v/>
      </c>
      <c r="AG80" s="36">
        <f>IF(LEN(AF80)&gt;0,MAX($AG$1:AG79)+1,"")</f>
        <v/>
      </c>
      <c r="AH80" s="36">
        <f>IFERROR(TRIM(INDEX($A80:$V80,MATCH(Lists!$J$9,$A$1:$V$1,0))&amp;""),"")</f>
        <v/>
      </c>
    </row>
    <row r="81">
      <c r="W81" s="35" t="n"/>
      <c r="X81" s="36">
        <f>IFERROR(TRIM(INDEX($A81:$V81,MATCH(Lists!$J$10,$A$1:$V$1,0))&amp;""),"")</f>
        <v/>
      </c>
      <c r="Y81" s="36">
        <f>IF(ISNUMBER(IFERROR(VALUE(IFERROR(TRIM(INDEX($A81:$V81,MATCH(Lists!$J$2,$A$1:$V$1,0))&amp;""),"")),"")),IF(AND(IFERROR(VALUE(IFERROR(TRIM(INDEX($A81:$V81,MATCH(Lists!$J$2,$A$1:$V$1,0))&amp;""),"")),"")&gt;=0,IFERROR(VALUE(IFERROR(TRIM(INDEX($A81:$V81,MATCH(Lists!$J$2,$A$1:$V$1,0))&amp;""),"")),"")&lt;=10),IFERROR(VALUE(IFERROR(TRIM(INDEX($A81:$V81,MATCH(Lists!$J$2,$A$1:$V$1,0))&amp;""),"")),""),""),"")</f>
        <v/>
      </c>
      <c r="Z81" s="36">
        <f>IF(Y81="","",IF(Y81&gt;=9,"Promoter",IF(Y81&gt;=7,"Passive","Detractor")))</f>
        <v/>
      </c>
      <c r="AA81" s="36">
        <f>IFERROR(VALUE(IFERROR(TRIM(INDEX($A81:$V81,MATCH(Lists!$J$4,$A$1:$V$1,0))&amp;""),"")),"")</f>
        <v/>
      </c>
      <c r="AB81" s="36">
        <f>IFERROR(VALUE(IFERROR(TRIM(INDEX($A81:$V81,MATCH(Lists!$J$5,$A$1:$V$1,0))&amp;""),"")),"")</f>
        <v/>
      </c>
      <c r="AC81" s="36">
        <f>IFERROR(VALUE(IFERROR(TRIM(INDEX($A81:$V81,MATCH(Lists!$J$6,$A$1:$V$1,0))&amp;""),"")),"")</f>
        <v/>
      </c>
      <c r="AD81" s="36">
        <f>IFERROR(TRIM(INDEX($A81:$V81,MATCH(Lists!$J$7,$A$1:$V$1,0))&amp;""),"")</f>
        <v/>
      </c>
      <c r="AE81" s="36">
        <f>IFERROR(TRIM(INDEX($A81:$V81,MATCH(Lists!$J$8,$A$1:$V$1,0))&amp;""),"")</f>
        <v/>
      </c>
      <c r="AF81" s="36">
        <f>IFERROR(TRIM(INDEX($A81:$V81,MATCH(Lists!$J$3,$A$1:$V$1,0))&amp;""),"")</f>
        <v/>
      </c>
      <c r="AG81" s="36">
        <f>IF(LEN(AF81)&gt;0,MAX($AG$1:AG80)+1,"")</f>
        <v/>
      </c>
      <c r="AH81" s="36">
        <f>IFERROR(TRIM(INDEX($A81:$V81,MATCH(Lists!$J$9,$A$1:$V$1,0))&amp;""),"")</f>
        <v/>
      </c>
    </row>
    <row r="82">
      <c r="W82" s="35" t="n"/>
      <c r="X82" s="36">
        <f>IFERROR(TRIM(INDEX($A82:$V82,MATCH(Lists!$J$10,$A$1:$V$1,0))&amp;""),"")</f>
        <v/>
      </c>
      <c r="Y82" s="36">
        <f>IF(ISNUMBER(IFERROR(VALUE(IFERROR(TRIM(INDEX($A82:$V82,MATCH(Lists!$J$2,$A$1:$V$1,0))&amp;""),"")),"")),IF(AND(IFERROR(VALUE(IFERROR(TRIM(INDEX($A82:$V82,MATCH(Lists!$J$2,$A$1:$V$1,0))&amp;""),"")),"")&gt;=0,IFERROR(VALUE(IFERROR(TRIM(INDEX($A82:$V82,MATCH(Lists!$J$2,$A$1:$V$1,0))&amp;""),"")),"")&lt;=10),IFERROR(VALUE(IFERROR(TRIM(INDEX($A82:$V82,MATCH(Lists!$J$2,$A$1:$V$1,0))&amp;""),"")),""),""),"")</f>
        <v/>
      </c>
      <c r="Z82" s="36">
        <f>IF(Y82="","",IF(Y82&gt;=9,"Promoter",IF(Y82&gt;=7,"Passive","Detractor")))</f>
        <v/>
      </c>
      <c r="AA82" s="36">
        <f>IFERROR(VALUE(IFERROR(TRIM(INDEX($A82:$V82,MATCH(Lists!$J$4,$A$1:$V$1,0))&amp;""),"")),"")</f>
        <v/>
      </c>
      <c r="AB82" s="36">
        <f>IFERROR(VALUE(IFERROR(TRIM(INDEX($A82:$V82,MATCH(Lists!$J$5,$A$1:$V$1,0))&amp;""),"")),"")</f>
        <v/>
      </c>
      <c r="AC82" s="36">
        <f>IFERROR(VALUE(IFERROR(TRIM(INDEX($A82:$V82,MATCH(Lists!$J$6,$A$1:$V$1,0))&amp;""),"")),"")</f>
        <v/>
      </c>
      <c r="AD82" s="36">
        <f>IFERROR(TRIM(INDEX($A82:$V82,MATCH(Lists!$J$7,$A$1:$V$1,0))&amp;""),"")</f>
        <v/>
      </c>
      <c r="AE82" s="36">
        <f>IFERROR(TRIM(INDEX($A82:$V82,MATCH(Lists!$J$8,$A$1:$V$1,0))&amp;""),"")</f>
        <v/>
      </c>
      <c r="AF82" s="36">
        <f>IFERROR(TRIM(INDEX($A82:$V82,MATCH(Lists!$J$3,$A$1:$V$1,0))&amp;""),"")</f>
        <v/>
      </c>
      <c r="AG82" s="36">
        <f>IF(LEN(AF82)&gt;0,MAX($AG$1:AG81)+1,"")</f>
        <v/>
      </c>
      <c r="AH82" s="36">
        <f>IFERROR(TRIM(INDEX($A82:$V82,MATCH(Lists!$J$9,$A$1:$V$1,0))&amp;""),"")</f>
        <v/>
      </c>
    </row>
    <row r="83">
      <c r="W83" s="35" t="n"/>
      <c r="X83" s="36">
        <f>IFERROR(TRIM(INDEX($A83:$V83,MATCH(Lists!$J$10,$A$1:$V$1,0))&amp;""),"")</f>
        <v/>
      </c>
      <c r="Y83" s="36">
        <f>IF(ISNUMBER(IFERROR(VALUE(IFERROR(TRIM(INDEX($A83:$V83,MATCH(Lists!$J$2,$A$1:$V$1,0))&amp;""),"")),"")),IF(AND(IFERROR(VALUE(IFERROR(TRIM(INDEX($A83:$V83,MATCH(Lists!$J$2,$A$1:$V$1,0))&amp;""),"")),"")&gt;=0,IFERROR(VALUE(IFERROR(TRIM(INDEX($A83:$V83,MATCH(Lists!$J$2,$A$1:$V$1,0))&amp;""),"")),"")&lt;=10),IFERROR(VALUE(IFERROR(TRIM(INDEX($A83:$V83,MATCH(Lists!$J$2,$A$1:$V$1,0))&amp;""),"")),""),""),"")</f>
        <v/>
      </c>
      <c r="Z83" s="36">
        <f>IF(Y83="","",IF(Y83&gt;=9,"Promoter",IF(Y83&gt;=7,"Passive","Detractor")))</f>
        <v/>
      </c>
      <c r="AA83" s="36">
        <f>IFERROR(VALUE(IFERROR(TRIM(INDEX($A83:$V83,MATCH(Lists!$J$4,$A$1:$V$1,0))&amp;""),"")),"")</f>
        <v/>
      </c>
      <c r="AB83" s="36">
        <f>IFERROR(VALUE(IFERROR(TRIM(INDEX($A83:$V83,MATCH(Lists!$J$5,$A$1:$V$1,0))&amp;""),"")),"")</f>
        <v/>
      </c>
      <c r="AC83" s="36">
        <f>IFERROR(VALUE(IFERROR(TRIM(INDEX($A83:$V83,MATCH(Lists!$J$6,$A$1:$V$1,0))&amp;""),"")),"")</f>
        <v/>
      </c>
      <c r="AD83" s="36">
        <f>IFERROR(TRIM(INDEX($A83:$V83,MATCH(Lists!$J$7,$A$1:$V$1,0))&amp;""),"")</f>
        <v/>
      </c>
      <c r="AE83" s="36">
        <f>IFERROR(TRIM(INDEX($A83:$V83,MATCH(Lists!$J$8,$A$1:$V$1,0))&amp;""),"")</f>
        <v/>
      </c>
      <c r="AF83" s="36">
        <f>IFERROR(TRIM(INDEX($A83:$V83,MATCH(Lists!$J$3,$A$1:$V$1,0))&amp;""),"")</f>
        <v/>
      </c>
      <c r="AG83" s="36">
        <f>IF(LEN(AF83)&gt;0,MAX($AG$1:AG82)+1,"")</f>
        <v/>
      </c>
      <c r="AH83" s="36">
        <f>IFERROR(TRIM(INDEX($A83:$V83,MATCH(Lists!$J$9,$A$1:$V$1,0))&amp;""),"")</f>
        <v/>
      </c>
    </row>
    <row r="84">
      <c r="W84" s="35" t="n"/>
      <c r="X84" s="36">
        <f>IFERROR(TRIM(INDEX($A84:$V84,MATCH(Lists!$J$10,$A$1:$V$1,0))&amp;""),"")</f>
        <v/>
      </c>
      <c r="Y84" s="36">
        <f>IF(ISNUMBER(IFERROR(VALUE(IFERROR(TRIM(INDEX($A84:$V84,MATCH(Lists!$J$2,$A$1:$V$1,0))&amp;""),"")),"")),IF(AND(IFERROR(VALUE(IFERROR(TRIM(INDEX($A84:$V84,MATCH(Lists!$J$2,$A$1:$V$1,0))&amp;""),"")),"")&gt;=0,IFERROR(VALUE(IFERROR(TRIM(INDEX($A84:$V84,MATCH(Lists!$J$2,$A$1:$V$1,0))&amp;""),"")),"")&lt;=10),IFERROR(VALUE(IFERROR(TRIM(INDEX($A84:$V84,MATCH(Lists!$J$2,$A$1:$V$1,0))&amp;""),"")),""),""),"")</f>
        <v/>
      </c>
      <c r="Z84" s="36">
        <f>IF(Y84="","",IF(Y84&gt;=9,"Promoter",IF(Y84&gt;=7,"Passive","Detractor")))</f>
        <v/>
      </c>
      <c r="AA84" s="36">
        <f>IFERROR(VALUE(IFERROR(TRIM(INDEX($A84:$V84,MATCH(Lists!$J$4,$A$1:$V$1,0))&amp;""),"")),"")</f>
        <v/>
      </c>
      <c r="AB84" s="36">
        <f>IFERROR(VALUE(IFERROR(TRIM(INDEX($A84:$V84,MATCH(Lists!$J$5,$A$1:$V$1,0))&amp;""),"")),"")</f>
        <v/>
      </c>
      <c r="AC84" s="36">
        <f>IFERROR(VALUE(IFERROR(TRIM(INDEX($A84:$V84,MATCH(Lists!$J$6,$A$1:$V$1,0))&amp;""),"")),"")</f>
        <v/>
      </c>
      <c r="AD84" s="36">
        <f>IFERROR(TRIM(INDEX($A84:$V84,MATCH(Lists!$J$7,$A$1:$V$1,0))&amp;""),"")</f>
        <v/>
      </c>
      <c r="AE84" s="36">
        <f>IFERROR(TRIM(INDEX($A84:$V84,MATCH(Lists!$J$8,$A$1:$V$1,0))&amp;""),"")</f>
        <v/>
      </c>
      <c r="AF84" s="36">
        <f>IFERROR(TRIM(INDEX($A84:$V84,MATCH(Lists!$J$3,$A$1:$V$1,0))&amp;""),"")</f>
        <v/>
      </c>
      <c r="AG84" s="36">
        <f>IF(LEN(AF84)&gt;0,MAX($AG$1:AG83)+1,"")</f>
        <v/>
      </c>
      <c r="AH84" s="36">
        <f>IFERROR(TRIM(INDEX($A84:$V84,MATCH(Lists!$J$9,$A$1:$V$1,0))&amp;""),"")</f>
        <v/>
      </c>
    </row>
    <row r="85">
      <c r="W85" s="35" t="n"/>
      <c r="X85" s="36">
        <f>IFERROR(TRIM(INDEX($A85:$V85,MATCH(Lists!$J$10,$A$1:$V$1,0))&amp;""),"")</f>
        <v/>
      </c>
      <c r="Y85" s="36">
        <f>IF(ISNUMBER(IFERROR(VALUE(IFERROR(TRIM(INDEX($A85:$V85,MATCH(Lists!$J$2,$A$1:$V$1,0))&amp;""),"")),"")),IF(AND(IFERROR(VALUE(IFERROR(TRIM(INDEX($A85:$V85,MATCH(Lists!$J$2,$A$1:$V$1,0))&amp;""),"")),"")&gt;=0,IFERROR(VALUE(IFERROR(TRIM(INDEX($A85:$V85,MATCH(Lists!$J$2,$A$1:$V$1,0))&amp;""),"")),"")&lt;=10),IFERROR(VALUE(IFERROR(TRIM(INDEX($A85:$V85,MATCH(Lists!$J$2,$A$1:$V$1,0))&amp;""),"")),""),""),"")</f>
        <v/>
      </c>
      <c r="Z85" s="36">
        <f>IF(Y85="","",IF(Y85&gt;=9,"Promoter",IF(Y85&gt;=7,"Passive","Detractor")))</f>
        <v/>
      </c>
      <c r="AA85" s="36">
        <f>IFERROR(VALUE(IFERROR(TRIM(INDEX($A85:$V85,MATCH(Lists!$J$4,$A$1:$V$1,0))&amp;""),"")),"")</f>
        <v/>
      </c>
      <c r="AB85" s="36">
        <f>IFERROR(VALUE(IFERROR(TRIM(INDEX($A85:$V85,MATCH(Lists!$J$5,$A$1:$V$1,0))&amp;""),"")),"")</f>
        <v/>
      </c>
      <c r="AC85" s="36">
        <f>IFERROR(VALUE(IFERROR(TRIM(INDEX($A85:$V85,MATCH(Lists!$J$6,$A$1:$V$1,0))&amp;""),"")),"")</f>
        <v/>
      </c>
      <c r="AD85" s="36">
        <f>IFERROR(TRIM(INDEX($A85:$V85,MATCH(Lists!$J$7,$A$1:$V$1,0))&amp;""),"")</f>
        <v/>
      </c>
      <c r="AE85" s="36">
        <f>IFERROR(TRIM(INDEX($A85:$V85,MATCH(Lists!$J$8,$A$1:$V$1,0))&amp;""),"")</f>
        <v/>
      </c>
      <c r="AF85" s="36">
        <f>IFERROR(TRIM(INDEX($A85:$V85,MATCH(Lists!$J$3,$A$1:$V$1,0))&amp;""),"")</f>
        <v/>
      </c>
      <c r="AG85" s="36">
        <f>IF(LEN(AF85)&gt;0,MAX($AG$1:AG84)+1,"")</f>
        <v/>
      </c>
      <c r="AH85" s="36">
        <f>IFERROR(TRIM(INDEX($A85:$V85,MATCH(Lists!$J$9,$A$1:$V$1,0))&amp;""),"")</f>
        <v/>
      </c>
    </row>
    <row r="86">
      <c r="W86" s="35" t="n"/>
      <c r="X86" s="36">
        <f>IFERROR(TRIM(INDEX($A86:$V86,MATCH(Lists!$J$10,$A$1:$V$1,0))&amp;""),"")</f>
        <v/>
      </c>
      <c r="Y86" s="36">
        <f>IF(ISNUMBER(IFERROR(VALUE(IFERROR(TRIM(INDEX($A86:$V86,MATCH(Lists!$J$2,$A$1:$V$1,0))&amp;""),"")),"")),IF(AND(IFERROR(VALUE(IFERROR(TRIM(INDEX($A86:$V86,MATCH(Lists!$J$2,$A$1:$V$1,0))&amp;""),"")),"")&gt;=0,IFERROR(VALUE(IFERROR(TRIM(INDEX($A86:$V86,MATCH(Lists!$J$2,$A$1:$V$1,0))&amp;""),"")),"")&lt;=10),IFERROR(VALUE(IFERROR(TRIM(INDEX($A86:$V86,MATCH(Lists!$J$2,$A$1:$V$1,0))&amp;""),"")),""),""),"")</f>
        <v/>
      </c>
      <c r="Z86" s="36">
        <f>IF(Y86="","",IF(Y86&gt;=9,"Promoter",IF(Y86&gt;=7,"Passive","Detractor")))</f>
        <v/>
      </c>
      <c r="AA86" s="36">
        <f>IFERROR(VALUE(IFERROR(TRIM(INDEX($A86:$V86,MATCH(Lists!$J$4,$A$1:$V$1,0))&amp;""),"")),"")</f>
        <v/>
      </c>
      <c r="AB86" s="36">
        <f>IFERROR(VALUE(IFERROR(TRIM(INDEX($A86:$V86,MATCH(Lists!$J$5,$A$1:$V$1,0))&amp;""),"")),"")</f>
        <v/>
      </c>
      <c r="AC86" s="36">
        <f>IFERROR(VALUE(IFERROR(TRIM(INDEX($A86:$V86,MATCH(Lists!$J$6,$A$1:$V$1,0))&amp;""),"")),"")</f>
        <v/>
      </c>
      <c r="AD86" s="36">
        <f>IFERROR(TRIM(INDEX($A86:$V86,MATCH(Lists!$J$7,$A$1:$V$1,0))&amp;""),"")</f>
        <v/>
      </c>
      <c r="AE86" s="36">
        <f>IFERROR(TRIM(INDEX($A86:$V86,MATCH(Lists!$J$8,$A$1:$V$1,0))&amp;""),"")</f>
        <v/>
      </c>
      <c r="AF86" s="36">
        <f>IFERROR(TRIM(INDEX($A86:$V86,MATCH(Lists!$J$3,$A$1:$V$1,0))&amp;""),"")</f>
        <v/>
      </c>
      <c r="AG86" s="36">
        <f>IF(LEN(AF86)&gt;0,MAX($AG$1:AG85)+1,"")</f>
        <v/>
      </c>
      <c r="AH86" s="36">
        <f>IFERROR(TRIM(INDEX($A86:$V86,MATCH(Lists!$J$9,$A$1:$V$1,0))&amp;""),"")</f>
        <v/>
      </c>
    </row>
    <row r="87">
      <c r="W87" s="35" t="n"/>
      <c r="X87" s="36">
        <f>IFERROR(TRIM(INDEX($A87:$V87,MATCH(Lists!$J$10,$A$1:$V$1,0))&amp;""),"")</f>
        <v/>
      </c>
      <c r="Y87" s="36">
        <f>IF(ISNUMBER(IFERROR(VALUE(IFERROR(TRIM(INDEX($A87:$V87,MATCH(Lists!$J$2,$A$1:$V$1,0))&amp;""),"")),"")),IF(AND(IFERROR(VALUE(IFERROR(TRIM(INDEX($A87:$V87,MATCH(Lists!$J$2,$A$1:$V$1,0))&amp;""),"")),"")&gt;=0,IFERROR(VALUE(IFERROR(TRIM(INDEX($A87:$V87,MATCH(Lists!$J$2,$A$1:$V$1,0))&amp;""),"")),"")&lt;=10),IFERROR(VALUE(IFERROR(TRIM(INDEX($A87:$V87,MATCH(Lists!$J$2,$A$1:$V$1,0))&amp;""),"")),""),""),"")</f>
        <v/>
      </c>
      <c r="Z87" s="36">
        <f>IF(Y87="","",IF(Y87&gt;=9,"Promoter",IF(Y87&gt;=7,"Passive","Detractor")))</f>
        <v/>
      </c>
      <c r="AA87" s="36">
        <f>IFERROR(VALUE(IFERROR(TRIM(INDEX($A87:$V87,MATCH(Lists!$J$4,$A$1:$V$1,0))&amp;""),"")),"")</f>
        <v/>
      </c>
      <c r="AB87" s="36">
        <f>IFERROR(VALUE(IFERROR(TRIM(INDEX($A87:$V87,MATCH(Lists!$J$5,$A$1:$V$1,0))&amp;""),"")),"")</f>
        <v/>
      </c>
      <c r="AC87" s="36">
        <f>IFERROR(VALUE(IFERROR(TRIM(INDEX($A87:$V87,MATCH(Lists!$J$6,$A$1:$V$1,0))&amp;""),"")),"")</f>
        <v/>
      </c>
      <c r="AD87" s="36">
        <f>IFERROR(TRIM(INDEX($A87:$V87,MATCH(Lists!$J$7,$A$1:$V$1,0))&amp;""),"")</f>
        <v/>
      </c>
      <c r="AE87" s="36">
        <f>IFERROR(TRIM(INDEX($A87:$V87,MATCH(Lists!$J$8,$A$1:$V$1,0))&amp;""),"")</f>
        <v/>
      </c>
      <c r="AF87" s="36">
        <f>IFERROR(TRIM(INDEX($A87:$V87,MATCH(Lists!$J$3,$A$1:$V$1,0))&amp;""),"")</f>
        <v/>
      </c>
      <c r="AG87" s="36">
        <f>IF(LEN(AF87)&gt;0,MAX($AG$1:AG86)+1,"")</f>
        <v/>
      </c>
      <c r="AH87" s="36">
        <f>IFERROR(TRIM(INDEX($A87:$V87,MATCH(Lists!$J$9,$A$1:$V$1,0))&amp;""),"")</f>
        <v/>
      </c>
    </row>
    <row r="88">
      <c r="W88" s="35" t="n"/>
      <c r="X88" s="36">
        <f>IFERROR(TRIM(INDEX($A88:$V88,MATCH(Lists!$J$10,$A$1:$V$1,0))&amp;""),"")</f>
        <v/>
      </c>
      <c r="Y88" s="36">
        <f>IF(ISNUMBER(IFERROR(VALUE(IFERROR(TRIM(INDEX($A88:$V88,MATCH(Lists!$J$2,$A$1:$V$1,0))&amp;""),"")),"")),IF(AND(IFERROR(VALUE(IFERROR(TRIM(INDEX($A88:$V88,MATCH(Lists!$J$2,$A$1:$V$1,0))&amp;""),"")),"")&gt;=0,IFERROR(VALUE(IFERROR(TRIM(INDEX($A88:$V88,MATCH(Lists!$J$2,$A$1:$V$1,0))&amp;""),"")),"")&lt;=10),IFERROR(VALUE(IFERROR(TRIM(INDEX($A88:$V88,MATCH(Lists!$J$2,$A$1:$V$1,0))&amp;""),"")),""),""),"")</f>
        <v/>
      </c>
      <c r="Z88" s="36">
        <f>IF(Y88="","",IF(Y88&gt;=9,"Promoter",IF(Y88&gt;=7,"Passive","Detractor")))</f>
        <v/>
      </c>
      <c r="AA88" s="36">
        <f>IFERROR(VALUE(IFERROR(TRIM(INDEX($A88:$V88,MATCH(Lists!$J$4,$A$1:$V$1,0))&amp;""),"")),"")</f>
        <v/>
      </c>
      <c r="AB88" s="36">
        <f>IFERROR(VALUE(IFERROR(TRIM(INDEX($A88:$V88,MATCH(Lists!$J$5,$A$1:$V$1,0))&amp;""),"")),"")</f>
        <v/>
      </c>
      <c r="AC88" s="36">
        <f>IFERROR(VALUE(IFERROR(TRIM(INDEX($A88:$V88,MATCH(Lists!$J$6,$A$1:$V$1,0))&amp;""),"")),"")</f>
        <v/>
      </c>
      <c r="AD88" s="36">
        <f>IFERROR(TRIM(INDEX($A88:$V88,MATCH(Lists!$J$7,$A$1:$V$1,0))&amp;""),"")</f>
        <v/>
      </c>
      <c r="AE88" s="36">
        <f>IFERROR(TRIM(INDEX($A88:$V88,MATCH(Lists!$J$8,$A$1:$V$1,0))&amp;""),"")</f>
        <v/>
      </c>
      <c r="AF88" s="36">
        <f>IFERROR(TRIM(INDEX($A88:$V88,MATCH(Lists!$J$3,$A$1:$V$1,0))&amp;""),"")</f>
        <v/>
      </c>
      <c r="AG88" s="36">
        <f>IF(LEN(AF88)&gt;0,MAX($AG$1:AG87)+1,"")</f>
        <v/>
      </c>
      <c r="AH88" s="36">
        <f>IFERROR(TRIM(INDEX($A88:$V88,MATCH(Lists!$J$9,$A$1:$V$1,0))&amp;""),"")</f>
        <v/>
      </c>
    </row>
    <row r="89">
      <c r="W89" s="35" t="n"/>
      <c r="X89" s="36">
        <f>IFERROR(TRIM(INDEX($A89:$V89,MATCH(Lists!$J$10,$A$1:$V$1,0))&amp;""),"")</f>
        <v/>
      </c>
      <c r="Y89" s="36">
        <f>IF(ISNUMBER(IFERROR(VALUE(IFERROR(TRIM(INDEX($A89:$V89,MATCH(Lists!$J$2,$A$1:$V$1,0))&amp;""),"")),"")),IF(AND(IFERROR(VALUE(IFERROR(TRIM(INDEX($A89:$V89,MATCH(Lists!$J$2,$A$1:$V$1,0))&amp;""),"")),"")&gt;=0,IFERROR(VALUE(IFERROR(TRIM(INDEX($A89:$V89,MATCH(Lists!$J$2,$A$1:$V$1,0))&amp;""),"")),"")&lt;=10),IFERROR(VALUE(IFERROR(TRIM(INDEX($A89:$V89,MATCH(Lists!$J$2,$A$1:$V$1,0))&amp;""),"")),""),""),"")</f>
        <v/>
      </c>
      <c r="Z89" s="36">
        <f>IF(Y89="","",IF(Y89&gt;=9,"Promoter",IF(Y89&gt;=7,"Passive","Detractor")))</f>
        <v/>
      </c>
      <c r="AA89" s="36">
        <f>IFERROR(VALUE(IFERROR(TRIM(INDEX($A89:$V89,MATCH(Lists!$J$4,$A$1:$V$1,0))&amp;""),"")),"")</f>
        <v/>
      </c>
      <c r="AB89" s="36">
        <f>IFERROR(VALUE(IFERROR(TRIM(INDEX($A89:$V89,MATCH(Lists!$J$5,$A$1:$V$1,0))&amp;""),"")),"")</f>
        <v/>
      </c>
      <c r="AC89" s="36">
        <f>IFERROR(VALUE(IFERROR(TRIM(INDEX($A89:$V89,MATCH(Lists!$J$6,$A$1:$V$1,0))&amp;""),"")),"")</f>
        <v/>
      </c>
      <c r="AD89" s="36">
        <f>IFERROR(TRIM(INDEX($A89:$V89,MATCH(Lists!$J$7,$A$1:$V$1,0))&amp;""),"")</f>
        <v/>
      </c>
      <c r="AE89" s="36">
        <f>IFERROR(TRIM(INDEX($A89:$V89,MATCH(Lists!$J$8,$A$1:$V$1,0))&amp;""),"")</f>
        <v/>
      </c>
      <c r="AF89" s="36">
        <f>IFERROR(TRIM(INDEX($A89:$V89,MATCH(Lists!$J$3,$A$1:$V$1,0))&amp;""),"")</f>
        <v/>
      </c>
      <c r="AG89" s="36">
        <f>IF(LEN(AF89)&gt;0,MAX($AG$1:AG88)+1,"")</f>
        <v/>
      </c>
      <c r="AH89" s="36">
        <f>IFERROR(TRIM(INDEX($A89:$V89,MATCH(Lists!$J$9,$A$1:$V$1,0))&amp;""),"")</f>
        <v/>
      </c>
    </row>
    <row r="90">
      <c r="W90" s="35" t="n"/>
      <c r="X90" s="36">
        <f>IFERROR(TRIM(INDEX($A90:$V90,MATCH(Lists!$J$10,$A$1:$V$1,0))&amp;""),"")</f>
        <v/>
      </c>
      <c r="Y90" s="36">
        <f>IF(ISNUMBER(IFERROR(VALUE(IFERROR(TRIM(INDEX($A90:$V90,MATCH(Lists!$J$2,$A$1:$V$1,0))&amp;""),"")),"")),IF(AND(IFERROR(VALUE(IFERROR(TRIM(INDEX($A90:$V90,MATCH(Lists!$J$2,$A$1:$V$1,0))&amp;""),"")),"")&gt;=0,IFERROR(VALUE(IFERROR(TRIM(INDEX($A90:$V90,MATCH(Lists!$J$2,$A$1:$V$1,0))&amp;""),"")),"")&lt;=10),IFERROR(VALUE(IFERROR(TRIM(INDEX($A90:$V90,MATCH(Lists!$J$2,$A$1:$V$1,0))&amp;""),"")),""),""),"")</f>
        <v/>
      </c>
      <c r="Z90" s="36">
        <f>IF(Y90="","",IF(Y90&gt;=9,"Promoter",IF(Y90&gt;=7,"Passive","Detractor")))</f>
        <v/>
      </c>
      <c r="AA90" s="36">
        <f>IFERROR(VALUE(IFERROR(TRIM(INDEX($A90:$V90,MATCH(Lists!$J$4,$A$1:$V$1,0))&amp;""),"")),"")</f>
        <v/>
      </c>
      <c r="AB90" s="36">
        <f>IFERROR(VALUE(IFERROR(TRIM(INDEX($A90:$V90,MATCH(Lists!$J$5,$A$1:$V$1,0))&amp;""),"")),"")</f>
        <v/>
      </c>
      <c r="AC90" s="36">
        <f>IFERROR(VALUE(IFERROR(TRIM(INDEX($A90:$V90,MATCH(Lists!$J$6,$A$1:$V$1,0))&amp;""),"")),"")</f>
        <v/>
      </c>
      <c r="AD90" s="36">
        <f>IFERROR(TRIM(INDEX($A90:$V90,MATCH(Lists!$J$7,$A$1:$V$1,0))&amp;""),"")</f>
        <v/>
      </c>
      <c r="AE90" s="36">
        <f>IFERROR(TRIM(INDEX($A90:$V90,MATCH(Lists!$J$8,$A$1:$V$1,0))&amp;""),"")</f>
        <v/>
      </c>
      <c r="AF90" s="36">
        <f>IFERROR(TRIM(INDEX($A90:$V90,MATCH(Lists!$J$3,$A$1:$V$1,0))&amp;""),"")</f>
        <v/>
      </c>
      <c r="AG90" s="36">
        <f>IF(LEN(AF90)&gt;0,MAX($AG$1:AG89)+1,"")</f>
        <v/>
      </c>
      <c r="AH90" s="36">
        <f>IFERROR(TRIM(INDEX($A90:$V90,MATCH(Lists!$J$9,$A$1:$V$1,0))&amp;""),"")</f>
        <v/>
      </c>
    </row>
    <row r="91">
      <c r="W91" s="35" t="n"/>
      <c r="X91" s="36">
        <f>IFERROR(TRIM(INDEX($A91:$V91,MATCH(Lists!$J$10,$A$1:$V$1,0))&amp;""),"")</f>
        <v/>
      </c>
      <c r="Y91" s="36">
        <f>IF(ISNUMBER(IFERROR(VALUE(IFERROR(TRIM(INDEX($A91:$V91,MATCH(Lists!$J$2,$A$1:$V$1,0))&amp;""),"")),"")),IF(AND(IFERROR(VALUE(IFERROR(TRIM(INDEX($A91:$V91,MATCH(Lists!$J$2,$A$1:$V$1,0))&amp;""),"")),"")&gt;=0,IFERROR(VALUE(IFERROR(TRIM(INDEX($A91:$V91,MATCH(Lists!$J$2,$A$1:$V$1,0))&amp;""),"")),"")&lt;=10),IFERROR(VALUE(IFERROR(TRIM(INDEX($A91:$V91,MATCH(Lists!$J$2,$A$1:$V$1,0))&amp;""),"")),""),""),"")</f>
        <v/>
      </c>
      <c r="Z91" s="36">
        <f>IF(Y91="","",IF(Y91&gt;=9,"Promoter",IF(Y91&gt;=7,"Passive","Detractor")))</f>
        <v/>
      </c>
      <c r="AA91" s="36">
        <f>IFERROR(VALUE(IFERROR(TRIM(INDEX($A91:$V91,MATCH(Lists!$J$4,$A$1:$V$1,0))&amp;""),"")),"")</f>
        <v/>
      </c>
      <c r="AB91" s="36">
        <f>IFERROR(VALUE(IFERROR(TRIM(INDEX($A91:$V91,MATCH(Lists!$J$5,$A$1:$V$1,0))&amp;""),"")),"")</f>
        <v/>
      </c>
      <c r="AC91" s="36">
        <f>IFERROR(VALUE(IFERROR(TRIM(INDEX($A91:$V91,MATCH(Lists!$J$6,$A$1:$V$1,0))&amp;""),"")),"")</f>
        <v/>
      </c>
      <c r="AD91" s="36">
        <f>IFERROR(TRIM(INDEX($A91:$V91,MATCH(Lists!$J$7,$A$1:$V$1,0))&amp;""),"")</f>
        <v/>
      </c>
      <c r="AE91" s="36">
        <f>IFERROR(TRIM(INDEX($A91:$V91,MATCH(Lists!$J$8,$A$1:$V$1,0))&amp;""),"")</f>
        <v/>
      </c>
      <c r="AF91" s="36">
        <f>IFERROR(TRIM(INDEX($A91:$V91,MATCH(Lists!$J$3,$A$1:$V$1,0))&amp;""),"")</f>
        <v/>
      </c>
      <c r="AG91" s="36">
        <f>IF(LEN(AF91)&gt;0,MAX($AG$1:AG90)+1,"")</f>
        <v/>
      </c>
      <c r="AH91" s="36">
        <f>IFERROR(TRIM(INDEX($A91:$V91,MATCH(Lists!$J$9,$A$1:$V$1,0))&amp;""),"")</f>
        <v/>
      </c>
    </row>
    <row r="92">
      <c r="W92" s="35" t="n"/>
      <c r="X92" s="36">
        <f>IFERROR(TRIM(INDEX($A92:$V92,MATCH(Lists!$J$10,$A$1:$V$1,0))&amp;""),"")</f>
        <v/>
      </c>
      <c r="Y92" s="36">
        <f>IF(ISNUMBER(IFERROR(VALUE(IFERROR(TRIM(INDEX($A92:$V92,MATCH(Lists!$J$2,$A$1:$V$1,0))&amp;""),"")),"")),IF(AND(IFERROR(VALUE(IFERROR(TRIM(INDEX($A92:$V92,MATCH(Lists!$J$2,$A$1:$V$1,0))&amp;""),"")),"")&gt;=0,IFERROR(VALUE(IFERROR(TRIM(INDEX($A92:$V92,MATCH(Lists!$J$2,$A$1:$V$1,0))&amp;""),"")),"")&lt;=10),IFERROR(VALUE(IFERROR(TRIM(INDEX($A92:$V92,MATCH(Lists!$J$2,$A$1:$V$1,0))&amp;""),"")),""),""),"")</f>
        <v/>
      </c>
      <c r="Z92" s="36">
        <f>IF(Y92="","",IF(Y92&gt;=9,"Promoter",IF(Y92&gt;=7,"Passive","Detractor")))</f>
        <v/>
      </c>
      <c r="AA92" s="36">
        <f>IFERROR(VALUE(IFERROR(TRIM(INDEX($A92:$V92,MATCH(Lists!$J$4,$A$1:$V$1,0))&amp;""),"")),"")</f>
        <v/>
      </c>
      <c r="AB92" s="36">
        <f>IFERROR(VALUE(IFERROR(TRIM(INDEX($A92:$V92,MATCH(Lists!$J$5,$A$1:$V$1,0))&amp;""),"")),"")</f>
        <v/>
      </c>
      <c r="AC92" s="36">
        <f>IFERROR(VALUE(IFERROR(TRIM(INDEX($A92:$V92,MATCH(Lists!$J$6,$A$1:$V$1,0))&amp;""),"")),"")</f>
        <v/>
      </c>
      <c r="AD92" s="36">
        <f>IFERROR(TRIM(INDEX($A92:$V92,MATCH(Lists!$J$7,$A$1:$V$1,0))&amp;""),"")</f>
        <v/>
      </c>
      <c r="AE92" s="36">
        <f>IFERROR(TRIM(INDEX($A92:$V92,MATCH(Lists!$J$8,$A$1:$V$1,0))&amp;""),"")</f>
        <v/>
      </c>
      <c r="AF92" s="36">
        <f>IFERROR(TRIM(INDEX($A92:$V92,MATCH(Lists!$J$3,$A$1:$V$1,0))&amp;""),"")</f>
        <v/>
      </c>
      <c r="AG92" s="36">
        <f>IF(LEN(AF92)&gt;0,MAX($AG$1:AG91)+1,"")</f>
        <v/>
      </c>
      <c r="AH92" s="36">
        <f>IFERROR(TRIM(INDEX($A92:$V92,MATCH(Lists!$J$9,$A$1:$V$1,0))&amp;""),"")</f>
        <v/>
      </c>
    </row>
    <row r="93">
      <c r="W93" s="35" t="n"/>
      <c r="X93" s="36">
        <f>IFERROR(TRIM(INDEX($A93:$V93,MATCH(Lists!$J$10,$A$1:$V$1,0))&amp;""),"")</f>
        <v/>
      </c>
      <c r="Y93" s="36">
        <f>IF(ISNUMBER(IFERROR(VALUE(IFERROR(TRIM(INDEX($A93:$V93,MATCH(Lists!$J$2,$A$1:$V$1,0))&amp;""),"")),"")),IF(AND(IFERROR(VALUE(IFERROR(TRIM(INDEX($A93:$V93,MATCH(Lists!$J$2,$A$1:$V$1,0))&amp;""),"")),"")&gt;=0,IFERROR(VALUE(IFERROR(TRIM(INDEX($A93:$V93,MATCH(Lists!$J$2,$A$1:$V$1,0))&amp;""),"")),"")&lt;=10),IFERROR(VALUE(IFERROR(TRIM(INDEX($A93:$V93,MATCH(Lists!$J$2,$A$1:$V$1,0))&amp;""),"")),""),""),"")</f>
        <v/>
      </c>
      <c r="Z93" s="36">
        <f>IF(Y93="","",IF(Y93&gt;=9,"Promoter",IF(Y93&gt;=7,"Passive","Detractor")))</f>
        <v/>
      </c>
      <c r="AA93" s="36">
        <f>IFERROR(VALUE(IFERROR(TRIM(INDEX($A93:$V93,MATCH(Lists!$J$4,$A$1:$V$1,0))&amp;""),"")),"")</f>
        <v/>
      </c>
      <c r="AB93" s="36">
        <f>IFERROR(VALUE(IFERROR(TRIM(INDEX($A93:$V93,MATCH(Lists!$J$5,$A$1:$V$1,0))&amp;""),"")),"")</f>
        <v/>
      </c>
      <c r="AC93" s="36">
        <f>IFERROR(VALUE(IFERROR(TRIM(INDEX($A93:$V93,MATCH(Lists!$J$6,$A$1:$V$1,0))&amp;""),"")),"")</f>
        <v/>
      </c>
      <c r="AD93" s="36">
        <f>IFERROR(TRIM(INDEX($A93:$V93,MATCH(Lists!$J$7,$A$1:$V$1,0))&amp;""),"")</f>
        <v/>
      </c>
      <c r="AE93" s="36">
        <f>IFERROR(TRIM(INDEX($A93:$V93,MATCH(Lists!$J$8,$A$1:$V$1,0))&amp;""),"")</f>
        <v/>
      </c>
      <c r="AF93" s="36">
        <f>IFERROR(TRIM(INDEX($A93:$V93,MATCH(Lists!$J$3,$A$1:$V$1,0))&amp;""),"")</f>
        <v/>
      </c>
      <c r="AG93" s="36">
        <f>IF(LEN(AF93)&gt;0,MAX($AG$1:AG92)+1,"")</f>
        <v/>
      </c>
      <c r="AH93" s="36">
        <f>IFERROR(TRIM(INDEX($A93:$V93,MATCH(Lists!$J$9,$A$1:$V$1,0))&amp;""),"")</f>
        <v/>
      </c>
    </row>
    <row r="94">
      <c r="W94" s="35" t="n"/>
      <c r="X94" s="36">
        <f>IFERROR(TRIM(INDEX($A94:$V94,MATCH(Lists!$J$10,$A$1:$V$1,0))&amp;""),"")</f>
        <v/>
      </c>
      <c r="Y94" s="36">
        <f>IF(ISNUMBER(IFERROR(VALUE(IFERROR(TRIM(INDEX($A94:$V94,MATCH(Lists!$J$2,$A$1:$V$1,0))&amp;""),"")),"")),IF(AND(IFERROR(VALUE(IFERROR(TRIM(INDEX($A94:$V94,MATCH(Lists!$J$2,$A$1:$V$1,0))&amp;""),"")),"")&gt;=0,IFERROR(VALUE(IFERROR(TRIM(INDEX($A94:$V94,MATCH(Lists!$J$2,$A$1:$V$1,0))&amp;""),"")),"")&lt;=10),IFERROR(VALUE(IFERROR(TRIM(INDEX($A94:$V94,MATCH(Lists!$J$2,$A$1:$V$1,0))&amp;""),"")),""),""),"")</f>
        <v/>
      </c>
      <c r="Z94" s="36">
        <f>IF(Y94="","",IF(Y94&gt;=9,"Promoter",IF(Y94&gt;=7,"Passive","Detractor")))</f>
        <v/>
      </c>
      <c r="AA94" s="36">
        <f>IFERROR(VALUE(IFERROR(TRIM(INDEX($A94:$V94,MATCH(Lists!$J$4,$A$1:$V$1,0))&amp;""),"")),"")</f>
        <v/>
      </c>
      <c r="AB94" s="36">
        <f>IFERROR(VALUE(IFERROR(TRIM(INDEX($A94:$V94,MATCH(Lists!$J$5,$A$1:$V$1,0))&amp;""),"")),"")</f>
        <v/>
      </c>
      <c r="AC94" s="36">
        <f>IFERROR(VALUE(IFERROR(TRIM(INDEX($A94:$V94,MATCH(Lists!$J$6,$A$1:$V$1,0))&amp;""),"")),"")</f>
        <v/>
      </c>
      <c r="AD94" s="36">
        <f>IFERROR(TRIM(INDEX($A94:$V94,MATCH(Lists!$J$7,$A$1:$V$1,0))&amp;""),"")</f>
        <v/>
      </c>
      <c r="AE94" s="36">
        <f>IFERROR(TRIM(INDEX($A94:$V94,MATCH(Lists!$J$8,$A$1:$V$1,0))&amp;""),"")</f>
        <v/>
      </c>
      <c r="AF94" s="36">
        <f>IFERROR(TRIM(INDEX($A94:$V94,MATCH(Lists!$J$3,$A$1:$V$1,0))&amp;""),"")</f>
        <v/>
      </c>
      <c r="AG94" s="36">
        <f>IF(LEN(AF94)&gt;0,MAX($AG$1:AG93)+1,"")</f>
        <v/>
      </c>
      <c r="AH94" s="36">
        <f>IFERROR(TRIM(INDEX($A94:$V94,MATCH(Lists!$J$9,$A$1:$V$1,0))&amp;""),"")</f>
        <v/>
      </c>
    </row>
    <row r="95">
      <c r="W95" s="35" t="n"/>
      <c r="X95" s="36">
        <f>IFERROR(TRIM(INDEX($A95:$V95,MATCH(Lists!$J$10,$A$1:$V$1,0))&amp;""),"")</f>
        <v/>
      </c>
      <c r="Y95" s="36">
        <f>IF(ISNUMBER(IFERROR(VALUE(IFERROR(TRIM(INDEX($A95:$V95,MATCH(Lists!$J$2,$A$1:$V$1,0))&amp;""),"")),"")),IF(AND(IFERROR(VALUE(IFERROR(TRIM(INDEX($A95:$V95,MATCH(Lists!$J$2,$A$1:$V$1,0))&amp;""),"")),"")&gt;=0,IFERROR(VALUE(IFERROR(TRIM(INDEX($A95:$V95,MATCH(Lists!$J$2,$A$1:$V$1,0))&amp;""),"")),"")&lt;=10),IFERROR(VALUE(IFERROR(TRIM(INDEX($A95:$V95,MATCH(Lists!$J$2,$A$1:$V$1,0))&amp;""),"")),""),""),"")</f>
        <v/>
      </c>
      <c r="Z95" s="36">
        <f>IF(Y95="","",IF(Y95&gt;=9,"Promoter",IF(Y95&gt;=7,"Passive","Detractor")))</f>
        <v/>
      </c>
      <c r="AA95" s="36">
        <f>IFERROR(VALUE(IFERROR(TRIM(INDEX($A95:$V95,MATCH(Lists!$J$4,$A$1:$V$1,0))&amp;""),"")),"")</f>
        <v/>
      </c>
      <c r="AB95" s="36">
        <f>IFERROR(VALUE(IFERROR(TRIM(INDEX($A95:$V95,MATCH(Lists!$J$5,$A$1:$V$1,0))&amp;""),"")),"")</f>
        <v/>
      </c>
      <c r="AC95" s="36">
        <f>IFERROR(VALUE(IFERROR(TRIM(INDEX($A95:$V95,MATCH(Lists!$J$6,$A$1:$V$1,0))&amp;""),"")),"")</f>
        <v/>
      </c>
      <c r="AD95" s="36">
        <f>IFERROR(TRIM(INDEX($A95:$V95,MATCH(Lists!$J$7,$A$1:$V$1,0))&amp;""),"")</f>
        <v/>
      </c>
      <c r="AE95" s="36">
        <f>IFERROR(TRIM(INDEX($A95:$V95,MATCH(Lists!$J$8,$A$1:$V$1,0))&amp;""),"")</f>
        <v/>
      </c>
      <c r="AF95" s="36">
        <f>IFERROR(TRIM(INDEX($A95:$V95,MATCH(Lists!$J$3,$A$1:$V$1,0))&amp;""),"")</f>
        <v/>
      </c>
      <c r="AG95" s="36">
        <f>IF(LEN(AF95)&gt;0,MAX($AG$1:AG94)+1,"")</f>
        <v/>
      </c>
      <c r="AH95" s="36">
        <f>IFERROR(TRIM(INDEX($A95:$V95,MATCH(Lists!$J$9,$A$1:$V$1,0))&amp;""),"")</f>
        <v/>
      </c>
    </row>
    <row r="96">
      <c r="W96" s="35" t="n"/>
      <c r="X96" s="36">
        <f>IFERROR(TRIM(INDEX($A96:$V96,MATCH(Lists!$J$10,$A$1:$V$1,0))&amp;""),"")</f>
        <v/>
      </c>
      <c r="Y96" s="36">
        <f>IF(ISNUMBER(IFERROR(VALUE(IFERROR(TRIM(INDEX($A96:$V96,MATCH(Lists!$J$2,$A$1:$V$1,0))&amp;""),"")),"")),IF(AND(IFERROR(VALUE(IFERROR(TRIM(INDEX($A96:$V96,MATCH(Lists!$J$2,$A$1:$V$1,0))&amp;""),"")),"")&gt;=0,IFERROR(VALUE(IFERROR(TRIM(INDEX($A96:$V96,MATCH(Lists!$J$2,$A$1:$V$1,0))&amp;""),"")),"")&lt;=10),IFERROR(VALUE(IFERROR(TRIM(INDEX($A96:$V96,MATCH(Lists!$J$2,$A$1:$V$1,0))&amp;""),"")),""),""),"")</f>
        <v/>
      </c>
      <c r="Z96" s="36">
        <f>IF(Y96="","",IF(Y96&gt;=9,"Promoter",IF(Y96&gt;=7,"Passive","Detractor")))</f>
        <v/>
      </c>
      <c r="AA96" s="36">
        <f>IFERROR(VALUE(IFERROR(TRIM(INDEX($A96:$V96,MATCH(Lists!$J$4,$A$1:$V$1,0))&amp;""),"")),"")</f>
        <v/>
      </c>
      <c r="AB96" s="36">
        <f>IFERROR(VALUE(IFERROR(TRIM(INDEX($A96:$V96,MATCH(Lists!$J$5,$A$1:$V$1,0))&amp;""),"")),"")</f>
        <v/>
      </c>
      <c r="AC96" s="36">
        <f>IFERROR(VALUE(IFERROR(TRIM(INDEX($A96:$V96,MATCH(Lists!$J$6,$A$1:$V$1,0))&amp;""),"")),"")</f>
        <v/>
      </c>
      <c r="AD96" s="36">
        <f>IFERROR(TRIM(INDEX($A96:$V96,MATCH(Lists!$J$7,$A$1:$V$1,0))&amp;""),"")</f>
        <v/>
      </c>
      <c r="AE96" s="36">
        <f>IFERROR(TRIM(INDEX($A96:$V96,MATCH(Lists!$J$8,$A$1:$V$1,0))&amp;""),"")</f>
        <v/>
      </c>
      <c r="AF96" s="36">
        <f>IFERROR(TRIM(INDEX($A96:$V96,MATCH(Lists!$J$3,$A$1:$V$1,0))&amp;""),"")</f>
        <v/>
      </c>
      <c r="AG96" s="36">
        <f>IF(LEN(AF96)&gt;0,MAX($AG$1:AG95)+1,"")</f>
        <v/>
      </c>
      <c r="AH96" s="36">
        <f>IFERROR(TRIM(INDEX($A96:$V96,MATCH(Lists!$J$9,$A$1:$V$1,0))&amp;""),"")</f>
        <v/>
      </c>
    </row>
    <row r="97">
      <c r="W97" s="35" t="n"/>
      <c r="X97" s="36">
        <f>IFERROR(TRIM(INDEX($A97:$V97,MATCH(Lists!$J$10,$A$1:$V$1,0))&amp;""),"")</f>
        <v/>
      </c>
      <c r="Y97" s="36">
        <f>IF(ISNUMBER(IFERROR(VALUE(IFERROR(TRIM(INDEX($A97:$V97,MATCH(Lists!$J$2,$A$1:$V$1,0))&amp;""),"")),"")),IF(AND(IFERROR(VALUE(IFERROR(TRIM(INDEX($A97:$V97,MATCH(Lists!$J$2,$A$1:$V$1,0))&amp;""),"")),"")&gt;=0,IFERROR(VALUE(IFERROR(TRIM(INDEX($A97:$V97,MATCH(Lists!$J$2,$A$1:$V$1,0))&amp;""),"")),"")&lt;=10),IFERROR(VALUE(IFERROR(TRIM(INDEX($A97:$V97,MATCH(Lists!$J$2,$A$1:$V$1,0))&amp;""),"")),""),""),"")</f>
        <v/>
      </c>
      <c r="Z97" s="36">
        <f>IF(Y97="","",IF(Y97&gt;=9,"Promoter",IF(Y97&gt;=7,"Passive","Detractor")))</f>
        <v/>
      </c>
      <c r="AA97" s="36">
        <f>IFERROR(VALUE(IFERROR(TRIM(INDEX($A97:$V97,MATCH(Lists!$J$4,$A$1:$V$1,0))&amp;""),"")),"")</f>
        <v/>
      </c>
      <c r="AB97" s="36">
        <f>IFERROR(VALUE(IFERROR(TRIM(INDEX($A97:$V97,MATCH(Lists!$J$5,$A$1:$V$1,0))&amp;""),"")),"")</f>
        <v/>
      </c>
      <c r="AC97" s="36">
        <f>IFERROR(VALUE(IFERROR(TRIM(INDEX($A97:$V97,MATCH(Lists!$J$6,$A$1:$V$1,0))&amp;""),"")),"")</f>
        <v/>
      </c>
      <c r="AD97" s="36">
        <f>IFERROR(TRIM(INDEX($A97:$V97,MATCH(Lists!$J$7,$A$1:$V$1,0))&amp;""),"")</f>
        <v/>
      </c>
      <c r="AE97" s="36">
        <f>IFERROR(TRIM(INDEX($A97:$V97,MATCH(Lists!$J$8,$A$1:$V$1,0))&amp;""),"")</f>
        <v/>
      </c>
      <c r="AF97" s="36">
        <f>IFERROR(TRIM(INDEX($A97:$V97,MATCH(Lists!$J$3,$A$1:$V$1,0))&amp;""),"")</f>
        <v/>
      </c>
      <c r="AG97" s="36">
        <f>IF(LEN(AF97)&gt;0,MAX($AG$1:AG96)+1,"")</f>
        <v/>
      </c>
      <c r="AH97" s="36">
        <f>IFERROR(TRIM(INDEX($A97:$V97,MATCH(Lists!$J$9,$A$1:$V$1,0))&amp;""),"")</f>
        <v/>
      </c>
    </row>
    <row r="98">
      <c r="W98" s="35" t="n"/>
      <c r="X98" s="36">
        <f>IFERROR(TRIM(INDEX($A98:$V98,MATCH(Lists!$J$10,$A$1:$V$1,0))&amp;""),"")</f>
        <v/>
      </c>
      <c r="Y98" s="36">
        <f>IF(ISNUMBER(IFERROR(VALUE(IFERROR(TRIM(INDEX($A98:$V98,MATCH(Lists!$J$2,$A$1:$V$1,0))&amp;""),"")),"")),IF(AND(IFERROR(VALUE(IFERROR(TRIM(INDEX($A98:$V98,MATCH(Lists!$J$2,$A$1:$V$1,0))&amp;""),"")),"")&gt;=0,IFERROR(VALUE(IFERROR(TRIM(INDEX($A98:$V98,MATCH(Lists!$J$2,$A$1:$V$1,0))&amp;""),"")),"")&lt;=10),IFERROR(VALUE(IFERROR(TRIM(INDEX($A98:$V98,MATCH(Lists!$J$2,$A$1:$V$1,0))&amp;""),"")),""),""),"")</f>
        <v/>
      </c>
      <c r="Z98" s="36">
        <f>IF(Y98="","",IF(Y98&gt;=9,"Promoter",IF(Y98&gt;=7,"Passive","Detractor")))</f>
        <v/>
      </c>
      <c r="AA98" s="36">
        <f>IFERROR(VALUE(IFERROR(TRIM(INDEX($A98:$V98,MATCH(Lists!$J$4,$A$1:$V$1,0))&amp;""),"")),"")</f>
        <v/>
      </c>
      <c r="AB98" s="36">
        <f>IFERROR(VALUE(IFERROR(TRIM(INDEX($A98:$V98,MATCH(Lists!$J$5,$A$1:$V$1,0))&amp;""),"")),"")</f>
        <v/>
      </c>
      <c r="AC98" s="36">
        <f>IFERROR(VALUE(IFERROR(TRIM(INDEX($A98:$V98,MATCH(Lists!$J$6,$A$1:$V$1,0))&amp;""),"")),"")</f>
        <v/>
      </c>
      <c r="AD98" s="36">
        <f>IFERROR(TRIM(INDEX($A98:$V98,MATCH(Lists!$J$7,$A$1:$V$1,0))&amp;""),"")</f>
        <v/>
      </c>
      <c r="AE98" s="36">
        <f>IFERROR(TRIM(INDEX($A98:$V98,MATCH(Lists!$J$8,$A$1:$V$1,0))&amp;""),"")</f>
        <v/>
      </c>
      <c r="AF98" s="36">
        <f>IFERROR(TRIM(INDEX($A98:$V98,MATCH(Lists!$J$3,$A$1:$V$1,0))&amp;""),"")</f>
        <v/>
      </c>
      <c r="AG98" s="36">
        <f>IF(LEN(AF98)&gt;0,MAX($AG$1:AG97)+1,"")</f>
        <v/>
      </c>
      <c r="AH98" s="36">
        <f>IFERROR(TRIM(INDEX($A98:$V98,MATCH(Lists!$J$9,$A$1:$V$1,0))&amp;""),"")</f>
        <v/>
      </c>
    </row>
    <row r="99">
      <c r="W99" s="35" t="n"/>
      <c r="X99" s="36">
        <f>IFERROR(TRIM(INDEX($A99:$V99,MATCH(Lists!$J$10,$A$1:$V$1,0))&amp;""),"")</f>
        <v/>
      </c>
      <c r="Y99" s="36">
        <f>IF(ISNUMBER(IFERROR(VALUE(IFERROR(TRIM(INDEX($A99:$V99,MATCH(Lists!$J$2,$A$1:$V$1,0))&amp;""),"")),"")),IF(AND(IFERROR(VALUE(IFERROR(TRIM(INDEX($A99:$V99,MATCH(Lists!$J$2,$A$1:$V$1,0))&amp;""),"")),"")&gt;=0,IFERROR(VALUE(IFERROR(TRIM(INDEX($A99:$V99,MATCH(Lists!$J$2,$A$1:$V$1,0))&amp;""),"")),"")&lt;=10),IFERROR(VALUE(IFERROR(TRIM(INDEX($A99:$V99,MATCH(Lists!$J$2,$A$1:$V$1,0))&amp;""),"")),""),""),"")</f>
        <v/>
      </c>
      <c r="Z99" s="36">
        <f>IF(Y99="","",IF(Y99&gt;=9,"Promoter",IF(Y99&gt;=7,"Passive","Detractor")))</f>
        <v/>
      </c>
      <c r="AA99" s="36">
        <f>IFERROR(VALUE(IFERROR(TRIM(INDEX($A99:$V99,MATCH(Lists!$J$4,$A$1:$V$1,0))&amp;""),"")),"")</f>
        <v/>
      </c>
      <c r="AB99" s="36">
        <f>IFERROR(VALUE(IFERROR(TRIM(INDEX($A99:$V99,MATCH(Lists!$J$5,$A$1:$V$1,0))&amp;""),"")),"")</f>
        <v/>
      </c>
      <c r="AC99" s="36">
        <f>IFERROR(VALUE(IFERROR(TRIM(INDEX($A99:$V99,MATCH(Lists!$J$6,$A$1:$V$1,0))&amp;""),"")),"")</f>
        <v/>
      </c>
      <c r="AD99" s="36">
        <f>IFERROR(TRIM(INDEX($A99:$V99,MATCH(Lists!$J$7,$A$1:$V$1,0))&amp;""),"")</f>
        <v/>
      </c>
      <c r="AE99" s="36">
        <f>IFERROR(TRIM(INDEX($A99:$V99,MATCH(Lists!$J$8,$A$1:$V$1,0))&amp;""),"")</f>
        <v/>
      </c>
      <c r="AF99" s="36">
        <f>IFERROR(TRIM(INDEX($A99:$V99,MATCH(Lists!$J$3,$A$1:$V$1,0))&amp;""),"")</f>
        <v/>
      </c>
      <c r="AG99" s="36">
        <f>IF(LEN(AF99)&gt;0,MAX($AG$1:AG98)+1,"")</f>
        <v/>
      </c>
      <c r="AH99" s="36">
        <f>IFERROR(TRIM(INDEX($A99:$V99,MATCH(Lists!$J$9,$A$1:$V$1,0))&amp;""),"")</f>
        <v/>
      </c>
    </row>
    <row r="100">
      <c r="W100" s="35" t="n"/>
      <c r="X100" s="36">
        <f>IFERROR(TRIM(INDEX($A100:$V100,MATCH(Lists!$J$10,$A$1:$V$1,0))&amp;""),"")</f>
        <v/>
      </c>
      <c r="Y100" s="36">
        <f>IF(ISNUMBER(IFERROR(VALUE(IFERROR(TRIM(INDEX($A100:$V100,MATCH(Lists!$J$2,$A$1:$V$1,0))&amp;""),"")),"")),IF(AND(IFERROR(VALUE(IFERROR(TRIM(INDEX($A100:$V100,MATCH(Lists!$J$2,$A$1:$V$1,0))&amp;""),"")),"")&gt;=0,IFERROR(VALUE(IFERROR(TRIM(INDEX($A100:$V100,MATCH(Lists!$J$2,$A$1:$V$1,0))&amp;""),"")),"")&lt;=10),IFERROR(VALUE(IFERROR(TRIM(INDEX($A100:$V100,MATCH(Lists!$J$2,$A$1:$V$1,0))&amp;""),"")),""),""),"")</f>
        <v/>
      </c>
      <c r="Z100" s="36">
        <f>IF(Y100="","",IF(Y100&gt;=9,"Promoter",IF(Y100&gt;=7,"Passive","Detractor")))</f>
        <v/>
      </c>
      <c r="AA100" s="36">
        <f>IFERROR(VALUE(IFERROR(TRIM(INDEX($A100:$V100,MATCH(Lists!$J$4,$A$1:$V$1,0))&amp;""),"")),"")</f>
        <v/>
      </c>
      <c r="AB100" s="36">
        <f>IFERROR(VALUE(IFERROR(TRIM(INDEX($A100:$V100,MATCH(Lists!$J$5,$A$1:$V$1,0))&amp;""),"")),"")</f>
        <v/>
      </c>
      <c r="AC100" s="36">
        <f>IFERROR(VALUE(IFERROR(TRIM(INDEX($A100:$V100,MATCH(Lists!$J$6,$A$1:$V$1,0))&amp;""),"")),"")</f>
        <v/>
      </c>
      <c r="AD100" s="36">
        <f>IFERROR(TRIM(INDEX($A100:$V100,MATCH(Lists!$J$7,$A$1:$V$1,0))&amp;""),"")</f>
        <v/>
      </c>
      <c r="AE100" s="36">
        <f>IFERROR(TRIM(INDEX($A100:$V100,MATCH(Lists!$J$8,$A$1:$V$1,0))&amp;""),"")</f>
        <v/>
      </c>
      <c r="AF100" s="36">
        <f>IFERROR(TRIM(INDEX($A100:$V100,MATCH(Lists!$J$3,$A$1:$V$1,0))&amp;""),"")</f>
        <v/>
      </c>
      <c r="AG100" s="36">
        <f>IF(LEN(AF100)&gt;0,MAX($AG$1:AG99)+1,"")</f>
        <v/>
      </c>
      <c r="AH100" s="36">
        <f>IFERROR(TRIM(INDEX($A100:$V100,MATCH(Lists!$J$9,$A$1:$V$1,0))&amp;""),"")</f>
        <v/>
      </c>
    </row>
    <row r="101">
      <c r="W101" s="35" t="n"/>
      <c r="X101" s="36">
        <f>IFERROR(TRIM(INDEX($A101:$V101,MATCH(Lists!$J$10,$A$1:$V$1,0))&amp;""),"")</f>
        <v/>
      </c>
      <c r="Y101" s="36">
        <f>IF(ISNUMBER(IFERROR(VALUE(IFERROR(TRIM(INDEX($A101:$V101,MATCH(Lists!$J$2,$A$1:$V$1,0))&amp;""),"")),"")),IF(AND(IFERROR(VALUE(IFERROR(TRIM(INDEX($A101:$V101,MATCH(Lists!$J$2,$A$1:$V$1,0))&amp;""),"")),"")&gt;=0,IFERROR(VALUE(IFERROR(TRIM(INDEX($A101:$V101,MATCH(Lists!$J$2,$A$1:$V$1,0))&amp;""),"")),"")&lt;=10),IFERROR(VALUE(IFERROR(TRIM(INDEX($A101:$V101,MATCH(Lists!$J$2,$A$1:$V$1,0))&amp;""),"")),""),""),"")</f>
        <v/>
      </c>
      <c r="Z101" s="36">
        <f>IF(Y101="","",IF(Y101&gt;=9,"Promoter",IF(Y101&gt;=7,"Passive","Detractor")))</f>
        <v/>
      </c>
      <c r="AA101" s="36">
        <f>IFERROR(VALUE(IFERROR(TRIM(INDEX($A101:$V101,MATCH(Lists!$J$4,$A$1:$V$1,0))&amp;""),"")),"")</f>
        <v/>
      </c>
      <c r="AB101" s="36">
        <f>IFERROR(VALUE(IFERROR(TRIM(INDEX($A101:$V101,MATCH(Lists!$J$5,$A$1:$V$1,0))&amp;""),"")),"")</f>
        <v/>
      </c>
      <c r="AC101" s="36">
        <f>IFERROR(VALUE(IFERROR(TRIM(INDEX($A101:$V101,MATCH(Lists!$J$6,$A$1:$V$1,0))&amp;""),"")),"")</f>
        <v/>
      </c>
      <c r="AD101" s="36">
        <f>IFERROR(TRIM(INDEX($A101:$V101,MATCH(Lists!$J$7,$A$1:$V$1,0))&amp;""),"")</f>
        <v/>
      </c>
      <c r="AE101" s="36">
        <f>IFERROR(TRIM(INDEX($A101:$V101,MATCH(Lists!$J$8,$A$1:$V$1,0))&amp;""),"")</f>
        <v/>
      </c>
      <c r="AF101" s="36">
        <f>IFERROR(TRIM(INDEX($A101:$V101,MATCH(Lists!$J$3,$A$1:$V$1,0))&amp;""),"")</f>
        <v/>
      </c>
      <c r="AG101" s="36">
        <f>IF(LEN(AF101)&gt;0,MAX($AG$1:AG100)+1,"")</f>
        <v/>
      </c>
      <c r="AH101" s="36">
        <f>IFERROR(TRIM(INDEX($A101:$V101,MATCH(Lists!$J$9,$A$1:$V$1,0))&amp;""),"")</f>
        <v/>
      </c>
    </row>
    <row r="102">
      <c r="W102" s="35" t="n"/>
      <c r="X102" s="36">
        <f>IFERROR(TRIM(INDEX($A102:$V102,MATCH(Lists!$J$10,$A$1:$V$1,0))&amp;""),"")</f>
        <v/>
      </c>
      <c r="Y102" s="36">
        <f>IF(ISNUMBER(IFERROR(VALUE(IFERROR(TRIM(INDEX($A102:$V102,MATCH(Lists!$J$2,$A$1:$V$1,0))&amp;""),"")),"")),IF(AND(IFERROR(VALUE(IFERROR(TRIM(INDEX($A102:$V102,MATCH(Lists!$J$2,$A$1:$V$1,0))&amp;""),"")),"")&gt;=0,IFERROR(VALUE(IFERROR(TRIM(INDEX($A102:$V102,MATCH(Lists!$J$2,$A$1:$V$1,0))&amp;""),"")),"")&lt;=10),IFERROR(VALUE(IFERROR(TRIM(INDEX($A102:$V102,MATCH(Lists!$J$2,$A$1:$V$1,0))&amp;""),"")),""),""),"")</f>
        <v/>
      </c>
      <c r="Z102" s="36">
        <f>IF(Y102="","",IF(Y102&gt;=9,"Promoter",IF(Y102&gt;=7,"Passive","Detractor")))</f>
        <v/>
      </c>
      <c r="AA102" s="36">
        <f>IFERROR(VALUE(IFERROR(TRIM(INDEX($A102:$V102,MATCH(Lists!$J$4,$A$1:$V$1,0))&amp;""),"")),"")</f>
        <v/>
      </c>
      <c r="AB102" s="36">
        <f>IFERROR(VALUE(IFERROR(TRIM(INDEX($A102:$V102,MATCH(Lists!$J$5,$A$1:$V$1,0))&amp;""),"")),"")</f>
        <v/>
      </c>
      <c r="AC102" s="36">
        <f>IFERROR(VALUE(IFERROR(TRIM(INDEX($A102:$V102,MATCH(Lists!$J$6,$A$1:$V$1,0))&amp;""),"")),"")</f>
        <v/>
      </c>
      <c r="AD102" s="36">
        <f>IFERROR(TRIM(INDEX($A102:$V102,MATCH(Lists!$J$7,$A$1:$V$1,0))&amp;""),"")</f>
        <v/>
      </c>
      <c r="AE102" s="36">
        <f>IFERROR(TRIM(INDEX($A102:$V102,MATCH(Lists!$J$8,$A$1:$V$1,0))&amp;""),"")</f>
        <v/>
      </c>
      <c r="AF102" s="36">
        <f>IFERROR(TRIM(INDEX($A102:$V102,MATCH(Lists!$J$3,$A$1:$V$1,0))&amp;""),"")</f>
        <v/>
      </c>
      <c r="AG102" s="36">
        <f>IF(LEN(AF102)&gt;0,MAX($AG$1:AG101)+1,"")</f>
        <v/>
      </c>
      <c r="AH102" s="36">
        <f>IFERROR(TRIM(INDEX($A102:$V102,MATCH(Lists!$J$9,$A$1:$V$1,0))&amp;""),"")</f>
        <v/>
      </c>
    </row>
    <row r="103">
      <c r="W103" s="35" t="n"/>
      <c r="X103" s="36">
        <f>IFERROR(TRIM(INDEX($A103:$V103,MATCH(Lists!$J$10,$A$1:$V$1,0))&amp;""),"")</f>
        <v/>
      </c>
      <c r="Y103" s="36">
        <f>IF(ISNUMBER(IFERROR(VALUE(IFERROR(TRIM(INDEX($A103:$V103,MATCH(Lists!$J$2,$A$1:$V$1,0))&amp;""),"")),"")),IF(AND(IFERROR(VALUE(IFERROR(TRIM(INDEX($A103:$V103,MATCH(Lists!$J$2,$A$1:$V$1,0))&amp;""),"")),"")&gt;=0,IFERROR(VALUE(IFERROR(TRIM(INDEX($A103:$V103,MATCH(Lists!$J$2,$A$1:$V$1,0))&amp;""),"")),"")&lt;=10),IFERROR(VALUE(IFERROR(TRIM(INDEX($A103:$V103,MATCH(Lists!$J$2,$A$1:$V$1,0))&amp;""),"")),""),""),"")</f>
        <v/>
      </c>
      <c r="Z103" s="36">
        <f>IF(Y103="","",IF(Y103&gt;=9,"Promoter",IF(Y103&gt;=7,"Passive","Detractor")))</f>
        <v/>
      </c>
      <c r="AA103" s="36">
        <f>IFERROR(VALUE(IFERROR(TRIM(INDEX($A103:$V103,MATCH(Lists!$J$4,$A$1:$V$1,0))&amp;""),"")),"")</f>
        <v/>
      </c>
      <c r="AB103" s="36">
        <f>IFERROR(VALUE(IFERROR(TRIM(INDEX($A103:$V103,MATCH(Lists!$J$5,$A$1:$V$1,0))&amp;""),"")),"")</f>
        <v/>
      </c>
      <c r="AC103" s="36">
        <f>IFERROR(VALUE(IFERROR(TRIM(INDEX($A103:$V103,MATCH(Lists!$J$6,$A$1:$V$1,0))&amp;""),"")),"")</f>
        <v/>
      </c>
      <c r="AD103" s="36">
        <f>IFERROR(TRIM(INDEX($A103:$V103,MATCH(Lists!$J$7,$A$1:$V$1,0))&amp;""),"")</f>
        <v/>
      </c>
      <c r="AE103" s="36">
        <f>IFERROR(TRIM(INDEX($A103:$V103,MATCH(Lists!$J$8,$A$1:$V$1,0))&amp;""),"")</f>
        <v/>
      </c>
      <c r="AF103" s="36">
        <f>IFERROR(TRIM(INDEX($A103:$V103,MATCH(Lists!$J$3,$A$1:$V$1,0))&amp;""),"")</f>
        <v/>
      </c>
      <c r="AG103" s="36">
        <f>IF(LEN(AF103)&gt;0,MAX($AG$1:AG102)+1,"")</f>
        <v/>
      </c>
      <c r="AH103" s="36">
        <f>IFERROR(TRIM(INDEX($A103:$V103,MATCH(Lists!$J$9,$A$1:$V$1,0))&amp;""),"")</f>
        <v/>
      </c>
    </row>
    <row r="104">
      <c r="W104" s="35" t="n"/>
      <c r="X104" s="36">
        <f>IFERROR(TRIM(INDEX($A104:$V104,MATCH(Lists!$J$10,$A$1:$V$1,0))&amp;""),"")</f>
        <v/>
      </c>
      <c r="Y104" s="36">
        <f>IF(ISNUMBER(IFERROR(VALUE(IFERROR(TRIM(INDEX($A104:$V104,MATCH(Lists!$J$2,$A$1:$V$1,0))&amp;""),"")),"")),IF(AND(IFERROR(VALUE(IFERROR(TRIM(INDEX($A104:$V104,MATCH(Lists!$J$2,$A$1:$V$1,0))&amp;""),"")),"")&gt;=0,IFERROR(VALUE(IFERROR(TRIM(INDEX($A104:$V104,MATCH(Lists!$J$2,$A$1:$V$1,0))&amp;""),"")),"")&lt;=10),IFERROR(VALUE(IFERROR(TRIM(INDEX($A104:$V104,MATCH(Lists!$J$2,$A$1:$V$1,0))&amp;""),"")),""),""),"")</f>
        <v/>
      </c>
      <c r="Z104" s="36">
        <f>IF(Y104="","",IF(Y104&gt;=9,"Promoter",IF(Y104&gt;=7,"Passive","Detractor")))</f>
        <v/>
      </c>
      <c r="AA104" s="36">
        <f>IFERROR(VALUE(IFERROR(TRIM(INDEX($A104:$V104,MATCH(Lists!$J$4,$A$1:$V$1,0))&amp;""),"")),"")</f>
        <v/>
      </c>
      <c r="AB104" s="36">
        <f>IFERROR(VALUE(IFERROR(TRIM(INDEX($A104:$V104,MATCH(Lists!$J$5,$A$1:$V$1,0))&amp;""),"")),"")</f>
        <v/>
      </c>
      <c r="AC104" s="36">
        <f>IFERROR(VALUE(IFERROR(TRIM(INDEX($A104:$V104,MATCH(Lists!$J$6,$A$1:$V$1,0))&amp;""),"")),"")</f>
        <v/>
      </c>
      <c r="AD104" s="36">
        <f>IFERROR(TRIM(INDEX($A104:$V104,MATCH(Lists!$J$7,$A$1:$V$1,0))&amp;""),"")</f>
        <v/>
      </c>
      <c r="AE104" s="36">
        <f>IFERROR(TRIM(INDEX($A104:$V104,MATCH(Lists!$J$8,$A$1:$V$1,0))&amp;""),"")</f>
        <v/>
      </c>
      <c r="AF104" s="36">
        <f>IFERROR(TRIM(INDEX($A104:$V104,MATCH(Lists!$J$3,$A$1:$V$1,0))&amp;""),"")</f>
        <v/>
      </c>
      <c r="AG104" s="36">
        <f>IF(LEN(AF104)&gt;0,MAX($AG$1:AG103)+1,"")</f>
        <v/>
      </c>
      <c r="AH104" s="36">
        <f>IFERROR(TRIM(INDEX($A104:$V104,MATCH(Lists!$J$9,$A$1:$V$1,0))&amp;""),"")</f>
        <v/>
      </c>
    </row>
    <row r="105">
      <c r="W105" s="35" t="n"/>
      <c r="X105" s="36">
        <f>IFERROR(TRIM(INDEX($A105:$V105,MATCH(Lists!$J$10,$A$1:$V$1,0))&amp;""),"")</f>
        <v/>
      </c>
      <c r="Y105" s="36">
        <f>IF(ISNUMBER(IFERROR(VALUE(IFERROR(TRIM(INDEX($A105:$V105,MATCH(Lists!$J$2,$A$1:$V$1,0))&amp;""),"")),"")),IF(AND(IFERROR(VALUE(IFERROR(TRIM(INDEX($A105:$V105,MATCH(Lists!$J$2,$A$1:$V$1,0))&amp;""),"")),"")&gt;=0,IFERROR(VALUE(IFERROR(TRIM(INDEX($A105:$V105,MATCH(Lists!$J$2,$A$1:$V$1,0))&amp;""),"")),"")&lt;=10),IFERROR(VALUE(IFERROR(TRIM(INDEX($A105:$V105,MATCH(Lists!$J$2,$A$1:$V$1,0))&amp;""),"")),""),""),"")</f>
        <v/>
      </c>
      <c r="Z105" s="36">
        <f>IF(Y105="","",IF(Y105&gt;=9,"Promoter",IF(Y105&gt;=7,"Passive","Detractor")))</f>
        <v/>
      </c>
      <c r="AA105" s="36">
        <f>IFERROR(VALUE(IFERROR(TRIM(INDEX($A105:$V105,MATCH(Lists!$J$4,$A$1:$V$1,0))&amp;""),"")),"")</f>
        <v/>
      </c>
      <c r="AB105" s="36">
        <f>IFERROR(VALUE(IFERROR(TRIM(INDEX($A105:$V105,MATCH(Lists!$J$5,$A$1:$V$1,0))&amp;""),"")),"")</f>
        <v/>
      </c>
      <c r="AC105" s="36">
        <f>IFERROR(VALUE(IFERROR(TRIM(INDEX($A105:$V105,MATCH(Lists!$J$6,$A$1:$V$1,0))&amp;""),"")),"")</f>
        <v/>
      </c>
      <c r="AD105" s="36">
        <f>IFERROR(TRIM(INDEX($A105:$V105,MATCH(Lists!$J$7,$A$1:$V$1,0))&amp;""),"")</f>
        <v/>
      </c>
      <c r="AE105" s="36">
        <f>IFERROR(TRIM(INDEX($A105:$V105,MATCH(Lists!$J$8,$A$1:$V$1,0))&amp;""),"")</f>
        <v/>
      </c>
      <c r="AF105" s="36">
        <f>IFERROR(TRIM(INDEX($A105:$V105,MATCH(Lists!$J$3,$A$1:$V$1,0))&amp;""),"")</f>
        <v/>
      </c>
      <c r="AG105" s="36">
        <f>IF(LEN(AF105)&gt;0,MAX($AG$1:AG104)+1,"")</f>
        <v/>
      </c>
      <c r="AH105" s="36">
        <f>IFERROR(TRIM(INDEX($A105:$V105,MATCH(Lists!$J$9,$A$1:$V$1,0))&amp;""),"")</f>
        <v/>
      </c>
    </row>
    <row r="106">
      <c r="W106" s="35" t="n"/>
      <c r="X106" s="36">
        <f>IFERROR(TRIM(INDEX($A106:$V106,MATCH(Lists!$J$10,$A$1:$V$1,0))&amp;""),"")</f>
        <v/>
      </c>
      <c r="Y106" s="36">
        <f>IF(ISNUMBER(IFERROR(VALUE(IFERROR(TRIM(INDEX($A106:$V106,MATCH(Lists!$J$2,$A$1:$V$1,0))&amp;""),"")),"")),IF(AND(IFERROR(VALUE(IFERROR(TRIM(INDEX($A106:$V106,MATCH(Lists!$J$2,$A$1:$V$1,0))&amp;""),"")),"")&gt;=0,IFERROR(VALUE(IFERROR(TRIM(INDEX($A106:$V106,MATCH(Lists!$J$2,$A$1:$V$1,0))&amp;""),"")),"")&lt;=10),IFERROR(VALUE(IFERROR(TRIM(INDEX($A106:$V106,MATCH(Lists!$J$2,$A$1:$V$1,0))&amp;""),"")),""),""),"")</f>
        <v/>
      </c>
      <c r="Z106" s="36">
        <f>IF(Y106="","",IF(Y106&gt;=9,"Promoter",IF(Y106&gt;=7,"Passive","Detractor")))</f>
        <v/>
      </c>
      <c r="AA106" s="36">
        <f>IFERROR(VALUE(IFERROR(TRIM(INDEX($A106:$V106,MATCH(Lists!$J$4,$A$1:$V$1,0))&amp;""),"")),"")</f>
        <v/>
      </c>
      <c r="AB106" s="36">
        <f>IFERROR(VALUE(IFERROR(TRIM(INDEX($A106:$V106,MATCH(Lists!$J$5,$A$1:$V$1,0))&amp;""),"")),"")</f>
        <v/>
      </c>
      <c r="AC106" s="36">
        <f>IFERROR(VALUE(IFERROR(TRIM(INDEX($A106:$V106,MATCH(Lists!$J$6,$A$1:$V$1,0))&amp;""),"")),"")</f>
        <v/>
      </c>
      <c r="AD106" s="36">
        <f>IFERROR(TRIM(INDEX($A106:$V106,MATCH(Lists!$J$7,$A$1:$V$1,0))&amp;""),"")</f>
        <v/>
      </c>
      <c r="AE106" s="36">
        <f>IFERROR(TRIM(INDEX($A106:$V106,MATCH(Lists!$J$8,$A$1:$V$1,0))&amp;""),"")</f>
        <v/>
      </c>
      <c r="AF106" s="36">
        <f>IFERROR(TRIM(INDEX($A106:$V106,MATCH(Lists!$J$3,$A$1:$V$1,0))&amp;""),"")</f>
        <v/>
      </c>
      <c r="AG106" s="36">
        <f>IF(LEN(AF106)&gt;0,MAX($AG$1:AG105)+1,"")</f>
        <v/>
      </c>
      <c r="AH106" s="36">
        <f>IFERROR(TRIM(INDEX($A106:$V106,MATCH(Lists!$J$9,$A$1:$V$1,0))&amp;""),"")</f>
        <v/>
      </c>
    </row>
    <row r="107">
      <c r="W107" s="35" t="n"/>
      <c r="X107" s="36">
        <f>IFERROR(TRIM(INDEX($A107:$V107,MATCH(Lists!$J$10,$A$1:$V$1,0))&amp;""),"")</f>
        <v/>
      </c>
      <c r="Y107" s="36">
        <f>IF(ISNUMBER(IFERROR(VALUE(IFERROR(TRIM(INDEX($A107:$V107,MATCH(Lists!$J$2,$A$1:$V$1,0))&amp;""),"")),"")),IF(AND(IFERROR(VALUE(IFERROR(TRIM(INDEX($A107:$V107,MATCH(Lists!$J$2,$A$1:$V$1,0))&amp;""),"")),"")&gt;=0,IFERROR(VALUE(IFERROR(TRIM(INDEX($A107:$V107,MATCH(Lists!$J$2,$A$1:$V$1,0))&amp;""),"")),"")&lt;=10),IFERROR(VALUE(IFERROR(TRIM(INDEX($A107:$V107,MATCH(Lists!$J$2,$A$1:$V$1,0))&amp;""),"")),""),""),"")</f>
        <v/>
      </c>
      <c r="Z107" s="36">
        <f>IF(Y107="","",IF(Y107&gt;=9,"Promoter",IF(Y107&gt;=7,"Passive","Detractor")))</f>
        <v/>
      </c>
      <c r="AA107" s="36">
        <f>IFERROR(VALUE(IFERROR(TRIM(INDEX($A107:$V107,MATCH(Lists!$J$4,$A$1:$V$1,0))&amp;""),"")),"")</f>
        <v/>
      </c>
      <c r="AB107" s="36">
        <f>IFERROR(VALUE(IFERROR(TRIM(INDEX($A107:$V107,MATCH(Lists!$J$5,$A$1:$V$1,0))&amp;""),"")),"")</f>
        <v/>
      </c>
      <c r="AC107" s="36">
        <f>IFERROR(VALUE(IFERROR(TRIM(INDEX($A107:$V107,MATCH(Lists!$J$6,$A$1:$V$1,0))&amp;""),"")),"")</f>
        <v/>
      </c>
      <c r="AD107" s="36">
        <f>IFERROR(TRIM(INDEX($A107:$V107,MATCH(Lists!$J$7,$A$1:$V$1,0))&amp;""),"")</f>
        <v/>
      </c>
      <c r="AE107" s="36">
        <f>IFERROR(TRIM(INDEX($A107:$V107,MATCH(Lists!$J$8,$A$1:$V$1,0))&amp;""),"")</f>
        <v/>
      </c>
      <c r="AF107" s="36">
        <f>IFERROR(TRIM(INDEX($A107:$V107,MATCH(Lists!$J$3,$A$1:$V$1,0))&amp;""),"")</f>
        <v/>
      </c>
      <c r="AG107" s="36">
        <f>IF(LEN(AF107)&gt;0,MAX($AG$1:AG106)+1,"")</f>
        <v/>
      </c>
      <c r="AH107" s="36">
        <f>IFERROR(TRIM(INDEX($A107:$V107,MATCH(Lists!$J$9,$A$1:$V$1,0))&amp;""),"")</f>
        <v/>
      </c>
    </row>
    <row r="108">
      <c r="W108" s="35" t="n"/>
      <c r="X108" s="36">
        <f>IFERROR(TRIM(INDEX($A108:$V108,MATCH(Lists!$J$10,$A$1:$V$1,0))&amp;""),"")</f>
        <v/>
      </c>
      <c r="Y108" s="36">
        <f>IF(ISNUMBER(IFERROR(VALUE(IFERROR(TRIM(INDEX($A108:$V108,MATCH(Lists!$J$2,$A$1:$V$1,0))&amp;""),"")),"")),IF(AND(IFERROR(VALUE(IFERROR(TRIM(INDEX($A108:$V108,MATCH(Lists!$J$2,$A$1:$V$1,0))&amp;""),"")),"")&gt;=0,IFERROR(VALUE(IFERROR(TRIM(INDEX($A108:$V108,MATCH(Lists!$J$2,$A$1:$V$1,0))&amp;""),"")),"")&lt;=10),IFERROR(VALUE(IFERROR(TRIM(INDEX($A108:$V108,MATCH(Lists!$J$2,$A$1:$V$1,0))&amp;""),"")),""),""),"")</f>
        <v/>
      </c>
      <c r="Z108" s="36">
        <f>IF(Y108="","",IF(Y108&gt;=9,"Promoter",IF(Y108&gt;=7,"Passive","Detractor")))</f>
        <v/>
      </c>
      <c r="AA108" s="36">
        <f>IFERROR(VALUE(IFERROR(TRIM(INDEX($A108:$V108,MATCH(Lists!$J$4,$A$1:$V$1,0))&amp;""),"")),"")</f>
        <v/>
      </c>
      <c r="AB108" s="36">
        <f>IFERROR(VALUE(IFERROR(TRIM(INDEX($A108:$V108,MATCH(Lists!$J$5,$A$1:$V$1,0))&amp;""),"")),"")</f>
        <v/>
      </c>
      <c r="AC108" s="36">
        <f>IFERROR(VALUE(IFERROR(TRIM(INDEX($A108:$V108,MATCH(Lists!$J$6,$A$1:$V$1,0))&amp;""),"")),"")</f>
        <v/>
      </c>
      <c r="AD108" s="36">
        <f>IFERROR(TRIM(INDEX($A108:$V108,MATCH(Lists!$J$7,$A$1:$V$1,0))&amp;""),"")</f>
        <v/>
      </c>
      <c r="AE108" s="36">
        <f>IFERROR(TRIM(INDEX($A108:$V108,MATCH(Lists!$J$8,$A$1:$V$1,0))&amp;""),"")</f>
        <v/>
      </c>
      <c r="AF108" s="36">
        <f>IFERROR(TRIM(INDEX($A108:$V108,MATCH(Lists!$J$3,$A$1:$V$1,0))&amp;""),"")</f>
        <v/>
      </c>
      <c r="AG108" s="36">
        <f>IF(LEN(AF108)&gt;0,MAX($AG$1:AG107)+1,"")</f>
        <v/>
      </c>
      <c r="AH108" s="36">
        <f>IFERROR(TRIM(INDEX($A108:$V108,MATCH(Lists!$J$9,$A$1:$V$1,0))&amp;""),"")</f>
        <v/>
      </c>
    </row>
    <row r="109">
      <c r="W109" s="35" t="n"/>
      <c r="X109" s="36">
        <f>IFERROR(TRIM(INDEX($A109:$V109,MATCH(Lists!$J$10,$A$1:$V$1,0))&amp;""),"")</f>
        <v/>
      </c>
      <c r="Y109" s="36">
        <f>IF(ISNUMBER(IFERROR(VALUE(IFERROR(TRIM(INDEX($A109:$V109,MATCH(Lists!$J$2,$A$1:$V$1,0))&amp;""),"")),"")),IF(AND(IFERROR(VALUE(IFERROR(TRIM(INDEX($A109:$V109,MATCH(Lists!$J$2,$A$1:$V$1,0))&amp;""),"")),"")&gt;=0,IFERROR(VALUE(IFERROR(TRIM(INDEX($A109:$V109,MATCH(Lists!$J$2,$A$1:$V$1,0))&amp;""),"")),"")&lt;=10),IFERROR(VALUE(IFERROR(TRIM(INDEX($A109:$V109,MATCH(Lists!$J$2,$A$1:$V$1,0))&amp;""),"")),""),""),"")</f>
        <v/>
      </c>
      <c r="Z109" s="36">
        <f>IF(Y109="","",IF(Y109&gt;=9,"Promoter",IF(Y109&gt;=7,"Passive","Detractor")))</f>
        <v/>
      </c>
      <c r="AA109" s="36">
        <f>IFERROR(VALUE(IFERROR(TRIM(INDEX($A109:$V109,MATCH(Lists!$J$4,$A$1:$V$1,0))&amp;""),"")),"")</f>
        <v/>
      </c>
      <c r="AB109" s="36">
        <f>IFERROR(VALUE(IFERROR(TRIM(INDEX($A109:$V109,MATCH(Lists!$J$5,$A$1:$V$1,0))&amp;""),"")),"")</f>
        <v/>
      </c>
      <c r="AC109" s="36">
        <f>IFERROR(VALUE(IFERROR(TRIM(INDEX($A109:$V109,MATCH(Lists!$J$6,$A$1:$V$1,0))&amp;""),"")),"")</f>
        <v/>
      </c>
      <c r="AD109" s="36">
        <f>IFERROR(TRIM(INDEX($A109:$V109,MATCH(Lists!$J$7,$A$1:$V$1,0))&amp;""),"")</f>
        <v/>
      </c>
      <c r="AE109" s="36">
        <f>IFERROR(TRIM(INDEX($A109:$V109,MATCH(Lists!$J$8,$A$1:$V$1,0))&amp;""),"")</f>
        <v/>
      </c>
      <c r="AF109" s="36">
        <f>IFERROR(TRIM(INDEX($A109:$V109,MATCH(Lists!$J$3,$A$1:$V$1,0))&amp;""),"")</f>
        <v/>
      </c>
      <c r="AG109" s="36">
        <f>IF(LEN(AF109)&gt;0,MAX($AG$1:AG108)+1,"")</f>
        <v/>
      </c>
      <c r="AH109" s="36">
        <f>IFERROR(TRIM(INDEX($A109:$V109,MATCH(Lists!$J$9,$A$1:$V$1,0))&amp;""),"")</f>
        <v/>
      </c>
    </row>
    <row r="110">
      <c r="W110" s="35" t="n"/>
      <c r="X110" s="36">
        <f>IFERROR(TRIM(INDEX($A110:$V110,MATCH(Lists!$J$10,$A$1:$V$1,0))&amp;""),"")</f>
        <v/>
      </c>
      <c r="Y110" s="36">
        <f>IF(ISNUMBER(IFERROR(VALUE(IFERROR(TRIM(INDEX($A110:$V110,MATCH(Lists!$J$2,$A$1:$V$1,0))&amp;""),"")),"")),IF(AND(IFERROR(VALUE(IFERROR(TRIM(INDEX($A110:$V110,MATCH(Lists!$J$2,$A$1:$V$1,0))&amp;""),"")),"")&gt;=0,IFERROR(VALUE(IFERROR(TRIM(INDEX($A110:$V110,MATCH(Lists!$J$2,$A$1:$V$1,0))&amp;""),"")),"")&lt;=10),IFERROR(VALUE(IFERROR(TRIM(INDEX($A110:$V110,MATCH(Lists!$J$2,$A$1:$V$1,0))&amp;""),"")),""),""),"")</f>
        <v/>
      </c>
      <c r="Z110" s="36">
        <f>IF(Y110="","",IF(Y110&gt;=9,"Promoter",IF(Y110&gt;=7,"Passive","Detractor")))</f>
        <v/>
      </c>
      <c r="AA110" s="36">
        <f>IFERROR(VALUE(IFERROR(TRIM(INDEX($A110:$V110,MATCH(Lists!$J$4,$A$1:$V$1,0))&amp;""),"")),"")</f>
        <v/>
      </c>
      <c r="AB110" s="36">
        <f>IFERROR(VALUE(IFERROR(TRIM(INDEX($A110:$V110,MATCH(Lists!$J$5,$A$1:$V$1,0))&amp;""),"")),"")</f>
        <v/>
      </c>
      <c r="AC110" s="36">
        <f>IFERROR(VALUE(IFERROR(TRIM(INDEX($A110:$V110,MATCH(Lists!$J$6,$A$1:$V$1,0))&amp;""),"")),"")</f>
        <v/>
      </c>
      <c r="AD110" s="36">
        <f>IFERROR(TRIM(INDEX($A110:$V110,MATCH(Lists!$J$7,$A$1:$V$1,0))&amp;""),"")</f>
        <v/>
      </c>
      <c r="AE110" s="36">
        <f>IFERROR(TRIM(INDEX($A110:$V110,MATCH(Lists!$J$8,$A$1:$V$1,0))&amp;""),"")</f>
        <v/>
      </c>
      <c r="AF110" s="36">
        <f>IFERROR(TRIM(INDEX($A110:$V110,MATCH(Lists!$J$3,$A$1:$V$1,0))&amp;""),"")</f>
        <v/>
      </c>
      <c r="AG110" s="36">
        <f>IF(LEN(AF110)&gt;0,MAX($AG$1:AG109)+1,"")</f>
        <v/>
      </c>
      <c r="AH110" s="36">
        <f>IFERROR(TRIM(INDEX($A110:$V110,MATCH(Lists!$J$9,$A$1:$V$1,0))&amp;""),"")</f>
        <v/>
      </c>
    </row>
    <row r="111">
      <c r="W111" s="35" t="n"/>
      <c r="X111" s="36">
        <f>IFERROR(TRIM(INDEX($A111:$V111,MATCH(Lists!$J$10,$A$1:$V$1,0))&amp;""),"")</f>
        <v/>
      </c>
      <c r="Y111" s="36">
        <f>IF(ISNUMBER(IFERROR(VALUE(IFERROR(TRIM(INDEX($A111:$V111,MATCH(Lists!$J$2,$A$1:$V$1,0))&amp;""),"")),"")),IF(AND(IFERROR(VALUE(IFERROR(TRIM(INDEX($A111:$V111,MATCH(Lists!$J$2,$A$1:$V$1,0))&amp;""),"")),"")&gt;=0,IFERROR(VALUE(IFERROR(TRIM(INDEX($A111:$V111,MATCH(Lists!$J$2,$A$1:$V$1,0))&amp;""),"")),"")&lt;=10),IFERROR(VALUE(IFERROR(TRIM(INDEX($A111:$V111,MATCH(Lists!$J$2,$A$1:$V$1,0))&amp;""),"")),""),""),"")</f>
        <v/>
      </c>
      <c r="Z111" s="36">
        <f>IF(Y111="","",IF(Y111&gt;=9,"Promoter",IF(Y111&gt;=7,"Passive","Detractor")))</f>
        <v/>
      </c>
      <c r="AA111" s="36">
        <f>IFERROR(VALUE(IFERROR(TRIM(INDEX($A111:$V111,MATCH(Lists!$J$4,$A$1:$V$1,0))&amp;""),"")),"")</f>
        <v/>
      </c>
      <c r="AB111" s="36">
        <f>IFERROR(VALUE(IFERROR(TRIM(INDEX($A111:$V111,MATCH(Lists!$J$5,$A$1:$V$1,0))&amp;""),"")),"")</f>
        <v/>
      </c>
      <c r="AC111" s="36">
        <f>IFERROR(VALUE(IFERROR(TRIM(INDEX($A111:$V111,MATCH(Lists!$J$6,$A$1:$V$1,0))&amp;""),"")),"")</f>
        <v/>
      </c>
      <c r="AD111" s="36">
        <f>IFERROR(TRIM(INDEX($A111:$V111,MATCH(Lists!$J$7,$A$1:$V$1,0))&amp;""),"")</f>
        <v/>
      </c>
      <c r="AE111" s="36">
        <f>IFERROR(TRIM(INDEX($A111:$V111,MATCH(Lists!$J$8,$A$1:$V$1,0))&amp;""),"")</f>
        <v/>
      </c>
      <c r="AF111" s="36">
        <f>IFERROR(TRIM(INDEX($A111:$V111,MATCH(Lists!$J$3,$A$1:$V$1,0))&amp;""),"")</f>
        <v/>
      </c>
      <c r="AG111" s="36">
        <f>IF(LEN(AF111)&gt;0,MAX($AG$1:AG110)+1,"")</f>
        <v/>
      </c>
      <c r="AH111" s="36">
        <f>IFERROR(TRIM(INDEX($A111:$V111,MATCH(Lists!$J$9,$A$1:$V$1,0))&amp;""),"")</f>
        <v/>
      </c>
    </row>
    <row r="112">
      <c r="W112" s="35" t="n"/>
      <c r="X112" s="36">
        <f>IFERROR(TRIM(INDEX($A112:$V112,MATCH(Lists!$J$10,$A$1:$V$1,0))&amp;""),"")</f>
        <v/>
      </c>
      <c r="Y112" s="36">
        <f>IF(ISNUMBER(IFERROR(VALUE(IFERROR(TRIM(INDEX($A112:$V112,MATCH(Lists!$J$2,$A$1:$V$1,0))&amp;""),"")),"")),IF(AND(IFERROR(VALUE(IFERROR(TRIM(INDEX($A112:$V112,MATCH(Lists!$J$2,$A$1:$V$1,0))&amp;""),"")),"")&gt;=0,IFERROR(VALUE(IFERROR(TRIM(INDEX($A112:$V112,MATCH(Lists!$J$2,$A$1:$V$1,0))&amp;""),"")),"")&lt;=10),IFERROR(VALUE(IFERROR(TRIM(INDEX($A112:$V112,MATCH(Lists!$J$2,$A$1:$V$1,0))&amp;""),"")),""),""),"")</f>
        <v/>
      </c>
      <c r="Z112" s="36">
        <f>IF(Y112="","",IF(Y112&gt;=9,"Promoter",IF(Y112&gt;=7,"Passive","Detractor")))</f>
        <v/>
      </c>
      <c r="AA112" s="36">
        <f>IFERROR(VALUE(IFERROR(TRIM(INDEX($A112:$V112,MATCH(Lists!$J$4,$A$1:$V$1,0))&amp;""),"")),"")</f>
        <v/>
      </c>
      <c r="AB112" s="36">
        <f>IFERROR(VALUE(IFERROR(TRIM(INDEX($A112:$V112,MATCH(Lists!$J$5,$A$1:$V$1,0))&amp;""),"")),"")</f>
        <v/>
      </c>
      <c r="AC112" s="36">
        <f>IFERROR(VALUE(IFERROR(TRIM(INDEX($A112:$V112,MATCH(Lists!$J$6,$A$1:$V$1,0))&amp;""),"")),"")</f>
        <v/>
      </c>
      <c r="AD112" s="36">
        <f>IFERROR(TRIM(INDEX($A112:$V112,MATCH(Lists!$J$7,$A$1:$V$1,0))&amp;""),"")</f>
        <v/>
      </c>
      <c r="AE112" s="36">
        <f>IFERROR(TRIM(INDEX($A112:$V112,MATCH(Lists!$J$8,$A$1:$V$1,0))&amp;""),"")</f>
        <v/>
      </c>
      <c r="AF112" s="36">
        <f>IFERROR(TRIM(INDEX($A112:$V112,MATCH(Lists!$J$3,$A$1:$V$1,0))&amp;""),"")</f>
        <v/>
      </c>
      <c r="AG112" s="36">
        <f>IF(LEN(AF112)&gt;0,MAX($AG$1:AG111)+1,"")</f>
        <v/>
      </c>
      <c r="AH112" s="36">
        <f>IFERROR(TRIM(INDEX($A112:$V112,MATCH(Lists!$J$9,$A$1:$V$1,0))&amp;""),"")</f>
        <v/>
      </c>
    </row>
    <row r="113">
      <c r="W113" s="35" t="n"/>
      <c r="X113" s="36">
        <f>IFERROR(TRIM(INDEX($A113:$V113,MATCH(Lists!$J$10,$A$1:$V$1,0))&amp;""),"")</f>
        <v/>
      </c>
      <c r="Y113" s="36">
        <f>IF(ISNUMBER(IFERROR(VALUE(IFERROR(TRIM(INDEX($A113:$V113,MATCH(Lists!$J$2,$A$1:$V$1,0))&amp;""),"")),"")),IF(AND(IFERROR(VALUE(IFERROR(TRIM(INDEX($A113:$V113,MATCH(Lists!$J$2,$A$1:$V$1,0))&amp;""),"")),"")&gt;=0,IFERROR(VALUE(IFERROR(TRIM(INDEX($A113:$V113,MATCH(Lists!$J$2,$A$1:$V$1,0))&amp;""),"")),"")&lt;=10),IFERROR(VALUE(IFERROR(TRIM(INDEX($A113:$V113,MATCH(Lists!$J$2,$A$1:$V$1,0))&amp;""),"")),""),""),"")</f>
        <v/>
      </c>
      <c r="Z113" s="36">
        <f>IF(Y113="","",IF(Y113&gt;=9,"Promoter",IF(Y113&gt;=7,"Passive","Detractor")))</f>
        <v/>
      </c>
      <c r="AA113" s="36">
        <f>IFERROR(VALUE(IFERROR(TRIM(INDEX($A113:$V113,MATCH(Lists!$J$4,$A$1:$V$1,0))&amp;""),"")),"")</f>
        <v/>
      </c>
      <c r="AB113" s="36">
        <f>IFERROR(VALUE(IFERROR(TRIM(INDEX($A113:$V113,MATCH(Lists!$J$5,$A$1:$V$1,0))&amp;""),"")),"")</f>
        <v/>
      </c>
      <c r="AC113" s="36">
        <f>IFERROR(VALUE(IFERROR(TRIM(INDEX($A113:$V113,MATCH(Lists!$J$6,$A$1:$V$1,0))&amp;""),"")),"")</f>
        <v/>
      </c>
      <c r="AD113" s="36">
        <f>IFERROR(TRIM(INDEX($A113:$V113,MATCH(Lists!$J$7,$A$1:$V$1,0))&amp;""),"")</f>
        <v/>
      </c>
      <c r="AE113" s="36">
        <f>IFERROR(TRIM(INDEX($A113:$V113,MATCH(Lists!$J$8,$A$1:$V$1,0))&amp;""),"")</f>
        <v/>
      </c>
      <c r="AF113" s="36">
        <f>IFERROR(TRIM(INDEX($A113:$V113,MATCH(Lists!$J$3,$A$1:$V$1,0))&amp;""),"")</f>
        <v/>
      </c>
      <c r="AG113" s="36">
        <f>IF(LEN(AF113)&gt;0,MAX($AG$1:AG112)+1,"")</f>
        <v/>
      </c>
      <c r="AH113" s="36">
        <f>IFERROR(TRIM(INDEX($A113:$V113,MATCH(Lists!$J$9,$A$1:$V$1,0))&amp;""),"")</f>
        <v/>
      </c>
    </row>
    <row r="114">
      <c r="W114" s="35" t="n"/>
      <c r="X114" s="36">
        <f>IFERROR(TRIM(INDEX($A114:$V114,MATCH(Lists!$J$10,$A$1:$V$1,0))&amp;""),"")</f>
        <v/>
      </c>
      <c r="Y114" s="36">
        <f>IF(ISNUMBER(IFERROR(VALUE(IFERROR(TRIM(INDEX($A114:$V114,MATCH(Lists!$J$2,$A$1:$V$1,0))&amp;""),"")),"")),IF(AND(IFERROR(VALUE(IFERROR(TRIM(INDEX($A114:$V114,MATCH(Lists!$J$2,$A$1:$V$1,0))&amp;""),"")),"")&gt;=0,IFERROR(VALUE(IFERROR(TRIM(INDEX($A114:$V114,MATCH(Lists!$J$2,$A$1:$V$1,0))&amp;""),"")),"")&lt;=10),IFERROR(VALUE(IFERROR(TRIM(INDEX($A114:$V114,MATCH(Lists!$J$2,$A$1:$V$1,0))&amp;""),"")),""),""),"")</f>
        <v/>
      </c>
      <c r="Z114" s="36">
        <f>IF(Y114="","",IF(Y114&gt;=9,"Promoter",IF(Y114&gt;=7,"Passive","Detractor")))</f>
        <v/>
      </c>
      <c r="AA114" s="36">
        <f>IFERROR(VALUE(IFERROR(TRIM(INDEX($A114:$V114,MATCH(Lists!$J$4,$A$1:$V$1,0))&amp;""),"")),"")</f>
        <v/>
      </c>
      <c r="AB114" s="36">
        <f>IFERROR(VALUE(IFERROR(TRIM(INDEX($A114:$V114,MATCH(Lists!$J$5,$A$1:$V$1,0))&amp;""),"")),"")</f>
        <v/>
      </c>
      <c r="AC114" s="36">
        <f>IFERROR(VALUE(IFERROR(TRIM(INDEX($A114:$V114,MATCH(Lists!$J$6,$A$1:$V$1,0))&amp;""),"")),"")</f>
        <v/>
      </c>
      <c r="AD114" s="36">
        <f>IFERROR(TRIM(INDEX($A114:$V114,MATCH(Lists!$J$7,$A$1:$V$1,0))&amp;""),"")</f>
        <v/>
      </c>
      <c r="AE114" s="36">
        <f>IFERROR(TRIM(INDEX($A114:$V114,MATCH(Lists!$J$8,$A$1:$V$1,0))&amp;""),"")</f>
        <v/>
      </c>
      <c r="AF114" s="36">
        <f>IFERROR(TRIM(INDEX($A114:$V114,MATCH(Lists!$J$3,$A$1:$V$1,0))&amp;""),"")</f>
        <v/>
      </c>
      <c r="AG114" s="36">
        <f>IF(LEN(AF114)&gt;0,MAX($AG$1:AG113)+1,"")</f>
        <v/>
      </c>
      <c r="AH114" s="36">
        <f>IFERROR(TRIM(INDEX($A114:$V114,MATCH(Lists!$J$9,$A$1:$V$1,0))&amp;""),"")</f>
        <v/>
      </c>
    </row>
    <row r="115">
      <c r="W115" s="35" t="n"/>
      <c r="X115" s="36">
        <f>IFERROR(TRIM(INDEX($A115:$V115,MATCH(Lists!$J$10,$A$1:$V$1,0))&amp;""),"")</f>
        <v/>
      </c>
      <c r="Y115" s="36">
        <f>IF(ISNUMBER(IFERROR(VALUE(IFERROR(TRIM(INDEX($A115:$V115,MATCH(Lists!$J$2,$A$1:$V$1,0))&amp;""),"")),"")),IF(AND(IFERROR(VALUE(IFERROR(TRIM(INDEX($A115:$V115,MATCH(Lists!$J$2,$A$1:$V$1,0))&amp;""),"")),"")&gt;=0,IFERROR(VALUE(IFERROR(TRIM(INDEX($A115:$V115,MATCH(Lists!$J$2,$A$1:$V$1,0))&amp;""),"")),"")&lt;=10),IFERROR(VALUE(IFERROR(TRIM(INDEX($A115:$V115,MATCH(Lists!$J$2,$A$1:$V$1,0))&amp;""),"")),""),""),"")</f>
        <v/>
      </c>
      <c r="Z115" s="36">
        <f>IF(Y115="","",IF(Y115&gt;=9,"Promoter",IF(Y115&gt;=7,"Passive","Detractor")))</f>
        <v/>
      </c>
      <c r="AA115" s="36">
        <f>IFERROR(VALUE(IFERROR(TRIM(INDEX($A115:$V115,MATCH(Lists!$J$4,$A$1:$V$1,0))&amp;""),"")),"")</f>
        <v/>
      </c>
      <c r="AB115" s="36">
        <f>IFERROR(VALUE(IFERROR(TRIM(INDEX($A115:$V115,MATCH(Lists!$J$5,$A$1:$V$1,0))&amp;""),"")),"")</f>
        <v/>
      </c>
      <c r="AC115" s="36">
        <f>IFERROR(VALUE(IFERROR(TRIM(INDEX($A115:$V115,MATCH(Lists!$J$6,$A$1:$V$1,0))&amp;""),"")),"")</f>
        <v/>
      </c>
      <c r="AD115" s="36">
        <f>IFERROR(TRIM(INDEX($A115:$V115,MATCH(Lists!$J$7,$A$1:$V$1,0))&amp;""),"")</f>
        <v/>
      </c>
      <c r="AE115" s="36">
        <f>IFERROR(TRIM(INDEX($A115:$V115,MATCH(Lists!$J$8,$A$1:$V$1,0))&amp;""),"")</f>
        <v/>
      </c>
      <c r="AF115" s="36">
        <f>IFERROR(TRIM(INDEX($A115:$V115,MATCH(Lists!$J$3,$A$1:$V$1,0))&amp;""),"")</f>
        <v/>
      </c>
      <c r="AG115" s="36">
        <f>IF(LEN(AF115)&gt;0,MAX($AG$1:AG114)+1,"")</f>
        <v/>
      </c>
      <c r="AH115" s="36">
        <f>IFERROR(TRIM(INDEX($A115:$V115,MATCH(Lists!$J$9,$A$1:$V$1,0))&amp;""),"")</f>
        <v/>
      </c>
    </row>
    <row r="116">
      <c r="W116" s="35" t="n"/>
      <c r="X116" s="36">
        <f>IFERROR(TRIM(INDEX($A116:$V116,MATCH(Lists!$J$10,$A$1:$V$1,0))&amp;""),"")</f>
        <v/>
      </c>
      <c r="Y116" s="36">
        <f>IF(ISNUMBER(IFERROR(VALUE(IFERROR(TRIM(INDEX($A116:$V116,MATCH(Lists!$J$2,$A$1:$V$1,0))&amp;""),"")),"")),IF(AND(IFERROR(VALUE(IFERROR(TRIM(INDEX($A116:$V116,MATCH(Lists!$J$2,$A$1:$V$1,0))&amp;""),"")),"")&gt;=0,IFERROR(VALUE(IFERROR(TRIM(INDEX($A116:$V116,MATCH(Lists!$J$2,$A$1:$V$1,0))&amp;""),"")),"")&lt;=10),IFERROR(VALUE(IFERROR(TRIM(INDEX($A116:$V116,MATCH(Lists!$J$2,$A$1:$V$1,0))&amp;""),"")),""),""),"")</f>
        <v/>
      </c>
      <c r="Z116" s="36">
        <f>IF(Y116="","",IF(Y116&gt;=9,"Promoter",IF(Y116&gt;=7,"Passive","Detractor")))</f>
        <v/>
      </c>
      <c r="AA116" s="36">
        <f>IFERROR(VALUE(IFERROR(TRIM(INDEX($A116:$V116,MATCH(Lists!$J$4,$A$1:$V$1,0))&amp;""),"")),"")</f>
        <v/>
      </c>
      <c r="AB116" s="36">
        <f>IFERROR(VALUE(IFERROR(TRIM(INDEX($A116:$V116,MATCH(Lists!$J$5,$A$1:$V$1,0))&amp;""),"")),"")</f>
        <v/>
      </c>
      <c r="AC116" s="36">
        <f>IFERROR(VALUE(IFERROR(TRIM(INDEX($A116:$V116,MATCH(Lists!$J$6,$A$1:$V$1,0))&amp;""),"")),"")</f>
        <v/>
      </c>
      <c r="AD116" s="36">
        <f>IFERROR(TRIM(INDEX($A116:$V116,MATCH(Lists!$J$7,$A$1:$V$1,0))&amp;""),"")</f>
        <v/>
      </c>
      <c r="AE116" s="36">
        <f>IFERROR(TRIM(INDEX($A116:$V116,MATCH(Lists!$J$8,$A$1:$V$1,0))&amp;""),"")</f>
        <v/>
      </c>
      <c r="AF116" s="36">
        <f>IFERROR(TRIM(INDEX($A116:$V116,MATCH(Lists!$J$3,$A$1:$V$1,0))&amp;""),"")</f>
        <v/>
      </c>
      <c r="AG116" s="36">
        <f>IF(LEN(AF116)&gt;0,MAX($AG$1:AG115)+1,"")</f>
        <v/>
      </c>
      <c r="AH116" s="36">
        <f>IFERROR(TRIM(INDEX($A116:$V116,MATCH(Lists!$J$9,$A$1:$V$1,0))&amp;""),"")</f>
        <v/>
      </c>
    </row>
    <row r="117">
      <c r="W117" s="35" t="n"/>
      <c r="X117" s="36">
        <f>IFERROR(TRIM(INDEX($A117:$V117,MATCH(Lists!$J$10,$A$1:$V$1,0))&amp;""),"")</f>
        <v/>
      </c>
      <c r="Y117" s="36">
        <f>IF(ISNUMBER(IFERROR(VALUE(IFERROR(TRIM(INDEX($A117:$V117,MATCH(Lists!$J$2,$A$1:$V$1,0))&amp;""),"")),"")),IF(AND(IFERROR(VALUE(IFERROR(TRIM(INDEX($A117:$V117,MATCH(Lists!$J$2,$A$1:$V$1,0))&amp;""),"")),"")&gt;=0,IFERROR(VALUE(IFERROR(TRIM(INDEX($A117:$V117,MATCH(Lists!$J$2,$A$1:$V$1,0))&amp;""),"")),"")&lt;=10),IFERROR(VALUE(IFERROR(TRIM(INDEX($A117:$V117,MATCH(Lists!$J$2,$A$1:$V$1,0))&amp;""),"")),""),""),"")</f>
        <v/>
      </c>
      <c r="Z117" s="36">
        <f>IF(Y117="","",IF(Y117&gt;=9,"Promoter",IF(Y117&gt;=7,"Passive","Detractor")))</f>
        <v/>
      </c>
      <c r="AA117" s="36">
        <f>IFERROR(VALUE(IFERROR(TRIM(INDEX($A117:$V117,MATCH(Lists!$J$4,$A$1:$V$1,0))&amp;""),"")),"")</f>
        <v/>
      </c>
      <c r="AB117" s="36">
        <f>IFERROR(VALUE(IFERROR(TRIM(INDEX($A117:$V117,MATCH(Lists!$J$5,$A$1:$V$1,0))&amp;""),"")),"")</f>
        <v/>
      </c>
      <c r="AC117" s="36">
        <f>IFERROR(VALUE(IFERROR(TRIM(INDEX($A117:$V117,MATCH(Lists!$J$6,$A$1:$V$1,0))&amp;""),"")),"")</f>
        <v/>
      </c>
      <c r="AD117" s="36">
        <f>IFERROR(TRIM(INDEX($A117:$V117,MATCH(Lists!$J$7,$A$1:$V$1,0))&amp;""),"")</f>
        <v/>
      </c>
      <c r="AE117" s="36">
        <f>IFERROR(TRIM(INDEX($A117:$V117,MATCH(Lists!$J$8,$A$1:$V$1,0))&amp;""),"")</f>
        <v/>
      </c>
      <c r="AF117" s="36">
        <f>IFERROR(TRIM(INDEX($A117:$V117,MATCH(Lists!$J$3,$A$1:$V$1,0))&amp;""),"")</f>
        <v/>
      </c>
      <c r="AG117" s="36">
        <f>IF(LEN(AF117)&gt;0,MAX($AG$1:AG116)+1,"")</f>
        <v/>
      </c>
      <c r="AH117" s="36">
        <f>IFERROR(TRIM(INDEX($A117:$V117,MATCH(Lists!$J$9,$A$1:$V$1,0))&amp;""),"")</f>
        <v/>
      </c>
    </row>
    <row r="118">
      <c r="W118" s="35" t="n"/>
      <c r="X118" s="36">
        <f>IFERROR(TRIM(INDEX($A118:$V118,MATCH(Lists!$J$10,$A$1:$V$1,0))&amp;""),"")</f>
        <v/>
      </c>
      <c r="Y118" s="36">
        <f>IF(ISNUMBER(IFERROR(VALUE(IFERROR(TRIM(INDEX($A118:$V118,MATCH(Lists!$J$2,$A$1:$V$1,0))&amp;""),"")),"")),IF(AND(IFERROR(VALUE(IFERROR(TRIM(INDEX($A118:$V118,MATCH(Lists!$J$2,$A$1:$V$1,0))&amp;""),"")),"")&gt;=0,IFERROR(VALUE(IFERROR(TRIM(INDEX($A118:$V118,MATCH(Lists!$J$2,$A$1:$V$1,0))&amp;""),"")),"")&lt;=10),IFERROR(VALUE(IFERROR(TRIM(INDEX($A118:$V118,MATCH(Lists!$J$2,$A$1:$V$1,0))&amp;""),"")),""),""),"")</f>
        <v/>
      </c>
      <c r="Z118" s="36">
        <f>IF(Y118="","",IF(Y118&gt;=9,"Promoter",IF(Y118&gt;=7,"Passive","Detractor")))</f>
        <v/>
      </c>
      <c r="AA118" s="36">
        <f>IFERROR(VALUE(IFERROR(TRIM(INDEX($A118:$V118,MATCH(Lists!$J$4,$A$1:$V$1,0))&amp;""),"")),"")</f>
        <v/>
      </c>
      <c r="AB118" s="36">
        <f>IFERROR(VALUE(IFERROR(TRIM(INDEX($A118:$V118,MATCH(Lists!$J$5,$A$1:$V$1,0))&amp;""),"")),"")</f>
        <v/>
      </c>
      <c r="AC118" s="36">
        <f>IFERROR(VALUE(IFERROR(TRIM(INDEX($A118:$V118,MATCH(Lists!$J$6,$A$1:$V$1,0))&amp;""),"")),"")</f>
        <v/>
      </c>
      <c r="AD118" s="36">
        <f>IFERROR(TRIM(INDEX($A118:$V118,MATCH(Lists!$J$7,$A$1:$V$1,0))&amp;""),"")</f>
        <v/>
      </c>
      <c r="AE118" s="36">
        <f>IFERROR(TRIM(INDEX($A118:$V118,MATCH(Lists!$J$8,$A$1:$V$1,0))&amp;""),"")</f>
        <v/>
      </c>
      <c r="AF118" s="36">
        <f>IFERROR(TRIM(INDEX($A118:$V118,MATCH(Lists!$J$3,$A$1:$V$1,0))&amp;""),"")</f>
        <v/>
      </c>
      <c r="AG118" s="36">
        <f>IF(LEN(AF118)&gt;0,MAX($AG$1:AG117)+1,"")</f>
        <v/>
      </c>
      <c r="AH118" s="36">
        <f>IFERROR(TRIM(INDEX($A118:$V118,MATCH(Lists!$J$9,$A$1:$V$1,0))&amp;""),"")</f>
        <v/>
      </c>
    </row>
    <row r="119">
      <c r="W119" s="35" t="n"/>
      <c r="X119" s="36">
        <f>IFERROR(TRIM(INDEX($A119:$V119,MATCH(Lists!$J$10,$A$1:$V$1,0))&amp;""),"")</f>
        <v/>
      </c>
      <c r="Y119" s="36">
        <f>IF(ISNUMBER(IFERROR(VALUE(IFERROR(TRIM(INDEX($A119:$V119,MATCH(Lists!$J$2,$A$1:$V$1,0))&amp;""),"")),"")),IF(AND(IFERROR(VALUE(IFERROR(TRIM(INDEX($A119:$V119,MATCH(Lists!$J$2,$A$1:$V$1,0))&amp;""),"")),"")&gt;=0,IFERROR(VALUE(IFERROR(TRIM(INDEX($A119:$V119,MATCH(Lists!$J$2,$A$1:$V$1,0))&amp;""),"")),"")&lt;=10),IFERROR(VALUE(IFERROR(TRIM(INDEX($A119:$V119,MATCH(Lists!$J$2,$A$1:$V$1,0))&amp;""),"")),""),""),"")</f>
        <v/>
      </c>
      <c r="Z119" s="36">
        <f>IF(Y119="","",IF(Y119&gt;=9,"Promoter",IF(Y119&gt;=7,"Passive","Detractor")))</f>
        <v/>
      </c>
      <c r="AA119" s="36">
        <f>IFERROR(VALUE(IFERROR(TRIM(INDEX($A119:$V119,MATCH(Lists!$J$4,$A$1:$V$1,0))&amp;""),"")),"")</f>
        <v/>
      </c>
      <c r="AB119" s="36">
        <f>IFERROR(VALUE(IFERROR(TRIM(INDEX($A119:$V119,MATCH(Lists!$J$5,$A$1:$V$1,0))&amp;""),"")),"")</f>
        <v/>
      </c>
      <c r="AC119" s="36">
        <f>IFERROR(VALUE(IFERROR(TRIM(INDEX($A119:$V119,MATCH(Lists!$J$6,$A$1:$V$1,0))&amp;""),"")),"")</f>
        <v/>
      </c>
      <c r="AD119" s="36">
        <f>IFERROR(TRIM(INDEX($A119:$V119,MATCH(Lists!$J$7,$A$1:$V$1,0))&amp;""),"")</f>
        <v/>
      </c>
      <c r="AE119" s="36">
        <f>IFERROR(TRIM(INDEX($A119:$V119,MATCH(Lists!$J$8,$A$1:$V$1,0))&amp;""),"")</f>
        <v/>
      </c>
      <c r="AF119" s="36">
        <f>IFERROR(TRIM(INDEX($A119:$V119,MATCH(Lists!$J$3,$A$1:$V$1,0))&amp;""),"")</f>
        <v/>
      </c>
      <c r="AG119" s="36">
        <f>IF(LEN(AF119)&gt;0,MAX($AG$1:AG118)+1,"")</f>
        <v/>
      </c>
      <c r="AH119" s="36">
        <f>IFERROR(TRIM(INDEX($A119:$V119,MATCH(Lists!$J$9,$A$1:$V$1,0))&amp;""),"")</f>
        <v/>
      </c>
    </row>
    <row r="120">
      <c r="W120" s="35" t="n"/>
      <c r="X120" s="36">
        <f>IFERROR(TRIM(INDEX($A120:$V120,MATCH(Lists!$J$10,$A$1:$V$1,0))&amp;""),"")</f>
        <v/>
      </c>
      <c r="Y120" s="36">
        <f>IF(ISNUMBER(IFERROR(VALUE(IFERROR(TRIM(INDEX($A120:$V120,MATCH(Lists!$J$2,$A$1:$V$1,0))&amp;""),"")),"")),IF(AND(IFERROR(VALUE(IFERROR(TRIM(INDEX($A120:$V120,MATCH(Lists!$J$2,$A$1:$V$1,0))&amp;""),"")),"")&gt;=0,IFERROR(VALUE(IFERROR(TRIM(INDEX($A120:$V120,MATCH(Lists!$J$2,$A$1:$V$1,0))&amp;""),"")),"")&lt;=10),IFERROR(VALUE(IFERROR(TRIM(INDEX($A120:$V120,MATCH(Lists!$J$2,$A$1:$V$1,0))&amp;""),"")),""),""),"")</f>
        <v/>
      </c>
      <c r="Z120" s="36">
        <f>IF(Y120="","",IF(Y120&gt;=9,"Promoter",IF(Y120&gt;=7,"Passive","Detractor")))</f>
        <v/>
      </c>
      <c r="AA120" s="36">
        <f>IFERROR(VALUE(IFERROR(TRIM(INDEX($A120:$V120,MATCH(Lists!$J$4,$A$1:$V$1,0))&amp;""),"")),"")</f>
        <v/>
      </c>
      <c r="AB120" s="36">
        <f>IFERROR(VALUE(IFERROR(TRIM(INDEX($A120:$V120,MATCH(Lists!$J$5,$A$1:$V$1,0))&amp;""),"")),"")</f>
        <v/>
      </c>
      <c r="AC120" s="36">
        <f>IFERROR(VALUE(IFERROR(TRIM(INDEX($A120:$V120,MATCH(Lists!$J$6,$A$1:$V$1,0))&amp;""),"")),"")</f>
        <v/>
      </c>
      <c r="AD120" s="36">
        <f>IFERROR(TRIM(INDEX($A120:$V120,MATCH(Lists!$J$7,$A$1:$V$1,0))&amp;""),"")</f>
        <v/>
      </c>
      <c r="AE120" s="36">
        <f>IFERROR(TRIM(INDEX($A120:$V120,MATCH(Lists!$J$8,$A$1:$V$1,0))&amp;""),"")</f>
        <v/>
      </c>
      <c r="AF120" s="36">
        <f>IFERROR(TRIM(INDEX($A120:$V120,MATCH(Lists!$J$3,$A$1:$V$1,0))&amp;""),"")</f>
        <v/>
      </c>
      <c r="AG120" s="36">
        <f>IF(LEN(AF120)&gt;0,MAX($AG$1:AG119)+1,"")</f>
        <v/>
      </c>
      <c r="AH120" s="36">
        <f>IFERROR(TRIM(INDEX($A120:$V120,MATCH(Lists!$J$9,$A$1:$V$1,0))&amp;""),"")</f>
        <v/>
      </c>
    </row>
    <row r="121">
      <c r="W121" s="35" t="n"/>
      <c r="X121" s="36">
        <f>IFERROR(TRIM(INDEX($A121:$V121,MATCH(Lists!$J$10,$A$1:$V$1,0))&amp;""),"")</f>
        <v/>
      </c>
      <c r="Y121" s="36">
        <f>IF(ISNUMBER(IFERROR(VALUE(IFERROR(TRIM(INDEX($A121:$V121,MATCH(Lists!$J$2,$A$1:$V$1,0))&amp;""),"")),"")),IF(AND(IFERROR(VALUE(IFERROR(TRIM(INDEX($A121:$V121,MATCH(Lists!$J$2,$A$1:$V$1,0))&amp;""),"")),"")&gt;=0,IFERROR(VALUE(IFERROR(TRIM(INDEX($A121:$V121,MATCH(Lists!$J$2,$A$1:$V$1,0))&amp;""),"")),"")&lt;=10),IFERROR(VALUE(IFERROR(TRIM(INDEX($A121:$V121,MATCH(Lists!$J$2,$A$1:$V$1,0))&amp;""),"")),""),""),"")</f>
        <v/>
      </c>
      <c r="Z121" s="36">
        <f>IF(Y121="","",IF(Y121&gt;=9,"Promoter",IF(Y121&gt;=7,"Passive","Detractor")))</f>
        <v/>
      </c>
      <c r="AA121" s="36">
        <f>IFERROR(VALUE(IFERROR(TRIM(INDEX($A121:$V121,MATCH(Lists!$J$4,$A$1:$V$1,0))&amp;""),"")),"")</f>
        <v/>
      </c>
      <c r="AB121" s="36">
        <f>IFERROR(VALUE(IFERROR(TRIM(INDEX($A121:$V121,MATCH(Lists!$J$5,$A$1:$V$1,0))&amp;""),"")),"")</f>
        <v/>
      </c>
      <c r="AC121" s="36">
        <f>IFERROR(VALUE(IFERROR(TRIM(INDEX($A121:$V121,MATCH(Lists!$J$6,$A$1:$V$1,0))&amp;""),"")),"")</f>
        <v/>
      </c>
      <c r="AD121" s="36">
        <f>IFERROR(TRIM(INDEX($A121:$V121,MATCH(Lists!$J$7,$A$1:$V$1,0))&amp;""),"")</f>
        <v/>
      </c>
      <c r="AE121" s="36">
        <f>IFERROR(TRIM(INDEX($A121:$V121,MATCH(Lists!$J$8,$A$1:$V$1,0))&amp;""),"")</f>
        <v/>
      </c>
      <c r="AF121" s="36">
        <f>IFERROR(TRIM(INDEX($A121:$V121,MATCH(Lists!$J$3,$A$1:$V$1,0))&amp;""),"")</f>
        <v/>
      </c>
      <c r="AG121" s="36">
        <f>IF(LEN(AF121)&gt;0,MAX($AG$1:AG120)+1,"")</f>
        <v/>
      </c>
      <c r="AH121" s="36">
        <f>IFERROR(TRIM(INDEX($A121:$V121,MATCH(Lists!$J$9,$A$1:$V$1,0))&amp;""),"")</f>
        <v/>
      </c>
    </row>
    <row r="122">
      <c r="W122" s="35" t="n"/>
      <c r="X122" s="36">
        <f>IFERROR(TRIM(INDEX($A122:$V122,MATCH(Lists!$J$10,$A$1:$V$1,0))&amp;""),"")</f>
        <v/>
      </c>
      <c r="Y122" s="36">
        <f>IF(ISNUMBER(IFERROR(VALUE(IFERROR(TRIM(INDEX($A122:$V122,MATCH(Lists!$J$2,$A$1:$V$1,0))&amp;""),"")),"")),IF(AND(IFERROR(VALUE(IFERROR(TRIM(INDEX($A122:$V122,MATCH(Lists!$J$2,$A$1:$V$1,0))&amp;""),"")),"")&gt;=0,IFERROR(VALUE(IFERROR(TRIM(INDEX($A122:$V122,MATCH(Lists!$J$2,$A$1:$V$1,0))&amp;""),"")),"")&lt;=10),IFERROR(VALUE(IFERROR(TRIM(INDEX($A122:$V122,MATCH(Lists!$J$2,$A$1:$V$1,0))&amp;""),"")),""),""),"")</f>
        <v/>
      </c>
      <c r="Z122" s="36">
        <f>IF(Y122="","",IF(Y122&gt;=9,"Promoter",IF(Y122&gt;=7,"Passive","Detractor")))</f>
        <v/>
      </c>
      <c r="AA122" s="36">
        <f>IFERROR(VALUE(IFERROR(TRIM(INDEX($A122:$V122,MATCH(Lists!$J$4,$A$1:$V$1,0))&amp;""),"")),"")</f>
        <v/>
      </c>
      <c r="AB122" s="36">
        <f>IFERROR(VALUE(IFERROR(TRIM(INDEX($A122:$V122,MATCH(Lists!$J$5,$A$1:$V$1,0))&amp;""),"")),"")</f>
        <v/>
      </c>
      <c r="AC122" s="36">
        <f>IFERROR(VALUE(IFERROR(TRIM(INDEX($A122:$V122,MATCH(Lists!$J$6,$A$1:$V$1,0))&amp;""),"")),"")</f>
        <v/>
      </c>
      <c r="AD122" s="36">
        <f>IFERROR(TRIM(INDEX($A122:$V122,MATCH(Lists!$J$7,$A$1:$V$1,0))&amp;""),"")</f>
        <v/>
      </c>
      <c r="AE122" s="36">
        <f>IFERROR(TRIM(INDEX($A122:$V122,MATCH(Lists!$J$8,$A$1:$V$1,0))&amp;""),"")</f>
        <v/>
      </c>
      <c r="AF122" s="36">
        <f>IFERROR(TRIM(INDEX($A122:$V122,MATCH(Lists!$J$3,$A$1:$V$1,0))&amp;""),"")</f>
        <v/>
      </c>
      <c r="AG122" s="36">
        <f>IF(LEN(AF122)&gt;0,MAX($AG$1:AG121)+1,"")</f>
        <v/>
      </c>
      <c r="AH122" s="36">
        <f>IFERROR(TRIM(INDEX($A122:$V122,MATCH(Lists!$J$9,$A$1:$V$1,0))&amp;""),"")</f>
        <v/>
      </c>
    </row>
    <row r="123">
      <c r="W123" s="35" t="n"/>
      <c r="X123" s="36">
        <f>IFERROR(TRIM(INDEX($A123:$V123,MATCH(Lists!$J$10,$A$1:$V$1,0))&amp;""),"")</f>
        <v/>
      </c>
      <c r="Y123" s="36">
        <f>IF(ISNUMBER(IFERROR(VALUE(IFERROR(TRIM(INDEX($A123:$V123,MATCH(Lists!$J$2,$A$1:$V$1,0))&amp;""),"")),"")),IF(AND(IFERROR(VALUE(IFERROR(TRIM(INDEX($A123:$V123,MATCH(Lists!$J$2,$A$1:$V$1,0))&amp;""),"")),"")&gt;=0,IFERROR(VALUE(IFERROR(TRIM(INDEX($A123:$V123,MATCH(Lists!$J$2,$A$1:$V$1,0))&amp;""),"")),"")&lt;=10),IFERROR(VALUE(IFERROR(TRIM(INDEX($A123:$V123,MATCH(Lists!$J$2,$A$1:$V$1,0))&amp;""),"")),""),""),"")</f>
        <v/>
      </c>
      <c r="Z123" s="36">
        <f>IF(Y123="","",IF(Y123&gt;=9,"Promoter",IF(Y123&gt;=7,"Passive","Detractor")))</f>
        <v/>
      </c>
      <c r="AA123" s="36">
        <f>IFERROR(VALUE(IFERROR(TRIM(INDEX($A123:$V123,MATCH(Lists!$J$4,$A$1:$V$1,0))&amp;""),"")),"")</f>
        <v/>
      </c>
      <c r="AB123" s="36">
        <f>IFERROR(VALUE(IFERROR(TRIM(INDEX($A123:$V123,MATCH(Lists!$J$5,$A$1:$V$1,0))&amp;""),"")),"")</f>
        <v/>
      </c>
      <c r="AC123" s="36">
        <f>IFERROR(VALUE(IFERROR(TRIM(INDEX($A123:$V123,MATCH(Lists!$J$6,$A$1:$V$1,0))&amp;""),"")),"")</f>
        <v/>
      </c>
      <c r="AD123" s="36">
        <f>IFERROR(TRIM(INDEX($A123:$V123,MATCH(Lists!$J$7,$A$1:$V$1,0))&amp;""),"")</f>
        <v/>
      </c>
      <c r="AE123" s="36">
        <f>IFERROR(TRIM(INDEX($A123:$V123,MATCH(Lists!$J$8,$A$1:$V$1,0))&amp;""),"")</f>
        <v/>
      </c>
      <c r="AF123" s="36">
        <f>IFERROR(TRIM(INDEX($A123:$V123,MATCH(Lists!$J$3,$A$1:$V$1,0))&amp;""),"")</f>
        <v/>
      </c>
      <c r="AG123" s="36">
        <f>IF(LEN(AF123)&gt;0,MAX($AG$1:AG122)+1,"")</f>
        <v/>
      </c>
      <c r="AH123" s="36">
        <f>IFERROR(TRIM(INDEX($A123:$V123,MATCH(Lists!$J$9,$A$1:$V$1,0))&amp;""),"")</f>
        <v/>
      </c>
    </row>
    <row r="124">
      <c r="W124" s="35" t="n"/>
      <c r="X124" s="36">
        <f>IFERROR(TRIM(INDEX($A124:$V124,MATCH(Lists!$J$10,$A$1:$V$1,0))&amp;""),"")</f>
        <v/>
      </c>
      <c r="Y124" s="36">
        <f>IF(ISNUMBER(IFERROR(VALUE(IFERROR(TRIM(INDEX($A124:$V124,MATCH(Lists!$J$2,$A$1:$V$1,0))&amp;""),"")),"")),IF(AND(IFERROR(VALUE(IFERROR(TRIM(INDEX($A124:$V124,MATCH(Lists!$J$2,$A$1:$V$1,0))&amp;""),"")),"")&gt;=0,IFERROR(VALUE(IFERROR(TRIM(INDEX($A124:$V124,MATCH(Lists!$J$2,$A$1:$V$1,0))&amp;""),"")),"")&lt;=10),IFERROR(VALUE(IFERROR(TRIM(INDEX($A124:$V124,MATCH(Lists!$J$2,$A$1:$V$1,0))&amp;""),"")),""),""),"")</f>
        <v/>
      </c>
      <c r="Z124" s="36">
        <f>IF(Y124="","",IF(Y124&gt;=9,"Promoter",IF(Y124&gt;=7,"Passive","Detractor")))</f>
        <v/>
      </c>
      <c r="AA124" s="36">
        <f>IFERROR(VALUE(IFERROR(TRIM(INDEX($A124:$V124,MATCH(Lists!$J$4,$A$1:$V$1,0))&amp;""),"")),"")</f>
        <v/>
      </c>
      <c r="AB124" s="36">
        <f>IFERROR(VALUE(IFERROR(TRIM(INDEX($A124:$V124,MATCH(Lists!$J$5,$A$1:$V$1,0))&amp;""),"")),"")</f>
        <v/>
      </c>
      <c r="AC124" s="36">
        <f>IFERROR(VALUE(IFERROR(TRIM(INDEX($A124:$V124,MATCH(Lists!$J$6,$A$1:$V$1,0))&amp;""),"")),"")</f>
        <v/>
      </c>
      <c r="AD124" s="36">
        <f>IFERROR(TRIM(INDEX($A124:$V124,MATCH(Lists!$J$7,$A$1:$V$1,0))&amp;""),"")</f>
        <v/>
      </c>
      <c r="AE124" s="36">
        <f>IFERROR(TRIM(INDEX($A124:$V124,MATCH(Lists!$J$8,$A$1:$V$1,0))&amp;""),"")</f>
        <v/>
      </c>
      <c r="AF124" s="36">
        <f>IFERROR(TRIM(INDEX($A124:$V124,MATCH(Lists!$J$3,$A$1:$V$1,0))&amp;""),"")</f>
        <v/>
      </c>
      <c r="AG124" s="36">
        <f>IF(LEN(AF124)&gt;0,MAX($AG$1:AG123)+1,"")</f>
        <v/>
      </c>
      <c r="AH124" s="36">
        <f>IFERROR(TRIM(INDEX($A124:$V124,MATCH(Lists!$J$9,$A$1:$V$1,0))&amp;""),"")</f>
        <v/>
      </c>
    </row>
    <row r="125">
      <c r="W125" s="35" t="n"/>
      <c r="X125" s="36">
        <f>IFERROR(TRIM(INDEX($A125:$V125,MATCH(Lists!$J$10,$A$1:$V$1,0))&amp;""),"")</f>
        <v/>
      </c>
      <c r="Y125" s="36">
        <f>IF(ISNUMBER(IFERROR(VALUE(IFERROR(TRIM(INDEX($A125:$V125,MATCH(Lists!$J$2,$A$1:$V$1,0))&amp;""),"")),"")),IF(AND(IFERROR(VALUE(IFERROR(TRIM(INDEX($A125:$V125,MATCH(Lists!$J$2,$A$1:$V$1,0))&amp;""),"")),"")&gt;=0,IFERROR(VALUE(IFERROR(TRIM(INDEX($A125:$V125,MATCH(Lists!$J$2,$A$1:$V$1,0))&amp;""),"")),"")&lt;=10),IFERROR(VALUE(IFERROR(TRIM(INDEX($A125:$V125,MATCH(Lists!$J$2,$A$1:$V$1,0))&amp;""),"")),""),""),"")</f>
        <v/>
      </c>
      <c r="Z125" s="36">
        <f>IF(Y125="","",IF(Y125&gt;=9,"Promoter",IF(Y125&gt;=7,"Passive","Detractor")))</f>
        <v/>
      </c>
      <c r="AA125" s="36">
        <f>IFERROR(VALUE(IFERROR(TRIM(INDEX($A125:$V125,MATCH(Lists!$J$4,$A$1:$V$1,0))&amp;""),"")),"")</f>
        <v/>
      </c>
      <c r="AB125" s="36">
        <f>IFERROR(VALUE(IFERROR(TRIM(INDEX($A125:$V125,MATCH(Lists!$J$5,$A$1:$V$1,0))&amp;""),"")),"")</f>
        <v/>
      </c>
      <c r="AC125" s="36">
        <f>IFERROR(VALUE(IFERROR(TRIM(INDEX($A125:$V125,MATCH(Lists!$J$6,$A$1:$V$1,0))&amp;""),"")),"")</f>
        <v/>
      </c>
      <c r="AD125" s="36">
        <f>IFERROR(TRIM(INDEX($A125:$V125,MATCH(Lists!$J$7,$A$1:$V$1,0))&amp;""),"")</f>
        <v/>
      </c>
      <c r="AE125" s="36">
        <f>IFERROR(TRIM(INDEX($A125:$V125,MATCH(Lists!$J$8,$A$1:$V$1,0))&amp;""),"")</f>
        <v/>
      </c>
      <c r="AF125" s="36">
        <f>IFERROR(TRIM(INDEX($A125:$V125,MATCH(Lists!$J$3,$A$1:$V$1,0))&amp;""),"")</f>
        <v/>
      </c>
      <c r="AG125" s="36">
        <f>IF(LEN(AF125)&gt;0,MAX($AG$1:AG124)+1,"")</f>
        <v/>
      </c>
      <c r="AH125" s="36">
        <f>IFERROR(TRIM(INDEX($A125:$V125,MATCH(Lists!$J$9,$A$1:$V$1,0))&amp;""),"")</f>
        <v/>
      </c>
    </row>
    <row r="126">
      <c r="W126" s="35" t="n"/>
      <c r="X126" s="36">
        <f>IFERROR(TRIM(INDEX($A126:$V126,MATCH(Lists!$J$10,$A$1:$V$1,0))&amp;""),"")</f>
        <v/>
      </c>
      <c r="Y126" s="36">
        <f>IF(ISNUMBER(IFERROR(VALUE(IFERROR(TRIM(INDEX($A126:$V126,MATCH(Lists!$J$2,$A$1:$V$1,0))&amp;""),"")),"")),IF(AND(IFERROR(VALUE(IFERROR(TRIM(INDEX($A126:$V126,MATCH(Lists!$J$2,$A$1:$V$1,0))&amp;""),"")),"")&gt;=0,IFERROR(VALUE(IFERROR(TRIM(INDEX($A126:$V126,MATCH(Lists!$J$2,$A$1:$V$1,0))&amp;""),"")),"")&lt;=10),IFERROR(VALUE(IFERROR(TRIM(INDEX($A126:$V126,MATCH(Lists!$J$2,$A$1:$V$1,0))&amp;""),"")),""),""),"")</f>
        <v/>
      </c>
      <c r="Z126" s="36">
        <f>IF(Y126="","",IF(Y126&gt;=9,"Promoter",IF(Y126&gt;=7,"Passive","Detractor")))</f>
        <v/>
      </c>
      <c r="AA126" s="36">
        <f>IFERROR(VALUE(IFERROR(TRIM(INDEX($A126:$V126,MATCH(Lists!$J$4,$A$1:$V$1,0))&amp;""),"")),"")</f>
        <v/>
      </c>
      <c r="AB126" s="36">
        <f>IFERROR(VALUE(IFERROR(TRIM(INDEX($A126:$V126,MATCH(Lists!$J$5,$A$1:$V$1,0))&amp;""),"")),"")</f>
        <v/>
      </c>
      <c r="AC126" s="36">
        <f>IFERROR(VALUE(IFERROR(TRIM(INDEX($A126:$V126,MATCH(Lists!$J$6,$A$1:$V$1,0))&amp;""),"")),"")</f>
        <v/>
      </c>
      <c r="AD126" s="36">
        <f>IFERROR(TRIM(INDEX($A126:$V126,MATCH(Lists!$J$7,$A$1:$V$1,0))&amp;""),"")</f>
        <v/>
      </c>
      <c r="AE126" s="36">
        <f>IFERROR(TRIM(INDEX($A126:$V126,MATCH(Lists!$J$8,$A$1:$V$1,0))&amp;""),"")</f>
        <v/>
      </c>
      <c r="AF126" s="36">
        <f>IFERROR(TRIM(INDEX($A126:$V126,MATCH(Lists!$J$3,$A$1:$V$1,0))&amp;""),"")</f>
        <v/>
      </c>
      <c r="AG126" s="36">
        <f>IF(LEN(AF126)&gt;0,MAX($AG$1:AG125)+1,"")</f>
        <v/>
      </c>
      <c r="AH126" s="36">
        <f>IFERROR(TRIM(INDEX($A126:$V126,MATCH(Lists!$J$9,$A$1:$V$1,0))&amp;""),"")</f>
        <v/>
      </c>
    </row>
    <row r="127">
      <c r="W127" s="35" t="n"/>
      <c r="X127" s="36">
        <f>IFERROR(TRIM(INDEX($A127:$V127,MATCH(Lists!$J$10,$A$1:$V$1,0))&amp;""),"")</f>
        <v/>
      </c>
      <c r="Y127" s="36">
        <f>IF(ISNUMBER(IFERROR(VALUE(IFERROR(TRIM(INDEX($A127:$V127,MATCH(Lists!$J$2,$A$1:$V$1,0))&amp;""),"")),"")),IF(AND(IFERROR(VALUE(IFERROR(TRIM(INDEX($A127:$V127,MATCH(Lists!$J$2,$A$1:$V$1,0))&amp;""),"")),"")&gt;=0,IFERROR(VALUE(IFERROR(TRIM(INDEX($A127:$V127,MATCH(Lists!$J$2,$A$1:$V$1,0))&amp;""),"")),"")&lt;=10),IFERROR(VALUE(IFERROR(TRIM(INDEX($A127:$V127,MATCH(Lists!$J$2,$A$1:$V$1,0))&amp;""),"")),""),""),"")</f>
        <v/>
      </c>
      <c r="Z127" s="36">
        <f>IF(Y127="","",IF(Y127&gt;=9,"Promoter",IF(Y127&gt;=7,"Passive","Detractor")))</f>
        <v/>
      </c>
      <c r="AA127" s="36">
        <f>IFERROR(VALUE(IFERROR(TRIM(INDEX($A127:$V127,MATCH(Lists!$J$4,$A$1:$V$1,0))&amp;""),"")),"")</f>
        <v/>
      </c>
      <c r="AB127" s="36">
        <f>IFERROR(VALUE(IFERROR(TRIM(INDEX($A127:$V127,MATCH(Lists!$J$5,$A$1:$V$1,0))&amp;""),"")),"")</f>
        <v/>
      </c>
      <c r="AC127" s="36">
        <f>IFERROR(VALUE(IFERROR(TRIM(INDEX($A127:$V127,MATCH(Lists!$J$6,$A$1:$V$1,0))&amp;""),"")),"")</f>
        <v/>
      </c>
      <c r="AD127" s="36">
        <f>IFERROR(TRIM(INDEX($A127:$V127,MATCH(Lists!$J$7,$A$1:$V$1,0))&amp;""),"")</f>
        <v/>
      </c>
      <c r="AE127" s="36">
        <f>IFERROR(TRIM(INDEX($A127:$V127,MATCH(Lists!$J$8,$A$1:$V$1,0))&amp;""),"")</f>
        <v/>
      </c>
      <c r="AF127" s="36">
        <f>IFERROR(TRIM(INDEX($A127:$V127,MATCH(Lists!$J$3,$A$1:$V$1,0))&amp;""),"")</f>
        <v/>
      </c>
      <c r="AG127" s="36">
        <f>IF(LEN(AF127)&gt;0,MAX($AG$1:AG126)+1,"")</f>
        <v/>
      </c>
      <c r="AH127" s="36">
        <f>IFERROR(TRIM(INDEX($A127:$V127,MATCH(Lists!$J$9,$A$1:$V$1,0))&amp;""),"")</f>
        <v/>
      </c>
    </row>
    <row r="128">
      <c r="W128" s="35" t="n"/>
      <c r="X128" s="36">
        <f>IFERROR(TRIM(INDEX($A128:$V128,MATCH(Lists!$J$10,$A$1:$V$1,0))&amp;""),"")</f>
        <v/>
      </c>
      <c r="Y128" s="36">
        <f>IF(ISNUMBER(IFERROR(VALUE(IFERROR(TRIM(INDEX($A128:$V128,MATCH(Lists!$J$2,$A$1:$V$1,0))&amp;""),"")),"")),IF(AND(IFERROR(VALUE(IFERROR(TRIM(INDEX($A128:$V128,MATCH(Lists!$J$2,$A$1:$V$1,0))&amp;""),"")),"")&gt;=0,IFERROR(VALUE(IFERROR(TRIM(INDEX($A128:$V128,MATCH(Lists!$J$2,$A$1:$V$1,0))&amp;""),"")),"")&lt;=10),IFERROR(VALUE(IFERROR(TRIM(INDEX($A128:$V128,MATCH(Lists!$J$2,$A$1:$V$1,0))&amp;""),"")),""),""),"")</f>
        <v/>
      </c>
      <c r="Z128" s="36">
        <f>IF(Y128="","",IF(Y128&gt;=9,"Promoter",IF(Y128&gt;=7,"Passive","Detractor")))</f>
        <v/>
      </c>
      <c r="AA128" s="36">
        <f>IFERROR(VALUE(IFERROR(TRIM(INDEX($A128:$V128,MATCH(Lists!$J$4,$A$1:$V$1,0))&amp;""),"")),"")</f>
        <v/>
      </c>
      <c r="AB128" s="36">
        <f>IFERROR(VALUE(IFERROR(TRIM(INDEX($A128:$V128,MATCH(Lists!$J$5,$A$1:$V$1,0))&amp;""),"")),"")</f>
        <v/>
      </c>
      <c r="AC128" s="36">
        <f>IFERROR(VALUE(IFERROR(TRIM(INDEX($A128:$V128,MATCH(Lists!$J$6,$A$1:$V$1,0))&amp;""),"")),"")</f>
        <v/>
      </c>
      <c r="AD128" s="36">
        <f>IFERROR(TRIM(INDEX($A128:$V128,MATCH(Lists!$J$7,$A$1:$V$1,0))&amp;""),"")</f>
        <v/>
      </c>
      <c r="AE128" s="36">
        <f>IFERROR(TRIM(INDEX($A128:$V128,MATCH(Lists!$J$8,$A$1:$V$1,0))&amp;""),"")</f>
        <v/>
      </c>
      <c r="AF128" s="36">
        <f>IFERROR(TRIM(INDEX($A128:$V128,MATCH(Lists!$J$3,$A$1:$V$1,0))&amp;""),"")</f>
        <v/>
      </c>
      <c r="AG128" s="36">
        <f>IF(LEN(AF128)&gt;0,MAX($AG$1:AG127)+1,"")</f>
        <v/>
      </c>
      <c r="AH128" s="36">
        <f>IFERROR(TRIM(INDEX($A128:$V128,MATCH(Lists!$J$9,$A$1:$V$1,0))&amp;""),"")</f>
        <v/>
      </c>
    </row>
    <row r="129">
      <c r="W129" s="35" t="n"/>
      <c r="X129" s="36">
        <f>IFERROR(TRIM(INDEX($A129:$V129,MATCH(Lists!$J$10,$A$1:$V$1,0))&amp;""),"")</f>
        <v/>
      </c>
      <c r="Y129" s="36">
        <f>IF(ISNUMBER(IFERROR(VALUE(IFERROR(TRIM(INDEX($A129:$V129,MATCH(Lists!$J$2,$A$1:$V$1,0))&amp;""),"")),"")),IF(AND(IFERROR(VALUE(IFERROR(TRIM(INDEX($A129:$V129,MATCH(Lists!$J$2,$A$1:$V$1,0))&amp;""),"")),"")&gt;=0,IFERROR(VALUE(IFERROR(TRIM(INDEX($A129:$V129,MATCH(Lists!$J$2,$A$1:$V$1,0))&amp;""),"")),"")&lt;=10),IFERROR(VALUE(IFERROR(TRIM(INDEX($A129:$V129,MATCH(Lists!$J$2,$A$1:$V$1,0))&amp;""),"")),""),""),"")</f>
        <v/>
      </c>
      <c r="Z129" s="36">
        <f>IF(Y129="","",IF(Y129&gt;=9,"Promoter",IF(Y129&gt;=7,"Passive","Detractor")))</f>
        <v/>
      </c>
      <c r="AA129" s="36">
        <f>IFERROR(VALUE(IFERROR(TRIM(INDEX($A129:$V129,MATCH(Lists!$J$4,$A$1:$V$1,0))&amp;""),"")),"")</f>
        <v/>
      </c>
      <c r="AB129" s="36">
        <f>IFERROR(VALUE(IFERROR(TRIM(INDEX($A129:$V129,MATCH(Lists!$J$5,$A$1:$V$1,0))&amp;""),"")),"")</f>
        <v/>
      </c>
      <c r="AC129" s="36">
        <f>IFERROR(VALUE(IFERROR(TRIM(INDEX($A129:$V129,MATCH(Lists!$J$6,$A$1:$V$1,0))&amp;""),"")),"")</f>
        <v/>
      </c>
      <c r="AD129" s="36">
        <f>IFERROR(TRIM(INDEX($A129:$V129,MATCH(Lists!$J$7,$A$1:$V$1,0))&amp;""),"")</f>
        <v/>
      </c>
      <c r="AE129" s="36">
        <f>IFERROR(TRIM(INDEX($A129:$V129,MATCH(Lists!$J$8,$A$1:$V$1,0))&amp;""),"")</f>
        <v/>
      </c>
      <c r="AF129" s="36">
        <f>IFERROR(TRIM(INDEX($A129:$V129,MATCH(Lists!$J$3,$A$1:$V$1,0))&amp;""),"")</f>
        <v/>
      </c>
      <c r="AG129" s="36">
        <f>IF(LEN(AF129)&gt;0,MAX($AG$1:AG128)+1,"")</f>
        <v/>
      </c>
      <c r="AH129" s="36">
        <f>IFERROR(TRIM(INDEX($A129:$V129,MATCH(Lists!$J$9,$A$1:$V$1,0))&amp;""),"")</f>
        <v/>
      </c>
    </row>
    <row r="130">
      <c r="W130" s="35" t="n"/>
      <c r="X130" s="36">
        <f>IFERROR(TRIM(INDEX($A130:$V130,MATCH(Lists!$J$10,$A$1:$V$1,0))&amp;""),"")</f>
        <v/>
      </c>
      <c r="Y130" s="36">
        <f>IF(ISNUMBER(IFERROR(VALUE(IFERROR(TRIM(INDEX($A130:$V130,MATCH(Lists!$J$2,$A$1:$V$1,0))&amp;""),"")),"")),IF(AND(IFERROR(VALUE(IFERROR(TRIM(INDEX($A130:$V130,MATCH(Lists!$J$2,$A$1:$V$1,0))&amp;""),"")),"")&gt;=0,IFERROR(VALUE(IFERROR(TRIM(INDEX($A130:$V130,MATCH(Lists!$J$2,$A$1:$V$1,0))&amp;""),"")),"")&lt;=10),IFERROR(VALUE(IFERROR(TRIM(INDEX($A130:$V130,MATCH(Lists!$J$2,$A$1:$V$1,0))&amp;""),"")),""),""),"")</f>
        <v/>
      </c>
      <c r="Z130" s="36">
        <f>IF(Y130="","",IF(Y130&gt;=9,"Promoter",IF(Y130&gt;=7,"Passive","Detractor")))</f>
        <v/>
      </c>
      <c r="AA130" s="36">
        <f>IFERROR(VALUE(IFERROR(TRIM(INDEX($A130:$V130,MATCH(Lists!$J$4,$A$1:$V$1,0))&amp;""),"")),"")</f>
        <v/>
      </c>
      <c r="AB130" s="36">
        <f>IFERROR(VALUE(IFERROR(TRIM(INDEX($A130:$V130,MATCH(Lists!$J$5,$A$1:$V$1,0))&amp;""),"")),"")</f>
        <v/>
      </c>
      <c r="AC130" s="36">
        <f>IFERROR(VALUE(IFERROR(TRIM(INDEX($A130:$V130,MATCH(Lists!$J$6,$A$1:$V$1,0))&amp;""),"")),"")</f>
        <v/>
      </c>
      <c r="AD130" s="36">
        <f>IFERROR(TRIM(INDEX($A130:$V130,MATCH(Lists!$J$7,$A$1:$V$1,0))&amp;""),"")</f>
        <v/>
      </c>
      <c r="AE130" s="36">
        <f>IFERROR(TRIM(INDEX($A130:$V130,MATCH(Lists!$J$8,$A$1:$V$1,0))&amp;""),"")</f>
        <v/>
      </c>
      <c r="AF130" s="36">
        <f>IFERROR(TRIM(INDEX($A130:$V130,MATCH(Lists!$J$3,$A$1:$V$1,0))&amp;""),"")</f>
        <v/>
      </c>
      <c r="AG130" s="36">
        <f>IF(LEN(AF130)&gt;0,MAX($AG$1:AG129)+1,"")</f>
        <v/>
      </c>
      <c r="AH130" s="36">
        <f>IFERROR(TRIM(INDEX($A130:$V130,MATCH(Lists!$J$9,$A$1:$V$1,0))&amp;""),"")</f>
        <v/>
      </c>
    </row>
    <row r="131">
      <c r="W131" s="35" t="n"/>
      <c r="X131" s="36">
        <f>IFERROR(TRIM(INDEX($A131:$V131,MATCH(Lists!$J$10,$A$1:$V$1,0))&amp;""),"")</f>
        <v/>
      </c>
      <c r="Y131" s="36">
        <f>IF(ISNUMBER(IFERROR(VALUE(IFERROR(TRIM(INDEX($A131:$V131,MATCH(Lists!$J$2,$A$1:$V$1,0))&amp;""),"")),"")),IF(AND(IFERROR(VALUE(IFERROR(TRIM(INDEX($A131:$V131,MATCH(Lists!$J$2,$A$1:$V$1,0))&amp;""),"")),"")&gt;=0,IFERROR(VALUE(IFERROR(TRIM(INDEX($A131:$V131,MATCH(Lists!$J$2,$A$1:$V$1,0))&amp;""),"")),"")&lt;=10),IFERROR(VALUE(IFERROR(TRIM(INDEX($A131:$V131,MATCH(Lists!$J$2,$A$1:$V$1,0))&amp;""),"")),""),""),"")</f>
        <v/>
      </c>
      <c r="Z131" s="36">
        <f>IF(Y131="","",IF(Y131&gt;=9,"Promoter",IF(Y131&gt;=7,"Passive","Detractor")))</f>
        <v/>
      </c>
      <c r="AA131" s="36">
        <f>IFERROR(VALUE(IFERROR(TRIM(INDEX($A131:$V131,MATCH(Lists!$J$4,$A$1:$V$1,0))&amp;""),"")),"")</f>
        <v/>
      </c>
      <c r="AB131" s="36">
        <f>IFERROR(VALUE(IFERROR(TRIM(INDEX($A131:$V131,MATCH(Lists!$J$5,$A$1:$V$1,0))&amp;""),"")),"")</f>
        <v/>
      </c>
      <c r="AC131" s="36">
        <f>IFERROR(VALUE(IFERROR(TRIM(INDEX($A131:$V131,MATCH(Lists!$J$6,$A$1:$V$1,0))&amp;""),"")),"")</f>
        <v/>
      </c>
      <c r="AD131" s="36">
        <f>IFERROR(TRIM(INDEX($A131:$V131,MATCH(Lists!$J$7,$A$1:$V$1,0))&amp;""),"")</f>
        <v/>
      </c>
      <c r="AE131" s="36">
        <f>IFERROR(TRIM(INDEX($A131:$V131,MATCH(Lists!$J$8,$A$1:$V$1,0))&amp;""),"")</f>
        <v/>
      </c>
      <c r="AF131" s="36">
        <f>IFERROR(TRIM(INDEX($A131:$V131,MATCH(Lists!$J$3,$A$1:$V$1,0))&amp;""),"")</f>
        <v/>
      </c>
      <c r="AG131" s="36">
        <f>IF(LEN(AF131)&gt;0,MAX($AG$1:AG130)+1,"")</f>
        <v/>
      </c>
      <c r="AH131" s="36">
        <f>IFERROR(TRIM(INDEX($A131:$V131,MATCH(Lists!$J$9,$A$1:$V$1,0))&amp;""),"")</f>
        <v/>
      </c>
    </row>
    <row r="132">
      <c r="W132" s="35" t="n"/>
      <c r="X132" s="36">
        <f>IFERROR(TRIM(INDEX($A132:$V132,MATCH(Lists!$J$10,$A$1:$V$1,0))&amp;""),"")</f>
        <v/>
      </c>
      <c r="Y132" s="36">
        <f>IF(ISNUMBER(IFERROR(VALUE(IFERROR(TRIM(INDEX($A132:$V132,MATCH(Lists!$J$2,$A$1:$V$1,0))&amp;""),"")),"")),IF(AND(IFERROR(VALUE(IFERROR(TRIM(INDEX($A132:$V132,MATCH(Lists!$J$2,$A$1:$V$1,0))&amp;""),"")),"")&gt;=0,IFERROR(VALUE(IFERROR(TRIM(INDEX($A132:$V132,MATCH(Lists!$J$2,$A$1:$V$1,0))&amp;""),"")),"")&lt;=10),IFERROR(VALUE(IFERROR(TRIM(INDEX($A132:$V132,MATCH(Lists!$J$2,$A$1:$V$1,0))&amp;""),"")),""),""),"")</f>
        <v/>
      </c>
      <c r="Z132" s="36">
        <f>IF(Y132="","",IF(Y132&gt;=9,"Promoter",IF(Y132&gt;=7,"Passive","Detractor")))</f>
        <v/>
      </c>
      <c r="AA132" s="36">
        <f>IFERROR(VALUE(IFERROR(TRIM(INDEX($A132:$V132,MATCH(Lists!$J$4,$A$1:$V$1,0))&amp;""),"")),"")</f>
        <v/>
      </c>
      <c r="AB132" s="36">
        <f>IFERROR(VALUE(IFERROR(TRIM(INDEX($A132:$V132,MATCH(Lists!$J$5,$A$1:$V$1,0))&amp;""),"")),"")</f>
        <v/>
      </c>
      <c r="AC132" s="36">
        <f>IFERROR(VALUE(IFERROR(TRIM(INDEX($A132:$V132,MATCH(Lists!$J$6,$A$1:$V$1,0))&amp;""),"")),"")</f>
        <v/>
      </c>
      <c r="AD132" s="36">
        <f>IFERROR(TRIM(INDEX($A132:$V132,MATCH(Lists!$J$7,$A$1:$V$1,0))&amp;""),"")</f>
        <v/>
      </c>
      <c r="AE132" s="36">
        <f>IFERROR(TRIM(INDEX($A132:$V132,MATCH(Lists!$J$8,$A$1:$V$1,0))&amp;""),"")</f>
        <v/>
      </c>
      <c r="AF132" s="36">
        <f>IFERROR(TRIM(INDEX($A132:$V132,MATCH(Lists!$J$3,$A$1:$V$1,0))&amp;""),"")</f>
        <v/>
      </c>
      <c r="AG132" s="36">
        <f>IF(LEN(AF132)&gt;0,MAX($AG$1:AG131)+1,"")</f>
        <v/>
      </c>
      <c r="AH132" s="36">
        <f>IFERROR(TRIM(INDEX($A132:$V132,MATCH(Lists!$J$9,$A$1:$V$1,0))&amp;""),"")</f>
        <v/>
      </c>
    </row>
    <row r="133">
      <c r="W133" s="35" t="n"/>
      <c r="X133" s="36">
        <f>IFERROR(TRIM(INDEX($A133:$V133,MATCH(Lists!$J$10,$A$1:$V$1,0))&amp;""),"")</f>
        <v/>
      </c>
      <c r="Y133" s="36">
        <f>IF(ISNUMBER(IFERROR(VALUE(IFERROR(TRIM(INDEX($A133:$V133,MATCH(Lists!$J$2,$A$1:$V$1,0))&amp;""),"")),"")),IF(AND(IFERROR(VALUE(IFERROR(TRIM(INDEX($A133:$V133,MATCH(Lists!$J$2,$A$1:$V$1,0))&amp;""),"")),"")&gt;=0,IFERROR(VALUE(IFERROR(TRIM(INDEX($A133:$V133,MATCH(Lists!$J$2,$A$1:$V$1,0))&amp;""),"")),"")&lt;=10),IFERROR(VALUE(IFERROR(TRIM(INDEX($A133:$V133,MATCH(Lists!$J$2,$A$1:$V$1,0))&amp;""),"")),""),""),"")</f>
        <v/>
      </c>
      <c r="Z133" s="36">
        <f>IF(Y133="","",IF(Y133&gt;=9,"Promoter",IF(Y133&gt;=7,"Passive","Detractor")))</f>
        <v/>
      </c>
      <c r="AA133" s="36">
        <f>IFERROR(VALUE(IFERROR(TRIM(INDEX($A133:$V133,MATCH(Lists!$J$4,$A$1:$V$1,0))&amp;""),"")),"")</f>
        <v/>
      </c>
      <c r="AB133" s="36">
        <f>IFERROR(VALUE(IFERROR(TRIM(INDEX($A133:$V133,MATCH(Lists!$J$5,$A$1:$V$1,0))&amp;""),"")),"")</f>
        <v/>
      </c>
      <c r="AC133" s="36">
        <f>IFERROR(VALUE(IFERROR(TRIM(INDEX($A133:$V133,MATCH(Lists!$J$6,$A$1:$V$1,0))&amp;""),"")),"")</f>
        <v/>
      </c>
      <c r="AD133" s="36">
        <f>IFERROR(TRIM(INDEX($A133:$V133,MATCH(Lists!$J$7,$A$1:$V$1,0))&amp;""),"")</f>
        <v/>
      </c>
      <c r="AE133" s="36">
        <f>IFERROR(TRIM(INDEX($A133:$V133,MATCH(Lists!$J$8,$A$1:$V$1,0))&amp;""),"")</f>
        <v/>
      </c>
      <c r="AF133" s="36">
        <f>IFERROR(TRIM(INDEX($A133:$V133,MATCH(Lists!$J$3,$A$1:$V$1,0))&amp;""),"")</f>
        <v/>
      </c>
      <c r="AG133" s="36">
        <f>IF(LEN(AF133)&gt;0,MAX($AG$1:AG132)+1,"")</f>
        <v/>
      </c>
      <c r="AH133" s="36">
        <f>IFERROR(TRIM(INDEX($A133:$V133,MATCH(Lists!$J$9,$A$1:$V$1,0))&amp;""),"")</f>
        <v/>
      </c>
    </row>
    <row r="134">
      <c r="W134" s="35" t="n"/>
      <c r="X134" s="36">
        <f>IFERROR(TRIM(INDEX($A134:$V134,MATCH(Lists!$J$10,$A$1:$V$1,0))&amp;""),"")</f>
        <v/>
      </c>
      <c r="Y134" s="36">
        <f>IF(ISNUMBER(IFERROR(VALUE(IFERROR(TRIM(INDEX($A134:$V134,MATCH(Lists!$J$2,$A$1:$V$1,0))&amp;""),"")),"")),IF(AND(IFERROR(VALUE(IFERROR(TRIM(INDEX($A134:$V134,MATCH(Lists!$J$2,$A$1:$V$1,0))&amp;""),"")),"")&gt;=0,IFERROR(VALUE(IFERROR(TRIM(INDEX($A134:$V134,MATCH(Lists!$J$2,$A$1:$V$1,0))&amp;""),"")),"")&lt;=10),IFERROR(VALUE(IFERROR(TRIM(INDEX($A134:$V134,MATCH(Lists!$J$2,$A$1:$V$1,0))&amp;""),"")),""),""),"")</f>
        <v/>
      </c>
      <c r="Z134" s="36">
        <f>IF(Y134="","",IF(Y134&gt;=9,"Promoter",IF(Y134&gt;=7,"Passive","Detractor")))</f>
        <v/>
      </c>
      <c r="AA134" s="36">
        <f>IFERROR(VALUE(IFERROR(TRIM(INDEX($A134:$V134,MATCH(Lists!$J$4,$A$1:$V$1,0))&amp;""),"")),"")</f>
        <v/>
      </c>
      <c r="AB134" s="36">
        <f>IFERROR(VALUE(IFERROR(TRIM(INDEX($A134:$V134,MATCH(Lists!$J$5,$A$1:$V$1,0))&amp;""),"")),"")</f>
        <v/>
      </c>
      <c r="AC134" s="36">
        <f>IFERROR(VALUE(IFERROR(TRIM(INDEX($A134:$V134,MATCH(Lists!$J$6,$A$1:$V$1,0))&amp;""),"")),"")</f>
        <v/>
      </c>
      <c r="AD134" s="36">
        <f>IFERROR(TRIM(INDEX($A134:$V134,MATCH(Lists!$J$7,$A$1:$V$1,0))&amp;""),"")</f>
        <v/>
      </c>
      <c r="AE134" s="36">
        <f>IFERROR(TRIM(INDEX($A134:$V134,MATCH(Lists!$J$8,$A$1:$V$1,0))&amp;""),"")</f>
        <v/>
      </c>
      <c r="AF134" s="36">
        <f>IFERROR(TRIM(INDEX($A134:$V134,MATCH(Lists!$J$3,$A$1:$V$1,0))&amp;""),"")</f>
        <v/>
      </c>
      <c r="AG134" s="36">
        <f>IF(LEN(AF134)&gt;0,MAX($AG$1:AG133)+1,"")</f>
        <v/>
      </c>
      <c r="AH134" s="36">
        <f>IFERROR(TRIM(INDEX($A134:$V134,MATCH(Lists!$J$9,$A$1:$V$1,0))&amp;""),"")</f>
        <v/>
      </c>
    </row>
    <row r="135">
      <c r="W135" s="35" t="n"/>
      <c r="X135" s="36">
        <f>IFERROR(TRIM(INDEX($A135:$V135,MATCH(Lists!$J$10,$A$1:$V$1,0))&amp;""),"")</f>
        <v/>
      </c>
      <c r="Y135" s="36">
        <f>IF(ISNUMBER(IFERROR(VALUE(IFERROR(TRIM(INDEX($A135:$V135,MATCH(Lists!$J$2,$A$1:$V$1,0))&amp;""),"")),"")),IF(AND(IFERROR(VALUE(IFERROR(TRIM(INDEX($A135:$V135,MATCH(Lists!$J$2,$A$1:$V$1,0))&amp;""),"")),"")&gt;=0,IFERROR(VALUE(IFERROR(TRIM(INDEX($A135:$V135,MATCH(Lists!$J$2,$A$1:$V$1,0))&amp;""),"")),"")&lt;=10),IFERROR(VALUE(IFERROR(TRIM(INDEX($A135:$V135,MATCH(Lists!$J$2,$A$1:$V$1,0))&amp;""),"")),""),""),"")</f>
        <v/>
      </c>
      <c r="Z135" s="36">
        <f>IF(Y135="","",IF(Y135&gt;=9,"Promoter",IF(Y135&gt;=7,"Passive","Detractor")))</f>
        <v/>
      </c>
      <c r="AA135" s="36">
        <f>IFERROR(VALUE(IFERROR(TRIM(INDEX($A135:$V135,MATCH(Lists!$J$4,$A$1:$V$1,0))&amp;""),"")),"")</f>
        <v/>
      </c>
      <c r="AB135" s="36">
        <f>IFERROR(VALUE(IFERROR(TRIM(INDEX($A135:$V135,MATCH(Lists!$J$5,$A$1:$V$1,0))&amp;""),"")),"")</f>
        <v/>
      </c>
      <c r="AC135" s="36">
        <f>IFERROR(VALUE(IFERROR(TRIM(INDEX($A135:$V135,MATCH(Lists!$J$6,$A$1:$V$1,0))&amp;""),"")),"")</f>
        <v/>
      </c>
      <c r="AD135" s="36">
        <f>IFERROR(TRIM(INDEX($A135:$V135,MATCH(Lists!$J$7,$A$1:$V$1,0))&amp;""),"")</f>
        <v/>
      </c>
      <c r="AE135" s="36">
        <f>IFERROR(TRIM(INDEX($A135:$V135,MATCH(Lists!$J$8,$A$1:$V$1,0))&amp;""),"")</f>
        <v/>
      </c>
      <c r="AF135" s="36">
        <f>IFERROR(TRIM(INDEX($A135:$V135,MATCH(Lists!$J$3,$A$1:$V$1,0))&amp;""),"")</f>
        <v/>
      </c>
      <c r="AG135" s="36">
        <f>IF(LEN(AF135)&gt;0,MAX($AG$1:AG134)+1,"")</f>
        <v/>
      </c>
      <c r="AH135" s="36">
        <f>IFERROR(TRIM(INDEX($A135:$V135,MATCH(Lists!$J$9,$A$1:$V$1,0))&amp;""),"")</f>
        <v/>
      </c>
    </row>
    <row r="136">
      <c r="W136" s="35" t="n"/>
      <c r="X136" s="36">
        <f>IFERROR(TRIM(INDEX($A136:$V136,MATCH(Lists!$J$10,$A$1:$V$1,0))&amp;""),"")</f>
        <v/>
      </c>
      <c r="Y136" s="36">
        <f>IF(ISNUMBER(IFERROR(VALUE(IFERROR(TRIM(INDEX($A136:$V136,MATCH(Lists!$J$2,$A$1:$V$1,0))&amp;""),"")),"")),IF(AND(IFERROR(VALUE(IFERROR(TRIM(INDEX($A136:$V136,MATCH(Lists!$J$2,$A$1:$V$1,0))&amp;""),"")),"")&gt;=0,IFERROR(VALUE(IFERROR(TRIM(INDEX($A136:$V136,MATCH(Lists!$J$2,$A$1:$V$1,0))&amp;""),"")),"")&lt;=10),IFERROR(VALUE(IFERROR(TRIM(INDEX($A136:$V136,MATCH(Lists!$J$2,$A$1:$V$1,0))&amp;""),"")),""),""),"")</f>
        <v/>
      </c>
      <c r="Z136" s="36">
        <f>IF(Y136="","",IF(Y136&gt;=9,"Promoter",IF(Y136&gt;=7,"Passive","Detractor")))</f>
        <v/>
      </c>
      <c r="AA136" s="36">
        <f>IFERROR(VALUE(IFERROR(TRIM(INDEX($A136:$V136,MATCH(Lists!$J$4,$A$1:$V$1,0))&amp;""),"")),"")</f>
        <v/>
      </c>
      <c r="AB136" s="36">
        <f>IFERROR(VALUE(IFERROR(TRIM(INDEX($A136:$V136,MATCH(Lists!$J$5,$A$1:$V$1,0))&amp;""),"")),"")</f>
        <v/>
      </c>
      <c r="AC136" s="36">
        <f>IFERROR(VALUE(IFERROR(TRIM(INDEX($A136:$V136,MATCH(Lists!$J$6,$A$1:$V$1,0))&amp;""),"")),"")</f>
        <v/>
      </c>
      <c r="AD136" s="36">
        <f>IFERROR(TRIM(INDEX($A136:$V136,MATCH(Lists!$J$7,$A$1:$V$1,0))&amp;""),"")</f>
        <v/>
      </c>
      <c r="AE136" s="36">
        <f>IFERROR(TRIM(INDEX($A136:$V136,MATCH(Lists!$J$8,$A$1:$V$1,0))&amp;""),"")</f>
        <v/>
      </c>
      <c r="AF136" s="36">
        <f>IFERROR(TRIM(INDEX($A136:$V136,MATCH(Lists!$J$3,$A$1:$V$1,0))&amp;""),"")</f>
        <v/>
      </c>
      <c r="AG136" s="36">
        <f>IF(LEN(AF136)&gt;0,MAX($AG$1:AG135)+1,"")</f>
        <v/>
      </c>
      <c r="AH136" s="36">
        <f>IFERROR(TRIM(INDEX($A136:$V136,MATCH(Lists!$J$9,$A$1:$V$1,0))&amp;""),"")</f>
        <v/>
      </c>
    </row>
    <row r="137">
      <c r="W137" s="35" t="n"/>
      <c r="X137" s="36">
        <f>IFERROR(TRIM(INDEX($A137:$V137,MATCH(Lists!$J$10,$A$1:$V$1,0))&amp;""),"")</f>
        <v/>
      </c>
      <c r="Y137" s="36">
        <f>IF(ISNUMBER(IFERROR(VALUE(IFERROR(TRIM(INDEX($A137:$V137,MATCH(Lists!$J$2,$A$1:$V$1,0))&amp;""),"")),"")),IF(AND(IFERROR(VALUE(IFERROR(TRIM(INDEX($A137:$V137,MATCH(Lists!$J$2,$A$1:$V$1,0))&amp;""),"")),"")&gt;=0,IFERROR(VALUE(IFERROR(TRIM(INDEX($A137:$V137,MATCH(Lists!$J$2,$A$1:$V$1,0))&amp;""),"")),"")&lt;=10),IFERROR(VALUE(IFERROR(TRIM(INDEX($A137:$V137,MATCH(Lists!$J$2,$A$1:$V$1,0))&amp;""),"")),""),""),"")</f>
        <v/>
      </c>
      <c r="Z137" s="36">
        <f>IF(Y137="","",IF(Y137&gt;=9,"Promoter",IF(Y137&gt;=7,"Passive","Detractor")))</f>
        <v/>
      </c>
      <c r="AA137" s="36">
        <f>IFERROR(VALUE(IFERROR(TRIM(INDEX($A137:$V137,MATCH(Lists!$J$4,$A$1:$V$1,0))&amp;""),"")),"")</f>
        <v/>
      </c>
      <c r="AB137" s="36">
        <f>IFERROR(VALUE(IFERROR(TRIM(INDEX($A137:$V137,MATCH(Lists!$J$5,$A$1:$V$1,0))&amp;""),"")),"")</f>
        <v/>
      </c>
      <c r="AC137" s="36">
        <f>IFERROR(VALUE(IFERROR(TRIM(INDEX($A137:$V137,MATCH(Lists!$J$6,$A$1:$V$1,0))&amp;""),"")),"")</f>
        <v/>
      </c>
      <c r="AD137" s="36">
        <f>IFERROR(TRIM(INDEX($A137:$V137,MATCH(Lists!$J$7,$A$1:$V$1,0))&amp;""),"")</f>
        <v/>
      </c>
      <c r="AE137" s="36">
        <f>IFERROR(TRIM(INDEX($A137:$V137,MATCH(Lists!$J$8,$A$1:$V$1,0))&amp;""),"")</f>
        <v/>
      </c>
      <c r="AF137" s="36">
        <f>IFERROR(TRIM(INDEX($A137:$V137,MATCH(Lists!$J$3,$A$1:$V$1,0))&amp;""),"")</f>
        <v/>
      </c>
      <c r="AG137" s="36">
        <f>IF(LEN(AF137)&gt;0,MAX($AG$1:AG136)+1,"")</f>
        <v/>
      </c>
      <c r="AH137" s="36">
        <f>IFERROR(TRIM(INDEX($A137:$V137,MATCH(Lists!$J$9,$A$1:$V$1,0))&amp;""),"")</f>
        <v/>
      </c>
    </row>
    <row r="138">
      <c r="W138" s="35" t="n"/>
      <c r="X138" s="36">
        <f>IFERROR(TRIM(INDEX($A138:$V138,MATCH(Lists!$J$10,$A$1:$V$1,0))&amp;""),"")</f>
        <v/>
      </c>
      <c r="Y138" s="36">
        <f>IF(ISNUMBER(IFERROR(VALUE(IFERROR(TRIM(INDEX($A138:$V138,MATCH(Lists!$J$2,$A$1:$V$1,0))&amp;""),"")),"")),IF(AND(IFERROR(VALUE(IFERROR(TRIM(INDEX($A138:$V138,MATCH(Lists!$J$2,$A$1:$V$1,0))&amp;""),"")),"")&gt;=0,IFERROR(VALUE(IFERROR(TRIM(INDEX($A138:$V138,MATCH(Lists!$J$2,$A$1:$V$1,0))&amp;""),"")),"")&lt;=10),IFERROR(VALUE(IFERROR(TRIM(INDEX($A138:$V138,MATCH(Lists!$J$2,$A$1:$V$1,0))&amp;""),"")),""),""),"")</f>
        <v/>
      </c>
      <c r="Z138" s="36">
        <f>IF(Y138="","",IF(Y138&gt;=9,"Promoter",IF(Y138&gt;=7,"Passive","Detractor")))</f>
        <v/>
      </c>
      <c r="AA138" s="36">
        <f>IFERROR(VALUE(IFERROR(TRIM(INDEX($A138:$V138,MATCH(Lists!$J$4,$A$1:$V$1,0))&amp;""),"")),"")</f>
        <v/>
      </c>
      <c r="AB138" s="36">
        <f>IFERROR(VALUE(IFERROR(TRIM(INDEX($A138:$V138,MATCH(Lists!$J$5,$A$1:$V$1,0))&amp;""),"")),"")</f>
        <v/>
      </c>
      <c r="AC138" s="36">
        <f>IFERROR(VALUE(IFERROR(TRIM(INDEX($A138:$V138,MATCH(Lists!$J$6,$A$1:$V$1,0))&amp;""),"")),"")</f>
        <v/>
      </c>
      <c r="AD138" s="36">
        <f>IFERROR(TRIM(INDEX($A138:$V138,MATCH(Lists!$J$7,$A$1:$V$1,0))&amp;""),"")</f>
        <v/>
      </c>
      <c r="AE138" s="36">
        <f>IFERROR(TRIM(INDEX($A138:$V138,MATCH(Lists!$J$8,$A$1:$V$1,0))&amp;""),"")</f>
        <v/>
      </c>
      <c r="AF138" s="36">
        <f>IFERROR(TRIM(INDEX($A138:$V138,MATCH(Lists!$J$3,$A$1:$V$1,0))&amp;""),"")</f>
        <v/>
      </c>
      <c r="AG138" s="36">
        <f>IF(LEN(AF138)&gt;0,MAX($AG$1:AG137)+1,"")</f>
        <v/>
      </c>
      <c r="AH138" s="36">
        <f>IFERROR(TRIM(INDEX($A138:$V138,MATCH(Lists!$J$9,$A$1:$V$1,0))&amp;""),"")</f>
        <v/>
      </c>
    </row>
    <row r="139">
      <c r="W139" s="35" t="n"/>
      <c r="X139" s="36">
        <f>IFERROR(TRIM(INDEX($A139:$V139,MATCH(Lists!$J$10,$A$1:$V$1,0))&amp;""),"")</f>
        <v/>
      </c>
      <c r="Y139" s="36">
        <f>IF(ISNUMBER(IFERROR(VALUE(IFERROR(TRIM(INDEX($A139:$V139,MATCH(Lists!$J$2,$A$1:$V$1,0))&amp;""),"")),"")),IF(AND(IFERROR(VALUE(IFERROR(TRIM(INDEX($A139:$V139,MATCH(Lists!$J$2,$A$1:$V$1,0))&amp;""),"")),"")&gt;=0,IFERROR(VALUE(IFERROR(TRIM(INDEX($A139:$V139,MATCH(Lists!$J$2,$A$1:$V$1,0))&amp;""),"")),"")&lt;=10),IFERROR(VALUE(IFERROR(TRIM(INDEX($A139:$V139,MATCH(Lists!$J$2,$A$1:$V$1,0))&amp;""),"")),""),""),"")</f>
        <v/>
      </c>
      <c r="Z139" s="36">
        <f>IF(Y139="","",IF(Y139&gt;=9,"Promoter",IF(Y139&gt;=7,"Passive","Detractor")))</f>
        <v/>
      </c>
      <c r="AA139" s="36">
        <f>IFERROR(VALUE(IFERROR(TRIM(INDEX($A139:$V139,MATCH(Lists!$J$4,$A$1:$V$1,0))&amp;""),"")),"")</f>
        <v/>
      </c>
      <c r="AB139" s="36">
        <f>IFERROR(VALUE(IFERROR(TRIM(INDEX($A139:$V139,MATCH(Lists!$J$5,$A$1:$V$1,0))&amp;""),"")),"")</f>
        <v/>
      </c>
      <c r="AC139" s="36">
        <f>IFERROR(VALUE(IFERROR(TRIM(INDEX($A139:$V139,MATCH(Lists!$J$6,$A$1:$V$1,0))&amp;""),"")),"")</f>
        <v/>
      </c>
      <c r="AD139" s="36">
        <f>IFERROR(TRIM(INDEX($A139:$V139,MATCH(Lists!$J$7,$A$1:$V$1,0))&amp;""),"")</f>
        <v/>
      </c>
      <c r="AE139" s="36">
        <f>IFERROR(TRIM(INDEX($A139:$V139,MATCH(Lists!$J$8,$A$1:$V$1,0))&amp;""),"")</f>
        <v/>
      </c>
      <c r="AF139" s="36">
        <f>IFERROR(TRIM(INDEX($A139:$V139,MATCH(Lists!$J$3,$A$1:$V$1,0))&amp;""),"")</f>
        <v/>
      </c>
      <c r="AG139" s="36">
        <f>IF(LEN(AF139)&gt;0,MAX($AG$1:AG138)+1,"")</f>
        <v/>
      </c>
      <c r="AH139" s="36">
        <f>IFERROR(TRIM(INDEX($A139:$V139,MATCH(Lists!$J$9,$A$1:$V$1,0))&amp;""),"")</f>
        <v/>
      </c>
    </row>
    <row r="140">
      <c r="W140" s="35" t="n"/>
      <c r="X140" s="36">
        <f>IFERROR(TRIM(INDEX($A140:$V140,MATCH(Lists!$J$10,$A$1:$V$1,0))&amp;""),"")</f>
        <v/>
      </c>
      <c r="Y140" s="36">
        <f>IF(ISNUMBER(IFERROR(VALUE(IFERROR(TRIM(INDEX($A140:$V140,MATCH(Lists!$J$2,$A$1:$V$1,0))&amp;""),"")),"")),IF(AND(IFERROR(VALUE(IFERROR(TRIM(INDEX($A140:$V140,MATCH(Lists!$J$2,$A$1:$V$1,0))&amp;""),"")),"")&gt;=0,IFERROR(VALUE(IFERROR(TRIM(INDEX($A140:$V140,MATCH(Lists!$J$2,$A$1:$V$1,0))&amp;""),"")),"")&lt;=10),IFERROR(VALUE(IFERROR(TRIM(INDEX($A140:$V140,MATCH(Lists!$J$2,$A$1:$V$1,0))&amp;""),"")),""),""),"")</f>
        <v/>
      </c>
      <c r="Z140" s="36">
        <f>IF(Y140="","",IF(Y140&gt;=9,"Promoter",IF(Y140&gt;=7,"Passive","Detractor")))</f>
        <v/>
      </c>
      <c r="AA140" s="36">
        <f>IFERROR(VALUE(IFERROR(TRIM(INDEX($A140:$V140,MATCH(Lists!$J$4,$A$1:$V$1,0))&amp;""),"")),"")</f>
        <v/>
      </c>
      <c r="AB140" s="36">
        <f>IFERROR(VALUE(IFERROR(TRIM(INDEX($A140:$V140,MATCH(Lists!$J$5,$A$1:$V$1,0))&amp;""),"")),"")</f>
        <v/>
      </c>
      <c r="AC140" s="36">
        <f>IFERROR(VALUE(IFERROR(TRIM(INDEX($A140:$V140,MATCH(Lists!$J$6,$A$1:$V$1,0))&amp;""),"")),"")</f>
        <v/>
      </c>
      <c r="AD140" s="36">
        <f>IFERROR(TRIM(INDEX($A140:$V140,MATCH(Lists!$J$7,$A$1:$V$1,0))&amp;""),"")</f>
        <v/>
      </c>
      <c r="AE140" s="36">
        <f>IFERROR(TRIM(INDEX($A140:$V140,MATCH(Lists!$J$8,$A$1:$V$1,0))&amp;""),"")</f>
        <v/>
      </c>
      <c r="AF140" s="36">
        <f>IFERROR(TRIM(INDEX($A140:$V140,MATCH(Lists!$J$3,$A$1:$V$1,0))&amp;""),"")</f>
        <v/>
      </c>
      <c r="AG140" s="36">
        <f>IF(LEN(AF140)&gt;0,MAX($AG$1:AG139)+1,"")</f>
        <v/>
      </c>
      <c r="AH140" s="36">
        <f>IFERROR(TRIM(INDEX($A140:$V140,MATCH(Lists!$J$9,$A$1:$V$1,0))&amp;""),"")</f>
        <v/>
      </c>
    </row>
    <row r="141">
      <c r="W141" s="35" t="n"/>
      <c r="X141" s="36">
        <f>IFERROR(TRIM(INDEX($A141:$V141,MATCH(Lists!$J$10,$A$1:$V$1,0))&amp;""),"")</f>
        <v/>
      </c>
      <c r="Y141" s="36">
        <f>IF(ISNUMBER(IFERROR(VALUE(IFERROR(TRIM(INDEX($A141:$V141,MATCH(Lists!$J$2,$A$1:$V$1,0))&amp;""),"")),"")),IF(AND(IFERROR(VALUE(IFERROR(TRIM(INDEX($A141:$V141,MATCH(Lists!$J$2,$A$1:$V$1,0))&amp;""),"")),"")&gt;=0,IFERROR(VALUE(IFERROR(TRIM(INDEX($A141:$V141,MATCH(Lists!$J$2,$A$1:$V$1,0))&amp;""),"")),"")&lt;=10),IFERROR(VALUE(IFERROR(TRIM(INDEX($A141:$V141,MATCH(Lists!$J$2,$A$1:$V$1,0))&amp;""),"")),""),""),"")</f>
        <v/>
      </c>
      <c r="Z141" s="36">
        <f>IF(Y141="","",IF(Y141&gt;=9,"Promoter",IF(Y141&gt;=7,"Passive","Detractor")))</f>
        <v/>
      </c>
      <c r="AA141" s="36">
        <f>IFERROR(VALUE(IFERROR(TRIM(INDEX($A141:$V141,MATCH(Lists!$J$4,$A$1:$V$1,0))&amp;""),"")),"")</f>
        <v/>
      </c>
      <c r="AB141" s="36">
        <f>IFERROR(VALUE(IFERROR(TRIM(INDEX($A141:$V141,MATCH(Lists!$J$5,$A$1:$V$1,0))&amp;""),"")),"")</f>
        <v/>
      </c>
      <c r="AC141" s="36">
        <f>IFERROR(VALUE(IFERROR(TRIM(INDEX($A141:$V141,MATCH(Lists!$J$6,$A$1:$V$1,0))&amp;""),"")),"")</f>
        <v/>
      </c>
      <c r="AD141" s="36">
        <f>IFERROR(TRIM(INDEX($A141:$V141,MATCH(Lists!$J$7,$A$1:$V$1,0))&amp;""),"")</f>
        <v/>
      </c>
      <c r="AE141" s="36">
        <f>IFERROR(TRIM(INDEX($A141:$V141,MATCH(Lists!$J$8,$A$1:$V$1,0))&amp;""),"")</f>
        <v/>
      </c>
      <c r="AF141" s="36">
        <f>IFERROR(TRIM(INDEX($A141:$V141,MATCH(Lists!$J$3,$A$1:$V$1,0))&amp;""),"")</f>
        <v/>
      </c>
      <c r="AG141" s="36">
        <f>IF(LEN(AF141)&gt;0,MAX($AG$1:AG140)+1,"")</f>
        <v/>
      </c>
      <c r="AH141" s="36">
        <f>IFERROR(TRIM(INDEX($A141:$V141,MATCH(Lists!$J$9,$A$1:$V$1,0))&amp;""),"")</f>
        <v/>
      </c>
    </row>
    <row r="142">
      <c r="W142" s="35" t="n"/>
      <c r="X142" s="36">
        <f>IFERROR(TRIM(INDEX($A142:$V142,MATCH(Lists!$J$10,$A$1:$V$1,0))&amp;""),"")</f>
        <v/>
      </c>
      <c r="Y142" s="36">
        <f>IF(ISNUMBER(IFERROR(VALUE(IFERROR(TRIM(INDEX($A142:$V142,MATCH(Lists!$J$2,$A$1:$V$1,0))&amp;""),"")),"")),IF(AND(IFERROR(VALUE(IFERROR(TRIM(INDEX($A142:$V142,MATCH(Lists!$J$2,$A$1:$V$1,0))&amp;""),"")),"")&gt;=0,IFERROR(VALUE(IFERROR(TRIM(INDEX($A142:$V142,MATCH(Lists!$J$2,$A$1:$V$1,0))&amp;""),"")),"")&lt;=10),IFERROR(VALUE(IFERROR(TRIM(INDEX($A142:$V142,MATCH(Lists!$J$2,$A$1:$V$1,0))&amp;""),"")),""),""),"")</f>
        <v/>
      </c>
      <c r="Z142" s="36">
        <f>IF(Y142="","",IF(Y142&gt;=9,"Promoter",IF(Y142&gt;=7,"Passive","Detractor")))</f>
        <v/>
      </c>
      <c r="AA142" s="36">
        <f>IFERROR(VALUE(IFERROR(TRIM(INDEX($A142:$V142,MATCH(Lists!$J$4,$A$1:$V$1,0))&amp;""),"")),"")</f>
        <v/>
      </c>
      <c r="AB142" s="36">
        <f>IFERROR(VALUE(IFERROR(TRIM(INDEX($A142:$V142,MATCH(Lists!$J$5,$A$1:$V$1,0))&amp;""),"")),"")</f>
        <v/>
      </c>
      <c r="AC142" s="36">
        <f>IFERROR(VALUE(IFERROR(TRIM(INDEX($A142:$V142,MATCH(Lists!$J$6,$A$1:$V$1,0))&amp;""),"")),"")</f>
        <v/>
      </c>
      <c r="AD142" s="36">
        <f>IFERROR(TRIM(INDEX($A142:$V142,MATCH(Lists!$J$7,$A$1:$V$1,0))&amp;""),"")</f>
        <v/>
      </c>
      <c r="AE142" s="36">
        <f>IFERROR(TRIM(INDEX($A142:$V142,MATCH(Lists!$J$8,$A$1:$V$1,0))&amp;""),"")</f>
        <v/>
      </c>
      <c r="AF142" s="36">
        <f>IFERROR(TRIM(INDEX($A142:$V142,MATCH(Lists!$J$3,$A$1:$V$1,0))&amp;""),"")</f>
        <v/>
      </c>
      <c r="AG142" s="36">
        <f>IF(LEN(AF142)&gt;0,MAX($AG$1:AG141)+1,"")</f>
        <v/>
      </c>
      <c r="AH142" s="36">
        <f>IFERROR(TRIM(INDEX($A142:$V142,MATCH(Lists!$J$9,$A$1:$V$1,0))&amp;""),"")</f>
        <v/>
      </c>
    </row>
    <row r="143">
      <c r="W143" s="35" t="n"/>
      <c r="X143" s="36">
        <f>IFERROR(TRIM(INDEX($A143:$V143,MATCH(Lists!$J$10,$A$1:$V$1,0))&amp;""),"")</f>
        <v/>
      </c>
      <c r="Y143" s="36">
        <f>IF(ISNUMBER(IFERROR(VALUE(IFERROR(TRIM(INDEX($A143:$V143,MATCH(Lists!$J$2,$A$1:$V$1,0))&amp;""),"")),"")),IF(AND(IFERROR(VALUE(IFERROR(TRIM(INDEX($A143:$V143,MATCH(Lists!$J$2,$A$1:$V$1,0))&amp;""),"")),"")&gt;=0,IFERROR(VALUE(IFERROR(TRIM(INDEX($A143:$V143,MATCH(Lists!$J$2,$A$1:$V$1,0))&amp;""),"")),"")&lt;=10),IFERROR(VALUE(IFERROR(TRIM(INDEX($A143:$V143,MATCH(Lists!$J$2,$A$1:$V$1,0))&amp;""),"")),""),""),"")</f>
        <v/>
      </c>
      <c r="Z143" s="36">
        <f>IF(Y143="","",IF(Y143&gt;=9,"Promoter",IF(Y143&gt;=7,"Passive","Detractor")))</f>
        <v/>
      </c>
      <c r="AA143" s="36">
        <f>IFERROR(VALUE(IFERROR(TRIM(INDEX($A143:$V143,MATCH(Lists!$J$4,$A$1:$V$1,0))&amp;""),"")),"")</f>
        <v/>
      </c>
      <c r="AB143" s="36">
        <f>IFERROR(VALUE(IFERROR(TRIM(INDEX($A143:$V143,MATCH(Lists!$J$5,$A$1:$V$1,0))&amp;""),"")),"")</f>
        <v/>
      </c>
      <c r="AC143" s="36">
        <f>IFERROR(VALUE(IFERROR(TRIM(INDEX($A143:$V143,MATCH(Lists!$J$6,$A$1:$V$1,0))&amp;""),"")),"")</f>
        <v/>
      </c>
      <c r="AD143" s="36">
        <f>IFERROR(TRIM(INDEX($A143:$V143,MATCH(Lists!$J$7,$A$1:$V$1,0))&amp;""),"")</f>
        <v/>
      </c>
      <c r="AE143" s="36">
        <f>IFERROR(TRIM(INDEX($A143:$V143,MATCH(Lists!$J$8,$A$1:$V$1,0))&amp;""),"")</f>
        <v/>
      </c>
      <c r="AF143" s="36">
        <f>IFERROR(TRIM(INDEX($A143:$V143,MATCH(Lists!$J$3,$A$1:$V$1,0))&amp;""),"")</f>
        <v/>
      </c>
      <c r="AG143" s="36">
        <f>IF(LEN(AF143)&gt;0,MAX($AG$1:AG142)+1,"")</f>
        <v/>
      </c>
      <c r="AH143" s="36">
        <f>IFERROR(TRIM(INDEX($A143:$V143,MATCH(Lists!$J$9,$A$1:$V$1,0))&amp;""),"")</f>
        <v/>
      </c>
    </row>
    <row r="144">
      <c r="W144" s="35" t="n"/>
      <c r="X144" s="36">
        <f>IFERROR(TRIM(INDEX($A144:$V144,MATCH(Lists!$J$10,$A$1:$V$1,0))&amp;""),"")</f>
        <v/>
      </c>
      <c r="Y144" s="36">
        <f>IF(ISNUMBER(IFERROR(VALUE(IFERROR(TRIM(INDEX($A144:$V144,MATCH(Lists!$J$2,$A$1:$V$1,0))&amp;""),"")),"")),IF(AND(IFERROR(VALUE(IFERROR(TRIM(INDEX($A144:$V144,MATCH(Lists!$J$2,$A$1:$V$1,0))&amp;""),"")),"")&gt;=0,IFERROR(VALUE(IFERROR(TRIM(INDEX($A144:$V144,MATCH(Lists!$J$2,$A$1:$V$1,0))&amp;""),"")),"")&lt;=10),IFERROR(VALUE(IFERROR(TRIM(INDEX($A144:$V144,MATCH(Lists!$J$2,$A$1:$V$1,0))&amp;""),"")),""),""),"")</f>
        <v/>
      </c>
      <c r="Z144" s="36">
        <f>IF(Y144="","",IF(Y144&gt;=9,"Promoter",IF(Y144&gt;=7,"Passive","Detractor")))</f>
        <v/>
      </c>
      <c r="AA144" s="36">
        <f>IFERROR(VALUE(IFERROR(TRIM(INDEX($A144:$V144,MATCH(Lists!$J$4,$A$1:$V$1,0))&amp;""),"")),"")</f>
        <v/>
      </c>
      <c r="AB144" s="36">
        <f>IFERROR(VALUE(IFERROR(TRIM(INDEX($A144:$V144,MATCH(Lists!$J$5,$A$1:$V$1,0))&amp;""),"")),"")</f>
        <v/>
      </c>
      <c r="AC144" s="36">
        <f>IFERROR(VALUE(IFERROR(TRIM(INDEX($A144:$V144,MATCH(Lists!$J$6,$A$1:$V$1,0))&amp;""),"")),"")</f>
        <v/>
      </c>
      <c r="AD144" s="36">
        <f>IFERROR(TRIM(INDEX($A144:$V144,MATCH(Lists!$J$7,$A$1:$V$1,0))&amp;""),"")</f>
        <v/>
      </c>
      <c r="AE144" s="36">
        <f>IFERROR(TRIM(INDEX($A144:$V144,MATCH(Lists!$J$8,$A$1:$V$1,0))&amp;""),"")</f>
        <v/>
      </c>
      <c r="AF144" s="36">
        <f>IFERROR(TRIM(INDEX($A144:$V144,MATCH(Lists!$J$3,$A$1:$V$1,0))&amp;""),"")</f>
        <v/>
      </c>
      <c r="AG144" s="36">
        <f>IF(LEN(AF144)&gt;0,MAX($AG$1:AG143)+1,"")</f>
        <v/>
      </c>
      <c r="AH144" s="36">
        <f>IFERROR(TRIM(INDEX($A144:$V144,MATCH(Lists!$J$9,$A$1:$V$1,0))&amp;""),"")</f>
        <v/>
      </c>
    </row>
    <row r="145">
      <c r="W145" s="35" t="n"/>
      <c r="X145" s="36">
        <f>IFERROR(TRIM(INDEX($A145:$V145,MATCH(Lists!$J$10,$A$1:$V$1,0))&amp;""),"")</f>
        <v/>
      </c>
      <c r="Y145" s="36">
        <f>IF(ISNUMBER(IFERROR(VALUE(IFERROR(TRIM(INDEX($A145:$V145,MATCH(Lists!$J$2,$A$1:$V$1,0))&amp;""),"")),"")),IF(AND(IFERROR(VALUE(IFERROR(TRIM(INDEX($A145:$V145,MATCH(Lists!$J$2,$A$1:$V$1,0))&amp;""),"")),"")&gt;=0,IFERROR(VALUE(IFERROR(TRIM(INDEX($A145:$V145,MATCH(Lists!$J$2,$A$1:$V$1,0))&amp;""),"")),"")&lt;=10),IFERROR(VALUE(IFERROR(TRIM(INDEX($A145:$V145,MATCH(Lists!$J$2,$A$1:$V$1,0))&amp;""),"")),""),""),"")</f>
        <v/>
      </c>
      <c r="Z145" s="36">
        <f>IF(Y145="","",IF(Y145&gt;=9,"Promoter",IF(Y145&gt;=7,"Passive","Detractor")))</f>
        <v/>
      </c>
      <c r="AA145" s="36">
        <f>IFERROR(VALUE(IFERROR(TRIM(INDEX($A145:$V145,MATCH(Lists!$J$4,$A$1:$V$1,0))&amp;""),"")),"")</f>
        <v/>
      </c>
      <c r="AB145" s="36">
        <f>IFERROR(VALUE(IFERROR(TRIM(INDEX($A145:$V145,MATCH(Lists!$J$5,$A$1:$V$1,0))&amp;""),"")),"")</f>
        <v/>
      </c>
      <c r="AC145" s="36">
        <f>IFERROR(VALUE(IFERROR(TRIM(INDEX($A145:$V145,MATCH(Lists!$J$6,$A$1:$V$1,0))&amp;""),"")),"")</f>
        <v/>
      </c>
      <c r="AD145" s="36">
        <f>IFERROR(TRIM(INDEX($A145:$V145,MATCH(Lists!$J$7,$A$1:$V$1,0))&amp;""),"")</f>
        <v/>
      </c>
      <c r="AE145" s="36">
        <f>IFERROR(TRIM(INDEX($A145:$V145,MATCH(Lists!$J$8,$A$1:$V$1,0))&amp;""),"")</f>
        <v/>
      </c>
      <c r="AF145" s="36">
        <f>IFERROR(TRIM(INDEX($A145:$V145,MATCH(Lists!$J$3,$A$1:$V$1,0))&amp;""),"")</f>
        <v/>
      </c>
      <c r="AG145" s="36">
        <f>IF(LEN(AF145)&gt;0,MAX($AG$1:AG144)+1,"")</f>
        <v/>
      </c>
      <c r="AH145" s="36">
        <f>IFERROR(TRIM(INDEX($A145:$V145,MATCH(Lists!$J$9,$A$1:$V$1,0))&amp;""),"")</f>
        <v/>
      </c>
    </row>
    <row r="146">
      <c r="W146" s="35" t="n"/>
      <c r="X146" s="36">
        <f>IFERROR(TRIM(INDEX($A146:$V146,MATCH(Lists!$J$10,$A$1:$V$1,0))&amp;""),"")</f>
        <v/>
      </c>
      <c r="Y146" s="36">
        <f>IF(ISNUMBER(IFERROR(VALUE(IFERROR(TRIM(INDEX($A146:$V146,MATCH(Lists!$J$2,$A$1:$V$1,0))&amp;""),"")),"")),IF(AND(IFERROR(VALUE(IFERROR(TRIM(INDEX($A146:$V146,MATCH(Lists!$J$2,$A$1:$V$1,0))&amp;""),"")),"")&gt;=0,IFERROR(VALUE(IFERROR(TRIM(INDEX($A146:$V146,MATCH(Lists!$J$2,$A$1:$V$1,0))&amp;""),"")),"")&lt;=10),IFERROR(VALUE(IFERROR(TRIM(INDEX($A146:$V146,MATCH(Lists!$J$2,$A$1:$V$1,0))&amp;""),"")),""),""),"")</f>
        <v/>
      </c>
      <c r="Z146" s="36">
        <f>IF(Y146="","",IF(Y146&gt;=9,"Promoter",IF(Y146&gt;=7,"Passive","Detractor")))</f>
        <v/>
      </c>
      <c r="AA146" s="36">
        <f>IFERROR(VALUE(IFERROR(TRIM(INDEX($A146:$V146,MATCH(Lists!$J$4,$A$1:$V$1,0))&amp;""),"")),"")</f>
        <v/>
      </c>
      <c r="AB146" s="36">
        <f>IFERROR(VALUE(IFERROR(TRIM(INDEX($A146:$V146,MATCH(Lists!$J$5,$A$1:$V$1,0))&amp;""),"")),"")</f>
        <v/>
      </c>
      <c r="AC146" s="36">
        <f>IFERROR(VALUE(IFERROR(TRIM(INDEX($A146:$V146,MATCH(Lists!$J$6,$A$1:$V$1,0))&amp;""),"")),"")</f>
        <v/>
      </c>
      <c r="AD146" s="36">
        <f>IFERROR(TRIM(INDEX($A146:$V146,MATCH(Lists!$J$7,$A$1:$V$1,0))&amp;""),"")</f>
        <v/>
      </c>
      <c r="AE146" s="36">
        <f>IFERROR(TRIM(INDEX($A146:$V146,MATCH(Lists!$J$8,$A$1:$V$1,0))&amp;""),"")</f>
        <v/>
      </c>
      <c r="AF146" s="36">
        <f>IFERROR(TRIM(INDEX($A146:$V146,MATCH(Lists!$J$3,$A$1:$V$1,0))&amp;""),"")</f>
        <v/>
      </c>
      <c r="AG146" s="36">
        <f>IF(LEN(AF146)&gt;0,MAX($AG$1:AG145)+1,"")</f>
        <v/>
      </c>
      <c r="AH146" s="36">
        <f>IFERROR(TRIM(INDEX($A146:$V146,MATCH(Lists!$J$9,$A$1:$V$1,0))&amp;""),"")</f>
        <v/>
      </c>
    </row>
    <row r="147">
      <c r="W147" s="35" t="n"/>
      <c r="X147" s="36">
        <f>IFERROR(TRIM(INDEX($A147:$V147,MATCH(Lists!$J$10,$A$1:$V$1,0))&amp;""),"")</f>
        <v/>
      </c>
      <c r="Y147" s="36">
        <f>IF(ISNUMBER(IFERROR(VALUE(IFERROR(TRIM(INDEX($A147:$V147,MATCH(Lists!$J$2,$A$1:$V$1,0))&amp;""),"")),"")),IF(AND(IFERROR(VALUE(IFERROR(TRIM(INDEX($A147:$V147,MATCH(Lists!$J$2,$A$1:$V$1,0))&amp;""),"")),"")&gt;=0,IFERROR(VALUE(IFERROR(TRIM(INDEX($A147:$V147,MATCH(Lists!$J$2,$A$1:$V$1,0))&amp;""),"")),"")&lt;=10),IFERROR(VALUE(IFERROR(TRIM(INDEX($A147:$V147,MATCH(Lists!$J$2,$A$1:$V$1,0))&amp;""),"")),""),""),"")</f>
        <v/>
      </c>
      <c r="Z147" s="36">
        <f>IF(Y147="","",IF(Y147&gt;=9,"Promoter",IF(Y147&gt;=7,"Passive","Detractor")))</f>
        <v/>
      </c>
      <c r="AA147" s="36">
        <f>IFERROR(VALUE(IFERROR(TRIM(INDEX($A147:$V147,MATCH(Lists!$J$4,$A$1:$V$1,0))&amp;""),"")),"")</f>
        <v/>
      </c>
      <c r="AB147" s="36">
        <f>IFERROR(VALUE(IFERROR(TRIM(INDEX($A147:$V147,MATCH(Lists!$J$5,$A$1:$V$1,0))&amp;""),"")),"")</f>
        <v/>
      </c>
      <c r="AC147" s="36">
        <f>IFERROR(VALUE(IFERROR(TRIM(INDEX($A147:$V147,MATCH(Lists!$J$6,$A$1:$V$1,0))&amp;""),"")),"")</f>
        <v/>
      </c>
      <c r="AD147" s="36">
        <f>IFERROR(TRIM(INDEX($A147:$V147,MATCH(Lists!$J$7,$A$1:$V$1,0))&amp;""),"")</f>
        <v/>
      </c>
      <c r="AE147" s="36">
        <f>IFERROR(TRIM(INDEX($A147:$V147,MATCH(Lists!$J$8,$A$1:$V$1,0))&amp;""),"")</f>
        <v/>
      </c>
      <c r="AF147" s="36">
        <f>IFERROR(TRIM(INDEX($A147:$V147,MATCH(Lists!$J$3,$A$1:$V$1,0))&amp;""),"")</f>
        <v/>
      </c>
      <c r="AG147" s="36">
        <f>IF(LEN(AF147)&gt;0,MAX($AG$1:AG146)+1,"")</f>
        <v/>
      </c>
      <c r="AH147" s="36">
        <f>IFERROR(TRIM(INDEX($A147:$V147,MATCH(Lists!$J$9,$A$1:$V$1,0))&amp;""),"")</f>
        <v/>
      </c>
    </row>
    <row r="148">
      <c r="W148" s="35" t="n"/>
      <c r="X148" s="36">
        <f>IFERROR(TRIM(INDEX($A148:$V148,MATCH(Lists!$J$10,$A$1:$V$1,0))&amp;""),"")</f>
        <v/>
      </c>
      <c r="Y148" s="36">
        <f>IF(ISNUMBER(IFERROR(VALUE(IFERROR(TRIM(INDEX($A148:$V148,MATCH(Lists!$J$2,$A$1:$V$1,0))&amp;""),"")),"")),IF(AND(IFERROR(VALUE(IFERROR(TRIM(INDEX($A148:$V148,MATCH(Lists!$J$2,$A$1:$V$1,0))&amp;""),"")),"")&gt;=0,IFERROR(VALUE(IFERROR(TRIM(INDEX($A148:$V148,MATCH(Lists!$J$2,$A$1:$V$1,0))&amp;""),"")),"")&lt;=10),IFERROR(VALUE(IFERROR(TRIM(INDEX($A148:$V148,MATCH(Lists!$J$2,$A$1:$V$1,0))&amp;""),"")),""),""),"")</f>
        <v/>
      </c>
      <c r="Z148" s="36">
        <f>IF(Y148="","",IF(Y148&gt;=9,"Promoter",IF(Y148&gt;=7,"Passive","Detractor")))</f>
        <v/>
      </c>
      <c r="AA148" s="36">
        <f>IFERROR(VALUE(IFERROR(TRIM(INDEX($A148:$V148,MATCH(Lists!$J$4,$A$1:$V$1,0))&amp;""),"")),"")</f>
        <v/>
      </c>
      <c r="AB148" s="36">
        <f>IFERROR(VALUE(IFERROR(TRIM(INDEX($A148:$V148,MATCH(Lists!$J$5,$A$1:$V$1,0))&amp;""),"")),"")</f>
        <v/>
      </c>
      <c r="AC148" s="36">
        <f>IFERROR(VALUE(IFERROR(TRIM(INDEX($A148:$V148,MATCH(Lists!$J$6,$A$1:$V$1,0))&amp;""),"")),"")</f>
        <v/>
      </c>
      <c r="AD148" s="36">
        <f>IFERROR(TRIM(INDEX($A148:$V148,MATCH(Lists!$J$7,$A$1:$V$1,0))&amp;""),"")</f>
        <v/>
      </c>
      <c r="AE148" s="36">
        <f>IFERROR(TRIM(INDEX($A148:$V148,MATCH(Lists!$J$8,$A$1:$V$1,0))&amp;""),"")</f>
        <v/>
      </c>
      <c r="AF148" s="36">
        <f>IFERROR(TRIM(INDEX($A148:$V148,MATCH(Lists!$J$3,$A$1:$V$1,0))&amp;""),"")</f>
        <v/>
      </c>
      <c r="AG148" s="36">
        <f>IF(LEN(AF148)&gt;0,MAX($AG$1:AG147)+1,"")</f>
        <v/>
      </c>
      <c r="AH148" s="36">
        <f>IFERROR(TRIM(INDEX($A148:$V148,MATCH(Lists!$J$9,$A$1:$V$1,0))&amp;""),"")</f>
        <v/>
      </c>
    </row>
    <row r="149">
      <c r="W149" s="35" t="n"/>
      <c r="X149" s="36">
        <f>IFERROR(TRIM(INDEX($A149:$V149,MATCH(Lists!$J$10,$A$1:$V$1,0))&amp;""),"")</f>
        <v/>
      </c>
      <c r="Y149" s="36">
        <f>IF(ISNUMBER(IFERROR(VALUE(IFERROR(TRIM(INDEX($A149:$V149,MATCH(Lists!$J$2,$A$1:$V$1,0))&amp;""),"")),"")),IF(AND(IFERROR(VALUE(IFERROR(TRIM(INDEX($A149:$V149,MATCH(Lists!$J$2,$A$1:$V$1,0))&amp;""),"")),"")&gt;=0,IFERROR(VALUE(IFERROR(TRIM(INDEX($A149:$V149,MATCH(Lists!$J$2,$A$1:$V$1,0))&amp;""),"")),"")&lt;=10),IFERROR(VALUE(IFERROR(TRIM(INDEX($A149:$V149,MATCH(Lists!$J$2,$A$1:$V$1,0))&amp;""),"")),""),""),"")</f>
        <v/>
      </c>
      <c r="Z149" s="36">
        <f>IF(Y149="","",IF(Y149&gt;=9,"Promoter",IF(Y149&gt;=7,"Passive","Detractor")))</f>
        <v/>
      </c>
      <c r="AA149" s="36">
        <f>IFERROR(VALUE(IFERROR(TRIM(INDEX($A149:$V149,MATCH(Lists!$J$4,$A$1:$V$1,0))&amp;""),"")),"")</f>
        <v/>
      </c>
      <c r="AB149" s="36">
        <f>IFERROR(VALUE(IFERROR(TRIM(INDEX($A149:$V149,MATCH(Lists!$J$5,$A$1:$V$1,0))&amp;""),"")),"")</f>
        <v/>
      </c>
      <c r="AC149" s="36">
        <f>IFERROR(VALUE(IFERROR(TRIM(INDEX($A149:$V149,MATCH(Lists!$J$6,$A$1:$V$1,0))&amp;""),"")),"")</f>
        <v/>
      </c>
      <c r="AD149" s="36">
        <f>IFERROR(TRIM(INDEX($A149:$V149,MATCH(Lists!$J$7,$A$1:$V$1,0))&amp;""),"")</f>
        <v/>
      </c>
      <c r="AE149" s="36">
        <f>IFERROR(TRIM(INDEX($A149:$V149,MATCH(Lists!$J$8,$A$1:$V$1,0))&amp;""),"")</f>
        <v/>
      </c>
      <c r="AF149" s="36">
        <f>IFERROR(TRIM(INDEX($A149:$V149,MATCH(Lists!$J$3,$A$1:$V$1,0))&amp;""),"")</f>
        <v/>
      </c>
      <c r="AG149" s="36">
        <f>IF(LEN(AF149)&gt;0,MAX($AG$1:AG148)+1,"")</f>
        <v/>
      </c>
      <c r="AH149" s="36">
        <f>IFERROR(TRIM(INDEX($A149:$V149,MATCH(Lists!$J$9,$A$1:$V$1,0))&amp;""),"")</f>
        <v/>
      </c>
    </row>
    <row r="150">
      <c r="W150" s="35" t="n"/>
      <c r="X150" s="36">
        <f>IFERROR(TRIM(INDEX($A150:$V150,MATCH(Lists!$J$10,$A$1:$V$1,0))&amp;""),"")</f>
        <v/>
      </c>
      <c r="Y150" s="36">
        <f>IF(ISNUMBER(IFERROR(VALUE(IFERROR(TRIM(INDEX($A150:$V150,MATCH(Lists!$J$2,$A$1:$V$1,0))&amp;""),"")),"")),IF(AND(IFERROR(VALUE(IFERROR(TRIM(INDEX($A150:$V150,MATCH(Lists!$J$2,$A$1:$V$1,0))&amp;""),"")),"")&gt;=0,IFERROR(VALUE(IFERROR(TRIM(INDEX($A150:$V150,MATCH(Lists!$J$2,$A$1:$V$1,0))&amp;""),"")),"")&lt;=10),IFERROR(VALUE(IFERROR(TRIM(INDEX($A150:$V150,MATCH(Lists!$J$2,$A$1:$V$1,0))&amp;""),"")),""),""),"")</f>
        <v/>
      </c>
      <c r="Z150" s="36">
        <f>IF(Y150="","",IF(Y150&gt;=9,"Promoter",IF(Y150&gt;=7,"Passive","Detractor")))</f>
        <v/>
      </c>
      <c r="AA150" s="36">
        <f>IFERROR(VALUE(IFERROR(TRIM(INDEX($A150:$V150,MATCH(Lists!$J$4,$A$1:$V$1,0))&amp;""),"")),"")</f>
        <v/>
      </c>
      <c r="AB150" s="36">
        <f>IFERROR(VALUE(IFERROR(TRIM(INDEX($A150:$V150,MATCH(Lists!$J$5,$A$1:$V$1,0))&amp;""),"")),"")</f>
        <v/>
      </c>
      <c r="AC150" s="36">
        <f>IFERROR(VALUE(IFERROR(TRIM(INDEX($A150:$V150,MATCH(Lists!$J$6,$A$1:$V$1,0))&amp;""),"")),"")</f>
        <v/>
      </c>
      <c r="AD150" s="36">
        <f>IFERROR(TRIM(INDEX($A150:$V150,MATCH(Lists!$J$7,$A$1:$V$1,0))&amp;""),"")</f>
        <v/>
      </c>
      <c r="AE150" s="36">
        <f>IFERROR(TRIM(INDEX($A150:$V150,MATCH(Lists!$J$8,$A$1:$V$1,0))&amp;""),"")</f>
        <v/>
      </c>
      <c r="AF150" s="36">
        <f>IFERROR(TRIM(INDEX($A150:$V150,MATCH(Lists!$J$3,$A$1:$V$1,0))&amp;""),"")</f>
        <v/>
      </c>
      <c r="AG150" s="36">
        <f>IF(LEN(AF150)&gt;0,MAX($AG$1:AG149)+1,"")</f>
        <v/>
      </c>
      <c r="AH150" s="36">
        <f>IFERROR(TRIM(INDEX($A150:$V150,MATCH(Lists!$J$9,$A$1:$V$1,0))&amp;""),"")</f>
        <v/>
      </c>
    </row>
    <row r="151">
      <c r="W151" s="35" t="n"/>
      <c r="X151" s="36">
        <f>IFERROR(TRIM(INDEX($A151:$V151,MATCH(Lists!$J$10,$A$1:$V$1,0))&amp;""),"")</f>
        <v/>
      </c>
      <c r="Y151" s="36">
        <f>IF(ISNUMBER(IFERROR(VALUE(IFERROR(TRIM(INDEX($A151:$V151,MATCH(Lists!$J$2,$A$1:$V$1,0))&amp;""),"")),"")),IF(AND(IFERROR(VALUE(IFERROR(TRIM(INDEX($A151:$V151,MATCH(Lists!$J$2,$A$1:$V$1,0))&amp;""),"")),"")&gt;=0,IFERROR(VALUE(IFERROR(TRIM(INDEX($A151:$V151,MATCH(Lists!$J$2,$A$1:$V$1,0))&amp;""),"")),"")&lt;=10),IFERROR(VALUE(IFERROR(TRIM(INDEX($A151:$V151,MATCH(Lists!$J$2,$A$1:$V$1,0))&amp;""),"")),""),""),"")</f>
        <v/>
      </c>
      <c r="Z151" s="36">
        <f>IF(Y151="","",IF(Y151&gt;=9,"Promoter",IF(Y151&gt;=7,"Passive","Detractor")))</f>
        <v/>
      </c>
      <c r="AA151" s="36">
        <f>IFERROR(VALUE(IFERROR(TRIM(INDEX($A151:$V151,MATCH(Lists!$J$4,$A$1:$V$1,0))&amp;""),"")),"")</f>
        <v/>
      </c>
      <c r="AB151" s="36">
        <f>IFERROR(VALUE(IFERROR(TRIM(INDEX($A151:$V151,MATCH(Lists!$J$5,$A$1:$V$1,0))&amp;""),"")),"")</f>
        <v/>
      </c>
      <c r="AC151" s="36">
        <f>IFERROR(VALUE(IFERROR(TRIM(INDEX($A151:$V151,MATCH(Lists!$J$6,$A$1:$V$1,0))&amp;""),"")),"")</f>
        <v/>
      </c>
      <c r="AD151" s="36">
        <f>IFERROR(TRIM(INDEX($A151:$V151,MATCH(Lists!$J$7,$A$1:$V$1,0))&amp;""),"")</f>
        <v/>
      </c>
      <c r="AE151" s="36">
        <f>IFERROR(TRIM(INDEX($A151:$V151,MATCH(Lists!$J$8,$A$1:$V$1,0))&amp;""),"")</f>
        <v/>
      </c>
      <c r="AF151" s="36">
        <f>IFERROR(TRIM(INDEX($A151:$V151,MATCH(Lists!$J$3,$A$1:$V$1,0))&amp;""),"")</f>
        <v/>
      </c>
      <c r="AG151" s="36">
        <f>IF(LEN(AF151)&gt;0,MAX($AG$1:AG150)+1,"")</f>
        <v/>
      </c>
      <c r="AH151" s="36">
        <f>IFERROR(TRIM(INDEX($A151:$V151,MATCH(Lists!$J$9,$A$1:$V$1,0))&amp;""),"")</f>
        <v/>
      </c>
    </row>
    <row r="152">
      <c r="W152" s="35" t="n"/>
      <c r="X152" s="36">
        <f>IFERROR(TRIM(INDEX($A152:$V152,MATCH(Lists!$J$10,$A$1:$V$1,0))&amp;""),"")</f>
        <v/>
      </c>
      <c r="Y152" s="36">
        <f>IF(ISNUMBER(IFERROR(VALUE(IFERROR(TRIM(INDEX($A152:$V152,MATCH(Lists!$J$2,$A$1:$V$1,0))&amp;""),"")),"")),IF(AND(IFERROR(VALUE(IFERROR(TRIM(INDEX($A152:$V152,MATCH(Lists!$J$2,$A$1:$V$1,0))&amp;""),"")),"")&gt;=0,IFERROR(VALUE(IFERROR(TRIM(INDEX($A152:$V152,MATCH(Lists!$J$2,$A$1:$V$1,0))&amp;""),"")),"")&lt;=10),IFERROR(VALUE(IFERROR(TRIM(INDEX($A152:$V152,MATCH(Lists!$J$2,$A$1:$V$1,0))&amp;""),"")),""),""),"")</f>
        <v/>
      </c>
      <c r="Z152" s="36">
        <f>IF(Y152="","",IF(Y152&gt;=9,"Promoter",IF(Y152&gt;=7,"Passive","Detractor")))</f>
        <v/>
      </c>
      <c r="AA152" s="36">
        <f>IFERROR(VALUE(IFERROR(TRIM(INDEX($A152:$V152,MATCH(Lists!$J$4,$A$1:$V$1,0))&amp;""),"")),"")</f>
        <v/>
      </c>
      <c r="AB152" s="36">
        <f>IFERROR(VALUE(IFERROR(TRIM(INDEX($A152:$V152,MATCH(Lists!$J$5,$A$1:$V$1,0))&amp;""),"")),"")</f>
        <v/>
      </c>
      <c r="AC152" s="36">
        <f>IFERROR(VALUE(IFERROR(TRIM(INDEX($A152:$V152,MATCH(Lists!$J$6,$A$1:$V$1,0))&amp;""),"")),"")</f>
        <v/>
      </c>
      <c r="AD152" s="36">
        <f>IFERROR(TRIM(INDEX($A152:$V152,MATCH(Lists!$J$7,$A$1:$V$1,0))&amp;""),"")</f>
        <v/>
      </c>
      <c r="AE152" s="36">
        <f>IFERROR(TRIM(INDEX($A152:$V152,MATCH(Lists!$J$8,$A$1:$V$1,0))&amp;""),"")</f>
        <v/>
      </c>
      <c r="AF152" s="36">
        <f>IFERROR(TRIM(INDEX($A152:$V152,MATCH(Lists!$J$3,$A$1:$V$1,0))&amp;""),"")</f>
        <v/>
      </c>
      <c r="AG152" s="36">
        <f>IF(LEN(AF152)&gt;0,MAX($AG$1:AG151)+1,"")</f>
        <v/>
      </c>
      <c r="AH152" s="36">
        <f>IFERROR(TRIM(INDEX($A152:$V152,MATCH(Lists!$J$9,$A$1:$V$1,0))&amp;""),"")</f>
        <v/>
      </c>
    </row>
    <row r="153">
      <c r="W153" s="35" t="n"/>
      <c r="X153" s="36">
        <f>IFERROR(TRIM(INDEX($A153:$V153,MATCH(Lists!$J$10,$A$1:$V$1,0))&amp;""),"")</f>
        <v/>
      </c>
      <c r="Y153" s="36">
        <f>IF(ISNUMBER(IFERROR(VALUE(IFERROR(TRIM(INDEX($A153:$V153,MATCH(Lists!$J$2,$A$1:$V$1,0))&amp;""),"")),"")),IF(AND(IFERROR(VALUE(IFERROR(TRIM(INDEX($A153:$V153,MATCH(Lists!$J$2,$A$1:$V$1,0))&amp;""),"")),"")&gt;=0,IFERROR(VALUE(IFERROR(TRIM(INDEX($A153:$V153,MATCH(Lists!$J$2,$A$1:$V$1,0))&amp;""),"")),"")&lt;=10),IFERROR(VALUE(IFERROR(TRIM(INDEX($A153:$V153,MATCH(Lists!$J$2,$A$1:$V$1,0))&amp;""),"")),""),""),"")</f>
        <v/>
      </c>
      <c r="Z153" s="36">
        <f>IF(Y153="","",IF(Y153&gt;=9,"Promoter",IF(Y153&gt;=7,"Passive","Detractor")))</f>
        <v/>
      </c>
      <c r="AA153" s="36">
        <f>IFERROR(VALUE(IFERROR(TRIM(INDEX($A153:$V153,MATCH(Lists!$J$4,$A$1:$V$1,0))&amp;""),"")),"")</f>
        <v/>
      </c>
      <c r="AB153" s="36">
        <f>IFERROR(VALUE(IFERROR(TRIM(INDEX($A153:$V153,MATCH(Lists!$J$5,$A$1:$V$1,0))&amp;""),"")),"")</f>
        <v/>
      </c>
      <c r="AC153" s="36">
        <f>IFERROR(VALUE(IFERROR(TRIM(INDEX($A153:$V153,MATCH(Lists!$J$6,$A$1:$V$1,0))&amp;""),"")),"")</f>
        <v/>
      </c>
      <c r="AD153" s="36">
        <f>IFERROR(TRIM(INDEX($A153:$V153,MATCH(Lists!$J$7,$A$1:$V$1,0))&amp;""),"")</f>
        <v/>
      </c>
      <c r="AE153" s="36">
        <f>IFERROR(TRIM(INDEX($A153:$V153,MATCH(Lists!$J$8,$A$1:$V$1,0))&amp;""),"")</f>
        <v/>
      </c>
      <c r="AF153" s="36">
        <f>IFERROR(TRIM(INDEX($A153:$V153,MATCH(Lists!$J$3,$A$1:$V$1,0))&amp;""),"")</f>
        <v/>
      </c>
      <c r="AG153" s="36">
        <f>IF(LEN(AF153)&gt;0,MAX($AG$1:AG152)+1,"")</f>
        <v/>
      </c>
      <c r="AH153" s="36">
        <f>IFERROR(TRIM(INDEX($A153:$V153,MATCH(Lists!$J$9,$A$1:$V$1,0))&amp;""),"")</f>
        <v/>
      </c>
    </row>
    <row r="154">
      <c r="W154" s="35" t="n"/>
      <c r="X154" s="36">
        <f>IFERROR(TRIM(INDEX($A154:$V154,MATCH(Lists!$J$10,$A$1:$V$1,0))&amp;""),"")</f>
        <v/>
      </c>
      <c r="Y154" s="36">
        <f>IF(ISNUMBER(IFERROR(VALUE(IFERROR(TRIM(INDEX($A154:$V154,MATCH(Lists!$J$2,$A$1:$V$1,0))&amp;""),"")),"")),IF(AND(IFERROR(VALUE(IFERROR(TRIM(INDEX($A154:$V154,MATCH(Lists!$J$2,$A$1:$V$1,0))&amp;""),"")),"")&gt;=0,IFERROR(VALUE(IFERROR(TRIM(INDEX($A154:$V154,MATCH(Lists!$J$2,$A$1:$V$1,0))&amp;""),"")),"")&lt;=10),IFERROR(VALUE(IFERROR(TRIM(INDEX($A154:$V154,MATCH(Lists!$J$2,$A$1:$V$1,0))&amp;""),"")),""),""),"")</f>
        <v/>
      </c>
      <c r="Z154" s="36">
        <f>IF(Y154="","",IF(Y154&gt;=9,"Promoter",IF(Y154&gt;=7,"Passive","Detractor")))</f>
        <v/>
      </c>
      <c r="AA154" s="36">
        <f>IFERROR(VALUE(IFERROR(TRIM(INDEX($A154:$V154,MATCH(Lists!$J$4,$A$1:$V$1,0))&amp;""),"")),"")</f>
        <v/>
      </c>
      <c r="AB154" s="36">
        <f>IFERROR(VALUE(IFERROR(TRIM(INDEX($A154:$V154,MATCH(Lists!$J$5,$A$1:$V$1,0))&amp;""),"")),"")</f>
        <v/>
      </c>
      <c r="AC154" s="36">
        <f>IFERROR(VALUE(IFERROR(TRIM(INDEX($A154:$V154,MATCH(Lists!$J$6,$A$1:$V$1,0))&amp;""),"")),"")</f>
        <v/>
      </c>
      <c r="AD154" s="36">
        <f>IFERROR(TRIM(INDEX($A154:$V154,MATCH(Lists!$J$7,$A$1:$V$1,0))&amp;""),"")</f>
        <v/>
      </c>
      <c r="AE154" s="36">
        <f>IFERROR(TRIM(INDEX($A154:$V154,MATCH(Lists!$J$8,$A$1:$V$1,0))&amp;""),"")</f>
        <v/>
      </c>
      <c r="AF154" s="36">
        <f>IFERROR(TRIM(INDEX($A154:$V154,MATCH(Lists!$J$3,$A$1:$V$1,0))&amp;""),"")</f>
        <v/>
      </c>
      <c r="AG154" s="36">
        <f>IF(LEN(AF154)&gt;0,MAX($AG$1:AG153)+1,"")</f>
        <v/>
      </c>
      <c r="AH154" s="36">
        <f>IFERROR(TRIM(INDEX($A154:$V154,MATCH(Lists!$J$9,$A$1:$V$1,0))&amp;""),"")</f>
        <v/>
      </c>
    </row>
    <row r="155">
      <c r="W155" s="35" t="n"/>
      <c r="X155" s="36">
        <f>IFERROR(TRIM(INDEX($A155:$V155,MATCH(Lists!$J$10,$A$1:$V$1,0))&amp;""),"")</f>
        <v/>
      </c>
      <c r="Y155" s="36">
        <f>IF(ISNUMBER(IFERROR(VALUE(IFERROR(TRIM(INDEX($A155:$V155,MATCH(Lists!$J$2,$A$1:$V$1,0))&amp;""),"")),"")),IF(AND(IFERROR(VALUE(IFERROR(TRIM(INDEX($A155:$V155,MATCH(Lists!$J$2,$A$1:$V$1,0))&amp;""),"")),"")&gt;=0,IFERROR(VALUE(IFERROR(TRIM(INDEX($A155:$V155,MATCH(Lists!$J$2,$A$1:$V$1,0))&amp;""),"")),"")&lt;=10),IFERROR(VALUE(IFERROR(TRIM(INDEX($A155:$V155,MATCH(Lists!$J$2,$A$1:$V$1,0))&amp;""),"")),""),""),"")</f>
        <v/>
      </c>
      <c r="Z155" s="36">
        <f>IF(Y155="","",IF(Y155&gt;=9,"Promoter",IF(Y155&gt;=7,"Passive","Detractor")))</f>
        <v/>
      </c>
      <c r="AA155" s="36">
        <f>IFERROR(VALUE(IFERROR(TRIM(INDEX($A155:$V155,MATCH(Lists!$J$4,$A$1:$V$1,0))&amp;""),"")),"")</f>
        <v/>
      </c>
      <c r="AB155" s="36">
        <f>IFERROR(VALUE(IFERROR(TRIM(INDEX($A155:$V155,MATCH(Lists!$J$5,$A$1:$V$1,0))&amp;""),"")),"")</f>
        <v/>
      </c>
      <c r="AC155" s="36">
        <f>IFERROR(VALUE(IFERROR(TRIM(INDEX($A155:$V155,MATCH(Lists!$J$6,$A$1:$V$1,0))&amp;""),"")),"")</f>
        <v/>
      </c>
      <c r="AD155" s="36">
        <f>IFERROR(TRIM(INDEX($A155:$V155,MATCH(Lists!$J$7,$A$1:$V$1,0))&amp;""),"")</f>
        <v/>
      </c>
      <c r="AE155" s="36">
        <f>IFERROR(TRIM(INDEX($A155:$V155,MATCH(Lists!$J$8,$A$1:$V$1,0))&amp;""),"")</f>
        <v/>
      </c>
      <c r="AF155" s="36">
        <f>IFERROR(TRIM(INDEX($A155:$V155,MATCH(Lists!$J$3,$A$1:$V$1,0))&amp;""),"")</f>
        <v/>
      </c>
      <c r="AG155" s="36">
        <f>IF(LEN(AF155)&gt;0,MAX($AG$1:AG154)+1,"")</f>
        <v/>
      </c>
      <c r="AH155" s="36">
        <f>IFERROR(TRIM(INDEX($A155:$V155,MATCH(Lists!$J$9,$A$1:$V$1,0))&amp;""),"")</f>
        <v/>
      </c>
    </row>
    <row r="156">
      <c r="W156" s="35" t="n"/>
      <c r="X156" s="36">
        <f>IFERROR(TRIM(INDEX($A156:$V156,MATCH(Lists!$J$10,$A$1:$V$1,0))&amp;""),"")</f>
        <v/>
      </c>
      <c r="Y156" s="36">
        <f>IF(ISNUMBER(IFERROR(VALUE(IFERROR(TRIM(INDEX($A156:$V156,MATCH(Lists!$J$2,$A$1:$V$1,0))&amp;""),"")),"")),IF(AND(IFERROR(VALUE(IFERROR(TRIM(INDEX($A156:$V156,MATCH(Lists!$J$2,$A$1:$V$1,0))&amp;""),"")),"")&gt;=0,IFERROR(VALUE(IFERROR(TRIM(INDEX($A156:$V156,MATCH(Lists!$J$2,$A$1:$V$1,0))&amp;""),"")),"")&lt;=10),IFERROR(VALUE(IFERROR(TRIM(INDEX($A156:$V156,MATCH(Lists!$J$2,$A$1:$V$1,0))&amp;""),"")),""),""),"")</f>
        <v/>
      </c>
      <c r="Z156" s="36">
        <f>IF(Y156="","",IF(Y156&gt;=9,"Promoter",IF(Y156&gt;=7,"Passive","Detractor")))</f>
        <v/>
      </c>
      <c r="AA156" s="36">
        <f>IFERROR(VALUE(IFERROR(TRIM(INDEX($A156:$V156,MATCH(Lists!$J$4,$A$1:$V$1,0))&amp;""),"")),"")</f>
        <v/>
      </c>
      <c r="AB156" s="36">
        <f>IFERROR(VALUE(IFERROR(TRIM(INDEX($A156:$V156,MATCH(Lists!$J$5,$A$1:$V$1,0))&amp;""),"")),"")</f>
        <v/>
      </c>
      <c r="AC156" s="36">
        <f>IFERROR(VALUE(IFERROR(TRIM(INDEX($A156:$V156,MATCH(Lists!$J$6,$A$1:$V$1,0))&amp;""),"")),"")</f>
        <v/>
      </c>
      <c r="AD156" s="36">
        <f>IFERROR(TRIM(INDEX($A156:$V156,MATCH(Lists!$J$7,$A$1:$V$1,0))&amp;""),"")</f>
        <v/>
      </c>
      <c r="AE156" s="36">
        <f>IFERROR(TRIM(INDEX($A156:$V156,MATCH(Lists!$J$8,$A$1:$V$1,0))&amp;""),"")</f>
        <v/>
      </c>
      <c r="AF156" s="36">
        <f>IFERROR(TRIM(INDEX($A156:$V156,MATCH(Lists!$J$3,$A$1:$V$1,0))&amp;""),"")</f>
        <v/>
      </c>
      <c r="AG156" s="36">
        <f>IF(LEN(AF156)&gt;0,MAX($AG$1:AG155)+1,"")</f>
        <v/>
      </c>
      <c r="AH156" s="36">
        <f>IFERROR(TRIM(INDEX($A156:$V156,MATCH(Lists!$J$9,$A$1:$V$1,0))&amp;""),"")</f>
        <v/>
      </c>
    </row>
    <row r="157">
      <c r="W157" s="35" t="n"/>
      <c r="X157" s="36">
        <f>IFERROR(TRIM(INDEX($A157:$V157,MATCH(Lists!$J$10,$A$1:$V$1,0))&amp;""),"")</f>
        <v/>
      </c>
      <c r="Y157" s="36">
        <f>IF(ISNUMBER(IFERROR(VALUE(IFERROR(TRIM(INDEX($A157:$V157,MATCH(Lists!$J$2,$A$1:$V$1,0))&amp;""),"")),"")),IF(AND(IFERROR(VALUE(IFERROR(TRIM(INDEX($A157:$V157,MATCH(Lists!$J$2,$A$1:$V$1,0))&amp;""),"")),"")&gt;=0,IFERROR(VALUE(IFERROR(TRIM(INDEX($A157:$V157,MATCH(Lists!$J$2,$A$1:$V$1,0))&amp;""),"")),"")&lt;=10),IFERROR(VALUE(IFERROR(TRIM(INDEX($A157:$V157,MATCH(Lists!$J$2,$A$1:$V$1,0))&amp;""),"")),""),""),"")</f>
        <v/>
      </c>
      <c r="Z157" s="36">
        <f>IF(Y157="","",IF(Y157&gt;=9,"Promoter",IF(Y157&gt;=7,"Passive","Detractor")))</f>
        <v/>
      </c>
      <c r="AA157" s="36">
        <f>IFERROR(VALUE(IFERROR(TRIM(INDEX($A157:$V157,MATCH(Lists!$J$4,$A$1:$V$1,0))&amp;""),"")),"")</f>
        <v/>
      </c>
      <c r="AB157" s="36">
        <f>IFERROR(VALUE(IFERROR(TRIM(INDEX($A157:$V157,MATCH(Lists!$J$5,$A$1:$V$1,0))&amp;""),"")),"")</f>
        <v/>
      </c>
      <c r="AC157" s="36">
        <f>IFERROR(VALUE(IFERROR(TRIM(INDEX($A157:$V157,MATCH(Lists!$J$6,$A$1:$V$1,0))&amp;""),"")),"")</f>
        <v/>
      </c>
      <c r="AD157" s="36">
        <f>IFERROR(TRIM(INDEX($A157:$V157,MATCH(Lists!$J$7,$A$1:$V$1,0))&amp;""),"")</f>
        <v/>
      </c>
      <c r="AE157" s="36">
        <f>IFERROR(TRIM(INDEX($A157:$V157,MATCH(Lists!$J$8,$A$1:$V$1,0))&amp;""),"")</f>
        <v/>
      </c>
      <c r="AF157" s="36">
        <f>IFERROR(TRIM(INDEX($A157:$V157,MATCH(Lists!$J$3,$A$1:$V$1,0))&amp;""),"")</f>
        <v/>
      </c>
      <c r="AG157" s="36">
        <f>IF(LEN(AF157)&gt;0,MAX($AG$1:AG156)+1,"")</f>
        <v/>
      </c>
      <c r="AH157" s="36">
        <f>IFERROR(TRIM(INDEX($A157:$V157,MATCH(Lists!$J$9,$A$1:$V$1,0))&amp;""),"")</f>
        <v/>
      </c>
    </row>
    <row r="158">
      <c r="W158" s="35" t="n"/>
      <c r="X158" s="36">
        <f>IFERROR(TRIM(INDEX($A158:$V158,MATCH(Lists!$J$10,$A$1:$V$1,0))&amp;""),"")</f>
        <v/>
      </c>
      <c r="Y158" s="36">
        <f>IF(ISNUMBER(IFERROR(VALUE(IFERROR(TRIM(INDEX($A158:$V158,MATCH(Lists!$J$2,$A$1:$V$1,0))&amp;""),"")),"")),IF(AND(IFERROR(VALUE(IFERROR(TRIM(INDEX($A158:$V158,MATCH(Lists!$J$2,$A$1:$V$1,0))&amp;""),"")),"")&gt;=0,IFERROR(VALUE(IFERROR(TRIM(INDEX($A158:$V158,MATCH(Lists!$J$2,$A$1:$V$1,0))&amp;""),"")),"")&lt;=10),IFERROR(VALUE(IFERROR(TRIM(INDEX($A158:$V158,MATCH(Lists!$J$2,$A$1:$V$1,0))&amp;""),"")),""),""),"")</f>
        <v/>
      </c>
      <c r="Z158" s="36">
        <f>IF(Y158="","",IF(Y158&gt;=9,"Promoter",IF(Y158&gt;=7,"Passive","Detractor")))</f>
        <v/>
      </c>
      <c r="AA158" s="36">
        <f>IFERROR(VALUE(IFERROR(TRIM(INDEX($A158:$V158,MATCH(Lists!$J$4,$A$1:$V$1,0))&amp;""),"")),"")</f>
        <v/>
      </c>
      <c r="AB158" s="36">
        <f>IFERROR(VALUE(IFERROR(TRIM(INDEX($A158:$V158,MATCH(Lists!$J$5,$A$1:$V$1,0))&amp;""),"")),"")</f>
        <v/>
      </c>
      <c r="AC158" s="36">
        <f>IFERROR(VALUE(IFERROR(TRIM(INDEX($A158:$V158,MATCH(Lists!$J$6,$A$1:$V$1,0))&amp;""),"")),"")</f>
        <v/>
      </c>
      <c r="AD158" s="36">
        <f>IFERROR(TRIM(INDEX($A158:$V158,MATCH(Lists!$J$7,$A$1:$V$1,0))&amp;""),"")</f>
        <v/>
      </c>
      <c r="AE158" s="36">
        <f>IFERROR(TRIM(INDEX($A158:$V158,MATCH(Lists!$J$8,$A$1:$V$1,0))&amp;""),"")</f>
        <v/>
      </c>
      <c r="AF158" s="36">
        <f>IFERROR(TRIM(INDEX($A158:$V158,MATCH(Lists!$J$3,$A$1:$V$1,0))&amp;""),"")</f>
        <v/>
      </c>
      <c r="AG158" s="36">
        <f>IF(LEN(AF158)&gt;0,MAX($AG$1:AG157)+1,"")</f>
        <v/>
      </c>
      <c r="AH158" s="36">
        <f>IFERROR(TRIM(INDEX($A158:$V158,MATCH(Lists!$J$9,$A$1:$V$1,0))&amp;""),"")</f>
        <v/>
      </c>
    </row>
    <row r="159">
      <c r="W159" s="35" t="n"/>
      <c r="X159" s="36">
        <f>IFERROR(TRIM(INDEX($A159:$V159,MATCH(Lists!$J$10,$A$1:$V$1,0))&amp;""),"")</f>
        <v/>
      </c>
      <c r="Y159" s="36">
        <f>IF(ISNUMBER(IFERROR(VALUE(IFERROR(TRIM(INDEX($A159:$V159,MATCH(Lists!$J$2,$A$1:$V$1,0))&amp;""),"")),"")),IF(AND(IFERROR(VALUE(IFERROR(TRIM(INDEX($A159:$V159,MATCH(Lists!$J$2,$A$1:$V$1,0))&amp;""),"")),"")&gt;=0,IFERROR(VALUE(IFERROR(TRIM(INDEX($A159:$V159,MATCH(Lists!$J$2,$A$1:$V$1,0))&amp;""),"")),"")&lt;=10),IFERROR(VALUE(IFERROR(TRIM(INDEX($A159:$V159,MATCH(Lists!$J$2,$A$1:$V$1,0))&amp;""),"")),""),""),"")</f>
        <v/>
      </c>
      <c r="Z159" s="36">
        <f>IF(Y159="","",IF(Y159&gt;=9,"Promoter",IF(Y159&gt;=7,"Passive","Detractor")))</f>
        <v/>
      </c>
      <c r="AA159" s="36">
        <f>IFERROR(VALUE(IFERROR(TRIM(INDEX($A159:$V159,MATCH(Lists!$J$4,$A$1:$V$1,0))&amp;""),"")),"")</f>
        <v/>
      </c>
      <c r="AB159" s="36">
        <f>IFERROR(VALUE(IFERROR(TRIM(INDEX($A159:$V159,MATCH(Lists!$J$5,$A$1:$V$1,0))&amp;""),"")),"")</f>
        <v/>
      </c>
      <c r="AC159" s="36">
        <f>IFERROR(VALUE(IFERROR(TRIM(INDEX($A159:$V159,MATCH(Lists!$J$6,$A$1:$V$1,0))&amp;""),"")),"")</f>
        <v/>
      </c>
      <c r="AD159" s="36">
        <f>IFERROR(TRIM(INDEX($A159:$V159,MATCH(Lists!$J$7,$A$1:$V$1,0))&amp;""),"")</f>
        <v/>
      </c>
      <c r="AE159" s="36">
        <f>IFERROR(TRIM(INDEX($A159:$V159,MATCH(Lists!$J$8,$A$1:$V$1,0))&amp;""),"")</f>
        <v/>
      </c>
      <c r="AF159" s="36">
        <f>IFERROR(TRIM(INDEX($A159:$V159,MATCH(Lists!$J$3,$A$1:$V$1,0))&amp;""),"")</f>
        <v/>
      </c>
      <c r="AG159" s="36">
        <f>IF(LEN(AF159)&gt;0,MAX($AG$1:AG158)+1,"")</f>
        <v/>
      </c>
      <c r="AH159" s="36">
        <f>IFERROR(TRIM(INDEX($A159:$V159,MATCH(Lists!$J$9,$A$1:$V$1,0))&amp;""),"")</f>
        <v/>
      </c>
    </row>
    <row r="160">
      <c r="W160" s="35" t="n"/>
      <c r="X160" s="36">
        <f>IFERROR(TRIM(INDEX($A160:$V160,MATCH(Lists!$J$10,$A$1:$V$1,0))&amp;""),"")</f>
        <v/>
      </c>
      <c r="Y160" s="36">
        <f>IF(ISNUMBER(IFERROR(VALUE(IFERROR(TRIM(INDEX($A160:$V160,MATCH(Lists!$J$2,$A$1:$V$1,0))&amp;""),"")),"")),IF(AND(IFERROR(VALUE(IFERROR(TRIM(INDEX($A160:$V160,MATCH(Lists!$J$2,$A$1:$V$1,0))&amp;""),"")),"")&gt;=0,IFERROR(VALUE(IFERROR(TRIM(INDEX($A160:$V160,MATCH(Lists!$J$2,$A$1:$V$1,0))&amp;""),"")),"")&lt;=10),IFERROR(VALUE(IFERROR(TRIM(INDEX($A160:$V160,MATCH(Lists!$J$2,$A$1:$V$1,0))&amp;""),"")),""),""),"")</f>
        <v/>
      </c>
      <c r="Z160" s="36">
        <f>IF(Y160="","",IF(Y160&gt;=9,"Promoter",IF(Y160&gt;=7,"Passive","Detractor")))</f>
        <v/>
      </c>
      <c r="AA160" s="36">
        <f>IFERROR(VALUE(IFERROR(TRIM(INDEX($A160:$V160,MATCH(Lists!$J$4,$A$1:$V$1,0))&amp;""),"")),"")</f>
        <v/>
      </c>
      <c r="AB160" s="36">
        <f>IFERROR(VALUE(IFERROR(TRIM(INDEX($A160:$V160,MATCH(Lists!$J$5,$A$1:$V$1,0))&amp;""),"")),"")</f>
        <v/>
      </c>
      <c r="AC160" s="36">
        <f>IFERROR(VALUE(IFERROR(TRIM(INDEX($A160:$V160,MATCH(Lists!$J$6,$A$1:$V$1,0))&amp;""),"")),"")</f>
        <v/>
      </c>
      <c r="AD160" s="36">
        <f>IFERROR(TRIM(INDEX($A160:$V160,MATCH(Lists!$J$7,$A$1:$V$1,0))&amp;""),"")</f>
        <v/>
      </c>
      <c r="AE160" s="36">
        <f>IFERROR(TRIM(INDEX($A160:$V160,MATCH(Lists!$J$8,$A$1:$V$1,0))&amp;""),"")</f>
        <v/>
      </c>
      <c r="AF160" s="36">
        <f>IFERROR(TRIM(INDEX($A160:$V160,MATCH(Lists!$J$3,$A$1:$V$1,0))&amp;""),"")</f>
        <v/>
      </c>
      <c r="AG160" s="36">
        <f>IF(LEN(AF160)&gt;0,MAX($AG$1:AG159)+1,"")</f>
        <v/>
      </c>
      <c r="AH160" s="36">
        <f>IFERROR(TRIM(INDEX($A160:$V160,MATCH(Lists!$J$9,$A$1:$V$1,0))&amp;""),"")</f>
        <v/>
      </c>
    </row>
    <row r="161">
      <c r="W161" s="35" t="n"/>
      <c r="X161" s="36">
        <f>IFERROR(TRIM(INDEX($A161:$V161,MATCH(Lists!$J$10,$A$1:$V$1,0))&amp;""),"")</f>
        <v/>
      </c>
      <c r="Y161" s="36">
        <f>IF(ISNUMBER(IFERROR(VALUE(IFERROR(TRIM(INDEX($A161:$V161,MATCH(Lists!$J$2,$A$1:$V$1,0))&amp;""),"")),"")),IF(AND(IFERROR(VALUE(IFERROR(TRIM(INDEX($A161:$V161,MATCH(Lists!$J$2,$A$1:$V$1,0))&amp;""),"")),"")&gt;=0,IFERROR(VALUE(IFERROR(TRIM(INDEX($A161:$V161,MATCH(Lists!$J$2,$A$1:$V$1,0))&amp;""),"")),"")&lt;=10),IFERROR(VALUE(IFERROR(TRIM(INDEX($A161:$V161,MATCH(Lists!$J$2,$A$1:$V$1,0))&amp;""),"")),""),""),"")</f>
        <v/>
      </c>
      <c r="Z161" s="36">
        <f>IF(Y161="","",IF(Y161&gt;=9,"Promoter",IF(Y161&gt;=7,"Passive","Detractor")))</f>
        <v/>
      </c>
      <c r="AA161" s="36">
        <f>IFERROR(VALUE(IFERROR(TRIM(INDEX($A161:$V161,MATCH(Lists!$J$4,$A$1:$V$1,0))&amp;""),"")),"")</f>
        <v/>
      </c>
      <c r="AB161" s="36">
        <f>IFERROR(VALUE(IFERROR(TRIM(INDEX($A161:$V161,MATCH(Lists!$J$5,$A$1:$V$1,0))&amp;""),"")),"")</f>
        <v/>
      </c>
      <c r="AC161" s="36">
        <f>IFERROR(VALUE(IFERROR(TRIM(INDEX($A161:$V161,MATCH(Lists!$J$6,$A$1:$V$1,0))&amp;""),"")),"")</f>
        <v/>
      </c>
      <c r="AD161" s="36">
        <f>IFERROR(TRIM(INDEX($A161:$V161,MATCH(Lists!$J$7,$A$1:$V$1,0))&amp;""),"")</f>
        <v/>
      </c>
      <c r="AE161" s="36">
        <f>IFERROR(TRIM(INDEX($A161:$V161,MATCH(Lists!$J$8,$A$1:$V$1,0))&amp;""),"")</f>
        <v/>
      </c>
      <c r="AF161" s="36">
        <f>IFERROR(TRIM(INDEX($A161:$V161,MATCH(Lists!$J$3,$A$1:$V$1,0))&amp;""),"")</f>
        <v/>
      </c>
      <c r="AG161" s="36">
        <f>IF(LEN(AF161)&gt;0,MAX($AG$1:AG160)+1,"")</f>
        <v/>
      </c>
      <c r="AH161" s="36">
        <f>IFERROR(TRIM(INDEX($A161:$V161,MATCH(Lists!$J$9,$A$1:$V$1,0))&amp;""),"")</f>
        <v/>
      </c>
    </row>
    <row r="162">
      <c r="W162" s="35" t="n"/>
      <c r="X162" s="36">
        <f>IFERROR(TRIM(INDEX($A162:$V162,MATCH(Lists!$J$10,$A$1:$V$1,0))&amp;""),"")</f>
        <v/>
      </c>
      <c r="Y162" s="36">
        <f>IF(ISNUMBER(IFERROR(VALUE(IFERROR(TRIM(INDEX($A162:$V162,MATCH(Lists!$J$2,$A$1:$V$1,0))&amp;""),"")),"")),IF(AND(IFERROR(VALUE(IFERROR(TRIM(INDEX($A162:$V162,MATCH(Lists!$J$2,$A$1:$V$1,0))&amp;""),"")),"")&gt;=0,IFERROR(VALUE(IFERROR(TRIM(INDEX($A162:$V162,MATCH(Lists!$J$2,$A$1:$V$1,0))&amp;""),"")),"")&lt;=10),IFERROR(VALUE(IFERROR(TRIM(INDEX($A162:$V162,MATCH(Lists!$J$2,$A$1:$V$1,0))&amp;""),"")),""),""),"")</f>
        <v/>
      </c>
      <c r="Z162" s="36">
        <f>IF(Y162="","",IF(Y162&gt;=9,"Promoter",IF(Y162&gt;=7,"Passive","Detractor")))</f>
        <v/>
      </c>
      <c r="AA162" s="36">
        <f>IFERROR(VALUE(IFERROR(TRIM(INDEX($A162:$V162,MATCH(Lists!$J$4,$A$1:$V$1,0))&amp;""),"")),"")</f>
        <v/>
      </c>
      <c r="AB162" s="36">
        <f>IFERROR(VALUE(IFERROR(TRIM(INDEX($A162:$V162,MATCH(Lists!$J$5,$A$1:$V$1,0))&amp;""),"")),"")</f>
        <v/>
      </c>
      <c r="AC162" s="36">
        <f>IFERROR(VALUE(IFERROR(TRIM(INDEX($A162:$V162,MATCH(Lists!$J$6,$A$1:$V$1,0))&amp;""),"")),"")</f>
        <v/>
      </c>
      <c r="AD162" s="36">
        <f>IFERROR(TRIM(INDEX($A162:$V162,MATCH(Lists!$J$7,$A$1:$V$1,0))&amp;""),"")</f>
        <v/>
      </c>
      <c r="AE162" s="36">
        <f>IFERROR(TRIM(INDEX($A162:$V162,MATCH(Lists!$J$8,$A$1:$V$1,0))&amp;""),"")</f>
        <v/>
      </c>
      <c r="AF162" s="36">
        <f>IFERROR(TRIM(INDEX($A162:$V162,MATCH(Lists!$J$3,$A$1:$V$1,0))&amp;""),"")</f>
        <v/>
      </c>
      <c r="AG162" s="36">
        <f>IF(LEN(AF162)&gt;0,MAX($AG$1:AG161)+1,"")</f>
        <v/>
      </c>
      <c r="AH162" s="36">
        <f>IFERROR(TRIM(INDEX($A162:$V162,MATCH(Lists!$J$9,$A$1:$V$1,0))&amp;""),"")</f>
        <v/>
      </c>
    </row>
    <row r="163">
      <c r="W163" s="35" t="n"/>
      <c r="X163" s="36">
        <f>IFERROR(TRIM(INDEX($A163:$V163,MATCH(Lists!$J$10,$A$1:$V$1,0))&amp;""),"")</f>
        <v/>
      </c>
      <c r="Y163" s="36">
        <f>IF(ISNUMBER(IFERROR(VALUE(IFERROR(TRIM(INDEX($A163:$V163,MATCH(Lists!$J$2,$A$1:$V$1,0))&amp;""),"")),"")),IF(AND(IFERROR(VALUE(IFERROR(TRIM(INDEX($A163:$V163,MATCH(Lists!$J$2,$A$1:$V$1,0))&amp;""),"")),"")&gt;=0,IFERROR(VALUE(IFERROR(TRIM(INDEX($A163:$V163,MATCH(Lists!$J$2,$A$1:$V$1,0))&amp;""),"")),"")&lt;=10),IFERROR(VALUE(IFERROR(TRIM(INDEX($A163:$V163,MATCH(Lists!$J$2,$A$1:$V$1,0))&amp;""),"")),""),""),"")</f>
        <v/>
      </c>
      <c r="Z163" s="36">
        <f>IF(Y163="","",IF(Y163&gt;=9,"Promoter",IF(Y163&gt;=7,"Passive","Detractor")))</f>
        <v/>
      </c>
      <c r="AA163" s="36">
        <f>IFERROR(VALUE(IFERROR(TRIM(INDEX($A163:$V163,MATCH(Lists!$J$4,$A$1:$V$1,0))&amp;""),"")),"")</f>
        <v/>
      </c>
      <c r="AB163" s="36">
        <f>IFERROR(VALUE(IFERROR(TRIM(INDEX($A163:$V163,MATCH(Lists!$J$5,$A$1:$V$1,0))&amp;""),"")),"")</f>
        <v/>
      </c>
      <c r="AC163" s="36">
        <f>IFERROR(VALUE(IFERROR(TRIM(INDEX($A163:$V163,MATCH(Lists!$J$6,$A$1:$V$1,0))&amp;""),"")),"")</f>
        <v/>
      </c>
      <c r="AD163" s="36">
        <f>IFERROR(TRIM(INDEX($A163:$V163,MATCH(Lists!$J$7,$A$1:$V$1,0))&amp;""),"")</f>
        <v/>
      </c>
      <c r="AE163" s="36">
        <f>IFERROR(TRIM(INDEX($A163:$V163,MATCH(Lists!$J$8,$A$1:$V$1,0))&amp;""),"")</f>
        <v/>
      </c>
      <c r="AF163" s="36">
        <f>IFERROR(TRIM(INDEX($A163:$V163,MATCH(Lists!$J$3,$A$1:$V$1,0))&amp;""),"")</f>
        <v/>
      </c>
      <c r="AG163" s="36">
        <f>IF(LEN(AF163)&gt;0,MAX($AG$1:AG162)+1,"")</f>
        <v/>
      </c>
      <c r="AH163" s="36">
        <f>IFERROR(TRIM(INDEX($A163:$V163,MATCH(Lists!$J$9,$A$1:$V$1,0))&amp;""),"")</f>
        <v/>
      </c>
    </row>
    <row r="164">
      <c r="W164" s="35" t="n"/>
      <c r="X164" s="36">
        <f>IFERROR(TRIM(INDEX($A164:$V164,MATCH(Lists!$J$10,$A$1:$V$1,0))&amp;""),"")</f>
        <v/>
      </c>
      <c r="Y164" s="36">
        <f>IF(ISNUMBER(IFERROR(VALUE(IFERROR(TRIM(INDEX($A164:$V164,MATCH(Lists!$J$2,$A$1:$V$1,0))&amp;""),"")),"")),IF(AND(IFERROR(VALUE(IFERROR(TRIM(INDEX($A164:$V164,MATCH(Lists!$J$2,$A$1:$V$1,0))&amp;""),"")),"")&gt;=0,IFERROR(VALUE(IFERROR(TRIM(INDEX($A164:$V164,MATCH(Lists!$J$2,$A$1:$V$1,0))&amp;""),"")),"")&lt;=10),IFERROR(VALUE(IFERROR(TRIM(INDEX($A164:$V164,MATCH(Lists!$J$2,$A$1:$V$1,0))&amp;""),"")),""),""),"")</f>
        <v/>
      </c>
      <c r="Z164" s="36">
        <f>IF(Y164="","",IF(Y164&gt;=9,"Promoter",IF(Y164&gt;=7,"Passive","Detractor")))</f>
        <v/>
      </c>
      <c r="AA164" s="36">
        <f>IFERROR(VALUE(IFERROR(TRIM(INDEX($A164:$V164,MATCH(Lists!$J$4,$A$1:$V$1,0))&amp;""),"")),"")</f>
        <v/>
      </c>
      <c r="AB164" s="36">
        <f>IFERROR(VALUE(IFERROR(TRIM(INDEX($A164:$V164,MATCH(Lists!$J$5,$A$1:$V$1,0))&amp;""),"")),"")</f>
        <v/>
      </c>
      <c r="AC164" s="36">
        <f>IFERROR(VALUE(IFERROR(TRIM(INDEX($A164:$V164,MATCH(Lists!$J$6,$A$1:$V$1,0))&amp;""),"")),"")</f>
        <v/>
      </c>
      <c r="AD164" s="36">
        <f>IFERROR(TRIM(INDEX($A164:$V164,MATCH(Lists!$J$7,$A$1:$V$1,0))&amp;""),"")</f>
        <v/>
      </c>
      <c r="AE164" s="36">
        <f>IFERROR(TRIM(INDEX($A164:$V164,MATCH(Lists!$J$8,$A$1:$V$1,0))&amp;""),"")</f>
        <v/>
      </c>
      <c r="AF164" s="36">
        <f>IFERROR(TRIM(INDEX($A164:$V164,MATCH(Lists!$J$3,$A$1:$V$1,0))&amp;""),"")</f>
        <v/>
      </c>
      <c r="AG164" s="36">
        <f>IF(LEN(AF164)&gt;0,MAX($AG$1:AG163)+1,"")</f>
        <v/>
      </c>
      <c r="AH164" s="36">
        <f>IFERROR(TRIM(INDEX($A164:$V164,MATCH(Lists!$J$9,$A$1:$V$1,0))&amp;""),"")</f>
        <v/>
      </c>
    </row>
    <row r="165">
      <c r="W165" s="35" t="n"/>
      <c r="X165" s="36">
        <f>IFERROR(TRIM(INDEX($A165:$V165,MATCH(Lists!$J$10,$A$1:$V$1,0))&amp;""),"")</f>
        <v/>
      </c>
      <c r="Y165" s="36">
        <f>IF(ISNUMBER(IFERROR(VALUE(IFERROR(TRIM(INDEX($A165:$V165,MATCH(Lists!$J$2,$A$1:$V$1,0))&amp;""),"")),"")),IF(AND(IFERROR(VALUE(IFERROR(TRIM(INDEX($A165:$V165,MATCH(Lists!$J$2,$A$1:$V$1,0))&amp;""),"")),"")&gt;=0,IFERROR(VALUE(IFERROR(TRIM(INDEX($A165:$V165,MATCH(Lists!$J$2,$A$1:$V$1,0))&amp;""),"")),"")&lt;=10),IFERROR(VALUE(IFERROR(TRIM(INDEX($A165:$V165,MATCH(Lists!$J$2,$A$1:$V$1,0))&amp;""),"")),""),""),"")</f>
        <v/>
      </c>
      <c r="Z165" s="36">
        <f>IF(Y165="","",IF(Y165&gt;=9,"Promoter",IF(Y165&gt;=7,"Passive","Detractor")))</f>
        <v/>
      </c>
      <c r="AA165" s="36">
        <f>IFERROR(VALUE(IFERROR(TRIM(INDEX($A165:$V165,MATCH(Lists!$J$4,$A$1:$V$1,0))&amp;""),"")),"")</f>
        <v/>
      </c>
      <c r="AB165" s="36">
        <f>IFERROR(VALUE(IFERROR(TRIM(INDEX($A165:$V165,MATCH(Lists!$J$5,$A$1:$V$1,0))&amp;""),"")),"")</f>
        <v/>
      </c>
      <c r="AC165" s="36">
        <f>IFERROR(VALUE(IFERROR(TRIM(INDEX($A165:$V165,MATCH(Lists!$J$6,$A$1:$V$1,0))&amp;""),"")),"")</f>
        <v/>
      </c>
      <c r="AD165" s="36">
        <f>IFERROR(TRIM(INDEX($A165:$V165,MATCH(Lists!$J$7,$A$1:$V$1,0))&amp;""),"")</f>
        <v/>
      </c>
      <c r="AE165" s="36">
        <f>IFERROR(TRIM(INDEX($A165:$V165,MATCH(Lists!$J$8,$A$1:$V$1,0))&amp;""),"")</f>
        <v/>
      </c>
      <c r="AF165" s="36">
        <f>IFERROR(TRIM(INDEX($A165:$V165,MATCH(Lists!$J$3,$A$1:$V$1,0))&amp;""),"")</f>
        <v/>
      </c>
      <c r="AG165" s="36">
        <f>IF(LEN(AF165)&gt;0,MAX($AG$1:AG164)+1,"")</f>
        <v/>
      </c>
      <c r="AH165" s="36">
        <f>IFERROR(TRIM(INDEX($A165:$V165,MATCH(Lists!$J$9,$A$1:$V$1,0))&amp;""),"")</f>
        <v/>
      </c>
    </row>
    <row r="166">
      <c r="W166" s="35" t="n"/>
      <c r="X166" s="36">
        <f>IFERROR(TRIM(INDEX($A166:$V166,MATCH(Lists!$J$10,$A$1:$V$1,0))&amp;""),"")</f>
        <v/>
      </c>
      <c r="Y166" s="36">
        <f>IF(ISNUMBER(IFERROR(VALUE(IFERROR(TRIM(INDEX($A166:$V166,MATCH(Lists!$J$2,$A$1:$V$1,0))&amp;""),"")),"")),IF(AND(IFERROR(VALUE(IFERROR(TRIM(INDEX($A166:$V166,MATCH(Lists!$J$2,$A$1:$V$1,0))&amp;""),"")),"")&gt;=0,IFERROR(VALUE(IFERROR(TRIM(INDEX($A166:$V166,MATCH(Lists!$J$2,$A$1:$V$1,0))&amp;""),"")),"")&lt;=10),IFERROR(VALUE(IFERROR(TRIM(INDEX($A166:$V166,MATCH(Lists!$J$2,$A$1:$V$1,0))&amp;""),"")),""),""),"")</f>
        <v/>
      </c>
      <c r="Z166" s="36">
        <f>IF(Y166="","",IF(Y166&gt;=9,"Promoter",IF(Y166&gt;=7,"Passive","Detractor")))</f>
        <v/>
      </c>
      <c r="AA166" s="36">
        <f>IFERROR(VALUE(IFERROR(TRIM(INDEX($A166:$V166,MATCH(Lists!$J$4,$A$1:$V$1,0))&amp;""),"")),"")</f>
        <v/>
      </c>
      <c r="AB166" s="36">
        <f>IFERROR(VALUE(IFERROR(TRIM(INDEX($A166:$V166,MATCH(Lists!$J$5,$A$1:$V$1,0))&amp;""),"")),"")</f>
        <v/>
      </c>
      <c r="AC166" s="36">
        <f>IFERROR(VALUE(IFERROR(TRIM(INDEX($A166:$V166,MATCH(Lists!$J$6,$A$1:$V$1,0))&amp;""),"")),"")</f>
        <v/>
      </c>
      <c r="AD166" s="36">
        <f>IFERROR(TRIM(INDEX($A166:$V166,MATCH(Lists!$J$7,$A$1:$V$1,0))&amp;""),"")</f>
        <v/>
      </c>
      <c r="AE166" s="36">
        <f>IFERROR(TRIM(INDEX($A166:$V166,MATCH(Lists!$J$8,$A$1:$V$1,0))&amp;""),"")</f>
        <v/>
      </c>
      <c r="AF166" s="36">
        <f>IFERROR(TRIM(INDEX($A166:$V166,MATCH(Lists!$J$3,$A$1:$V$1,0))&amp;""),"")</f>
        <v/>
      </c>
      <c r="AG166" s="36">
        <f>IF(LEN(AF166)&gt;0,MAX($AG$1:AG165)+1,"")</f>
        <v/>
      </c>
      <c r="AH166" s="36">
        <f>IFERROR(TRIM(INDEX($A166:$V166,MATCH(Lists!$J$9,$A$1:$V$1,0))&amp;""),"")</f>
        <v/>
      </c>
    </row>
    <row r="167">
      <c r="W167" s="35" t="n"/>
      <c r="X167" s="36">
        <f>IFERROR(TRIM(INDEX($A167:$V167,MATCH(Lists!$J$10,$A$1:$V$1,0))&amp;""),"")</f>
        <v/>
      </c>
      <c r="Y167" s="36">
        <f>IF(ISNUMBER(IFERROR(VALUE(IFERROR(TRIM(INDEX($A167:$V167,MATCH(Lists!$J$2,$A$1:$V$1,0))&amp;""),"")),"")),IF(AND(IFERROR(VALUE(IFERROR(TRIM(INDEX($A167:$V167,MATCH(Lists!$J$2,$A$1:$V$1,0))&amp;""),"")),"")&gt;=0,IFERROR(VALUE(IFERROR(TRIM(INDEX($A167:$V167,MATCH(Lists!$J$2,$A$1:$V$1,0))&amp;""),"")),"")&lt;=10),IFERROR(VALUE(IFERROR(TRIM(INDEX($A167:$V167,MATCH(Lists!$J$2,$A$1:$V$1,0))&amp;""),"")),""),""),"")</f>
        <v/>
      </c>
      <c r="Z167" s="36">
        <f>IF(Y167="","",IF(Y167&gt;=9,"Promoter",IF(Y167&gt;=7,"Passive","Detractor")))</f>
        <v/>
      </c>
      <c r="AA167" s="36">
        <f>IFERROR(VALUE(IFERROR(TRIM(INDEX($A167:$V167,MATCH(Lists!$J$4,$A$1:$V$1,0))&amp;""),"")),"")</f>
        <v/>
      </c>
      <c r="AB167" s="36">
        <f>IFERROR(VALUE(IFERROR(TRIM(INDEX($A167:$V167,MATCH(Lists!$J$5,$A$1:$V$1,0))&amp;""),"")),"")</f>
        <v/>
      </c>
      <c r="AC167" s="36">
        <f>IFERROR(VALUE(IFERROR(TRIM(INDEX($A167:$V167,MATCH(Lists!$J$6,$A$1:$V$1,0))&amp;""),"")),"")</f>
        <v/>
      </c>
      <c r="AD167" s="36">
        <f>IFERROR(TRIM(INDEX($A167:$V167,MATCH(Lists!$J$7,$A$1:$V$1,0))&amp;""),"")</f>
        <v/>
      </c>
      <c r="AE167" s="36">
        <f>IFERROR(TRIM(INDEX($A167:$V167,MATCH(Lists!$J$8,$A$1:$V$1,0))&amp;""),"")</f>
        <v/>
      </c>
      <c r="AF167" s="36">
        <f>IFERROR(TRIM(INDEX($A167:$V167,MATCH(Lists!$J$3,$A$1:$V$1,0))&amp;""),"")</f>
        <v/>
      </c>
      <c r="AG167" s="36">
        <f>IF(LEN(AF167)&gt;0,MAX($AG$1:AG166)+1,"")</f>
        <v/>
      </c>
      <c r="AH167" s="36">
        <f>IFERROR(TRIM(INDEX($A167:$V167,MATCH(Lists!$J$9,$A$1:$V$1,0))&amp;""),"")</f>
        <v/>
      </c>
    </row>
    <row r="168">
      <c r="W168" s="35" t="n"/>
      <c r="X168" s="36">
        <f>IFERROR(TRIM(INDEX($A168:$V168,MATCH(Lists!$J$10,$A$1:$V$1,0))&amp;""),"")</f>
        <v/>
      </c>
      <c r="Y168" s="36">
        <f>IF(ISNUMBER(IFERROR(VALUE(IFERROR(TRIM(INDEX($A168:$V168,MATCH(Lists!$J$2,$A$1:$V$1,0))&amp;""),"")),"")),IF(AND(IFERROR(VALUE(IFERROR(TRIM(INDEX($A168:$V168,MATCH(Lists!$J$2,$A$1:$V$1,0))&amp;""),"")),"")&gt;=0,IFERROR(VALUE(IFERROR(TRIM(INDEX($A168:$V168,MATCH(Lists!$J$2,$A$1:$V$1,0))&amp;""),"")),"")&lt;=10),IFERROR(VALUE(IFERROR(TRIM(INDEX($A168:$V168,MATCH(Lists!$J$2,$A$1:$V$1,0))&amp;""),"")),""),""),"")</f>
        <v/>
      </c>
      <c r="Z168" s="36">
        <f>IF(Y168="","",IF(Y168&gt;=9,"Promoter",IF(Y168&gt;=7,"Passive","Detractor")))</f>
        <v/>
      </c>
      <c r="AA168" s="36">
        <f>IFERROR(VALUE(IFERROR(TRIM(INDEX($A168:$V168,MATCH(Lists!$J$4,$A$1:$V$1,0))&amp;""),"")),"")</f>
        <v/>
      </c>
      <c r="AB168" s="36">
        <f>IFERROR(VALUE(IFERROR(TRIM(INDEX($A168:$V168,MATCH(Lists!$J$5,$A$1:$V$1,0))&amp;""),"")),"")</f>
        <v/>
      </c>
      <c r="AC168" s="36">
        <f>IFERROR(VALUE(IFERROR(TRIM(INDEX($A168:$V168,MATCH(Lists!$J$6,$A$1:$V$1,0))&amp;""),"")),"")</f>
        <v/>
      </c>
      <c r="AD168" s="36">
        <f>IFERROR(TRIM(INDEX($A168:$V168,MATCH(Lists!$J$7,$A$1:$V$1,0))&amp;""),"")</f>
        <v/>
      </c>
      <c r="AE168" s="36">
        <f>IFERROR(TRIM(INDEX($A168:$V168,MATCH(Lists!$J$8,$A$1:$V$1,0))&amp;""),"")</f>
        <v/>
      </c>
      <c r="AF168" s="36">
        <f>IFERROR(TRIM(INDEX($A168:$V168,MATCH(Lists!$J$3,$A$1:$V$1,0))&amp;""),"")</f>
        <v/>
      </c>
      <c r="AG168" s="36">
        <f>IF(LEN(AF168)&gt;0,MAX($AG$1:AG167)+1,"")</f>
        <v/>
      </c>
      <c r="AH168" s="36">
        <f>IFERROR(TRIM(INDEX($A168:$V168,MATCH(Lists!$J$9,$A$1:$V$1,0))&amp;""),"")</f>
        <v/>
      </c>
    </row>
    <row r="169">
      <c r="W169" s="35" t="n"/>
      <c r="X169" s="36">
        <f>IFERROR(TRIM(INDEX($A169:$V169,MATCH(Lists!$J$10,$A$1:$V$1,0))&amp;""),"")</f>
        <v/>
      </c>
      <c r="Y169" s="36">
        <f>IF(ISNUMBER(IFERROR(VALUE(IFERROR(TRIM(INDEX($A169:$V169,MATCH(Lists!$J$2,$A$1:$V$1,0))&amp;""),"")),"")),IF(AND(IFERROR(VALUE(IFERROR(TRIM(INDEX($A169:$V169,MATCH(Lists!$J$2,$A$1:$V$1,0))&amp;""),"")),"")&gt;=0,IFERROR(VALUE(IFERROR(TRIM(INDEX($A169:$V169,MATCH(Lists!$J$2,$A$1:$V$1,0))&amp;""),"")),"")&lt;=10),IFERROR(VALUE(IFERROR(TRIM(INDEX($A169:$V169,MATCH(Lists!$J$2,$A$1:$V$1,0))&amp;""),"")),""),""),"")</f>
        <v/>
      </c>
      <c r="Z169" s="36">
        <f>IF(Y169="","",IF(Y169&gt;=9,"Promoter",IF(Y169&gt;=7,"Passive","Detractor")))</f>
        <v/>
      </c>
      <c r="AA169" s="36">
        <f>IFERROR(VALUE(IFERROR(TRIM(INDEX($A169:$V169,MATCH(Lists!$J$4,$A$1:$V$1,0))&amp;""),"")),"")</f>
        <v/>
      </c>
      <c r="AB169" s="36">
        <f>IFERROR(VALUE(IFERROR(TRIM(INDEX($A169:$V169,MATCH(Lists!$J$5,$A$1:$V$1,0))&amp;""),"")),"")</f>
        <v/>
      </c>
      <c r="AC169" s="36">
        <f>IFERROR(VALUE(IFERROR(TRIM(INDEX($A169:$V169,MATCH(Lists!$J$6,$A$1:$V$1,0))&amp;""),"")),"")</f>
        <v/>
      </c>
      <c r="AD169" s="36">
        <f>IFERROR(TRIM(INDEX($A169:$V169,MATCH(Lists!$J$7,$A$1:$V$1,0))&amp;""),"")</f>
        <v/>
      </c>
      <c r="AE169" s="36">
        <f>IFERROR(TRIM(INDEX($A169:$V169,MATCH(Lists!$J$8,$A$1:$V$1,0))&amp;""),"")</f>
        <v/>
      </c>
      <c r="AF169" s="36">
        <f>IFERROR(TRIM(INDEX($A169:$V169,MATCH(Lists!$J$3,$A$1:$V$1,0))&amp;""),"")</f>
        <v/>
      </c>
      <c r="AG169" s="36">
        <f>IF(LEN(AF169)&gt;0,MAX($AG$1:AG168)+1,"")</f>
        <v/>
      </c>
      <c r="AH169" s="36">
        <f>IFERROR(TRIM(INDEX($A169:$V169,MATCH(Lists!$J$9,$A$1:$V$1,0))&amp;""),"")</f>
        <v/>
      </c>
    </row>
    <row r="170">
      <c r="W170" s="35" t="n"/>
      <c r="X170" s="36">
        <f>IFERROR(TRIM(INDEX($A170:$V170,MATCH(Lists!$J$10,$A$1:$V$1,0))&amp;""),"")</f>
        <v/>
      </c>
      <c r="Y170" s="36">
        <f>IF(ISNUMBER(IFERROR(VALUE(IFERROR(TRIM(INDEX($A170:$V170,MATCH(Lists!$J$2,$A$1:$V$1,0))&amp;""),"")),"")),IF(AND(IFERROR(VALUE(IFERROR(TRIM(INDEX($A170:$V170,MATCH(Lists!$J$2,$A$1:$V$1,0))&amp;""),"")),"")&gt;=0,IFERROR(VALUE(IFERROR(TRIM(INDEX($A170:$V170,MATCH(Lists!$J$2,$A$1:$V$1,0))&amp;""),"")),"")&lt;=10),IFERROR(VALUE(IFERROR(TRIM(INDEX($A170:$V170,MATCH(Lists!$J$2,$A$1:$V$1,0))&amp;""),"")),""),""),"")</f>
        <v/>
      </c>
      <c r="Z170" s="36">
        <f>IF(Y170="","",IF(Y170&gt;=9,"Promoter",IF(Y170&gt;=7,"Passive","Detractor")))</f>
        <v/>
      </c>
      <c r="AA170" s="36">
        <f>IFERROR(VALUE(IFERROR(TRIM(INDEX($A170:$V170,MATCH(Lists!$J$4,$A$1:$V$1,0))&amp;""),"")),"")</f>
        <v/>
      </c>
      <c r="AB170" s="36">
        <f>IFERROR(VALUE(IFERROR(TRIM(INDEX($A170:$V170,MATCH(Lists!$J$5,$A$1:$V$1,0))&amp;""),"")),"")</f>
        <v/>
      </c>
      <c r="AC170" s="36">
        <f>IFERROR(VALUE(IFERROR(TRIM(INDEX($A170:$V170,MATCH(Lists!$J$6,$A$1:$V$1,0))&amp;""),"")),"")</f>
        <v/>
      </c>
      <c r="AD170" s="36">
        <f>IFERROR(TRIM(INDEX($A170:$V170,MATCH(Lists!$J$7,$A$1:$V$1,0))&amp;""),"")</f>
        <v/>
      </c>
      <c r="AE170" s="36">
        <f>IFERROR(TRIM(INDEX($A170:$V170,MATCH(Lists!$J$8,$A$1:$V$1,0))&amp;""),"")</f>
        <v/>
      </c>
      <c r="AF170" s="36">
        <f>IFERROR(TRIM(INDEX($A170:$V170,MATCH(Lists!$J$3,$A$1:$V$1,0))&amp;""),"")</f>
        <v/>
      </c>
      <c r="AG170" s="36">
        <f>IF(LEN(AF170)&gt;0,MAX($AG$1:AG169)+1,"")</f>
        <v/>
      </c>
      <c r="AH170" s="36">
        <f>IFERROR(TRIM(INDEX($A170:$V170,MATCH(Lists!$J$9,$A$1:$V$1,0))&amp;""),"")</f>
        <v/>
      </c>
    </row>
    <row r="171">
      <c r="W171" s="35" t="n"/>
      <c r="X171" s="36">
        <f>IFERROR(TRIM(INDEX($A171:$V171,MATCH(Lists!$J$10,$A$1:$V$1,0))&amp;""),"")</f>
        <v/>
      </c>
      <c r="Y171" s="36">
        <f>IF(ISNUMBER(IFERROR(VALUE(IFERROR(TRIM(INDEX($A171:$V171,MATCH(Lists!$J$2,$A$1:$V$1,0))&amp;""),"")),"")),IF(AND(IFERROR(VALUE(IFERROR(TRIM(INDEX($A171:$V171,MATCH(Lists!$J$2,$A$1:$V$1,0))&amp;""),"")),"")&gt;=0,IFERROR(VALUE(IFERROR(TRIM(INDEX($A171:$V171,MATCH(Lists!$J$2,$A$1:$V$1,0))&amp;""),"")),"")&lt;=10),IFERROR(VALUE(IFERROR(TRIM(INDEX($A171:$V171,MATCH(Lists!$J$2,$A$1:$V$1,0))&amp;""),"")),""),""),"")</f>
        <v/>
      </c>
      <c r="Z171" s="36">
        <f>IF(Y171="","",IF(Y171&gt;=9,"Promoter",IF(Y171&gt;=7,"Passive","Detractor")))</f>
        <v/>
      </c>
      <c r="AA171" s="36">
        <f>IFERROR(VALUE(IFERROR(TRIM(INDEX($A171:$V171,MATCH(Lists!$J$4,$A$1:$V$1,0))&amp;""),"")),"")</f>
        <v/>
      </c>
      <c r="AB171" s="36">
        <f>IFERROR(VALUE(IFERROR(TRIM(INDEX($A171:$V171,MATCH(Lists!$J$5,$A$1:$V$1,0))&amp;""),"")),"")</f>
        <v/>
      </c>
      <c r="AC171" s="36">
        <f>IFERROR(VALUE(IFERROR(TRIM(INDEX($A171:$V171,MATCH(Lists!$J$6,$A$1:$V$1,0))&amp;""),"")),"")</f>
        <v/>
      </c>
      <c r="AD171" s="36">
        <f>IFERROR(TRIM(INDEX($A171:$V171,MATCH(Lists!$J$7,$A$1:$V$1,0))&amp;""),"")</f>
        <v/>
      </c>
      <c r="AE171" s="36">
        <f>IFERROR(TRIM(INDEX($A171:$V171,MATCH(Lists!$J$8,$A$1:$V$1,0))&amp;""),"")</f>
        <v/>
      </c>
      <c r="AF171" s="36">
        <f>IFERROR(TRIM(INDEX($A171:$V171,MATCH(Lists!$J$3,$A$1:$V$1,0))&amp;""),"")</f>
        <v/>
      </c>
      <c r="AG171" s="36">
        <f>IF(LEN(AF171)&gt;0,MAX($AG$1:AG170)+1,"")</f>
        <v/>
      </c>
      <c r="AH171" s="36">
        <f>IFERROR(TRIM(INDEX($A171:$V171,MATCH(Lists!$J$9,$A$1:$V$1,0))&amp;""),"")</f>
        <v/>
      </c>
    </row>
    <row r="172">
      <c r="W172" s="35" t="n"/>
      <c r="X172" s="36">
        <f>IFERROR(TRIM(INDEX($A172:$V172,MATCH(Lists!$J$10,$A$1:$V$1,0))&amp;""),"")</f>
        <v/>
      </c>
      <c r="Y172" s="36">
        <f>IF(ISNUMBER(IFERROR(VALUE(IFERROR(TRIM(INDEX($A172:$V172,MATCH(Lists!$J$2,$A$1:$V$1,0))&amp;""),"")),"")),IF(AND(IFERROR(VALUE(IFERROR(TRIM(INDEX($A172:$V172,MATCH(Lists!$J$2,$A$1:$V$1,0))&amp;""),"")),"")&gt;=0,IFERROR(VALUE(IFERROR(TRIM(INDEX($A172:$V172,MATCH(Lists!$J$2,$A$1:$V$1,0))&amp;""),"")),"")&lt;=10),IFERROR(VALUE(IFERROR(TRIM(INDEX($A172:$V172,MATCH(Lists!$J$2,$A$1:$V$1,0))&amp;""),"")),""),""),"")</f>
        <v/>
      </c>
      <c r="Z172" s="36">
        <f>IF(Y172="","",IF(Y172&gt;=9,"Promoter",IF(Y172&gt;=7,"Passive","Detractor")))</f>
        <v/>
      </c>
      <c r="AA172" s="36">
        <f>IFERROR(VALUE(IFERROR(TRIM(INDEX($A172:$V172,MATCH(Lists!$J$4,$A$1:$V$1,0))&amp;""),"")),"")</f>
        <v/>
      </c>
      <c r="AB172" s="36">
        <f>IFERROR(VALUE(IFERROR(TRIM(INDEX($A172:$V172,MATCH(Lists!$J$5,$A$1:$V$1,0))&amp;""),"")),"")</f>
        <v/>
      </c>
      <c r="AC172" s="36">
        <f>IFERROR(VALUE(IFERROR(TRIM(INDEX($A172:$V172,MATCH(Lists!$J$6,$A$1:$V$1,0))&amp;""),"")),"")</f>
        <v/>
      </c>
      <c r="AD172" s="36">
        <f>IFERROR(TRIM(INDEX($A172:$V172,MATCH(Lists!$J$7,$A$1:$V$1,0))&amp;""),"")</f>
        <v/>
      </c>
      <c r="AE172" s="36">
        <f>IFERROR(TRIM(INDEX($A172:$V172,MATCH(Lists!$J$8,$A$1:$V$1,0))&amp;""),"")</f>
        <v/>
      </c>
      <c r="AF172" s="36">
        <f>IFERROR(TRIM(INDEX($A172:$V172,MATCH(Lists!$J$3,$A$1:$V$1,0))&amp;""),"")</f>
        <v/>
      </c>
      <c r="AG172" s="36">
        <f>IF(LEN(AF172)&gt;0,MAX($AG$1:AG171)+1,"")</f>
        <v/>
      </c>
      <c r="AH172" s="36">
        <f>IFERROR(TRIM(INDEX($A172:$V172,MATCH(Lists!$J$9,$A$1:$V$1,0))&amp;""),"")</f>
        <v/>
      </c>
    </row>
    <row r="173">
      <c r="W173" s="35" t="n"/>
      <c r="X173" s="36">
        <f>IFERROR(TRIM(INDEX($A173:$V173,MATCH(Lists!$J$10,$A$1:$V$1,0))&amp;""),"")</f>
        <v/>
      </c>
      <c r="Y173" s="36">
        <f>IF(ISNUMBER(IFERROR(VALUE(IFERROR(TRIM(INDEX($A173:$V173,MATCH(Lists!$J$2,$A$1:$V$1,0))&amp;""),"")),"")),IF(AND(IFERROR(VALUE(IFERROR(TRIM(INDEX($A173:$V173,MATCH(Lists!$J$2,$A$1:$V$1,0))&amp;""),"")),"")&gt;=0,IFERROR(VALUE(IFERROR(TRIM(INDEX($A173:$V173,MATCH(Lists!$J$2,$A$1:$V$1,0))&amp;""),"")),"")&lt;=10),IFERROR(VALUE(IFERROR(TRIM(INDEX($A173:$V173,MATCH(Lists!$J$2,$A$1:$V$1,0))&amp;""),"")),""),""),"")</f>
        <v/>
      </c>
      <c r="Z173" s="36">
        <f>IF(Y173="","",IF(Y173&gt;=9,"Promoter",IF(Y173&gt;=7,"Passive","Detractor")))</f>
        <v/>
      </c>
      <c r="AA173" s="36">
        <f>IFERROR(VALUE(IFERROR(TRIM(INDEX($A173:$V173,MATCH(Lists!$J$4,$A$1:$V$1,0))&amp;""),"")),"")</f>
        <v/>
      </c>
      <c r="AB173" s="36">
        <f>IFERROR(VALUE(IFERROR(TRIM(INDEX($A173:$V173,MATCH(Lists!$J$5,$A$1:$V$1,0))&amp;""),"")),"")</f>
        <v/>
      </c>
      <c r="AC173" s="36">
        <f>IFERROR(VALUE(IFERROR(TRIM(INDEX($A173:$V173,MATCH(Lists!$J$6,$A$1:$V$1,0))&amp;""),"")),"")</f>
        <v/>
      </c>
      <c r="AD173" s="36">
        <f>IFERROR(TRIM(INDEX($A173:$V173,MATCH(Lists!$J$7,$A$1:$V$1,0))&amp;""),"")</f>
        <v/>
      </c>
      <c r="AE173" s="36">
        <f>IFERROR(TRIM(INDEX($A173:$V173,MATCH(Lists!$J$8,$A$1:$V$1,0))&amp;""),"")</f>
        <v/>
      </c>
      <c r="AF173" s="36">
        <f>IFERROR(TRIM(INDEX($A173:$V173,MATCH(Lists!$J$3,$A$1:$V$1,0))&amp;""),"")</f>
        <v/>
      </c>
      <c r="AG173" s="36">
        <f>IF(LEN(AF173)&gt;0,MAX($AG$1:AG172)+1,"")</f>
        <v/>
      </c>
      <c r="AH173" s="36">
        <f>IFERROR(TRIM(INDEX($A173:$V173,MATCH(Lists!$J$9,$A$1:$V$1,0))&amp;""),"")</f>
        <v/>
      </c>
    </row>
    <row r="174">
      <c r="W174" s="35" t="n"/>
      <c r="X174" s="36">
        <f>IFERROR(TRIM(INDEX($A174:$V174,MATCH(Lists!$J$10,$A$1:$V$1,0))&amp;""),"")</f>
        <v/>
      </c>
      <c r="Y174" s="36">
        <f>IF(ISNUMBER(IFERROR(VALUE(IFERROR(TRIM(INDEX($A174:$V174,MATCH(Lists!$J$2,$A$1:$V$1,0))&amp;""),"")),"")),IF(AND(IFERROR(VALUE(IFERROR(TRIM(INDEX($A174:$V174,MATCH(Lists!$J$2,$A$1:$V$1,0))&amp;""),"")),"")&gt;=0,IFERROR(VALUE(IFERROR(TRIM(INDEX($A174:$V174,MATCH(Lists!$J$2,$A$1:$V$1,0))&amp;""),"")),"")&lt;=10),IFERROR(VALUE(IFERROR(TRIM(INDEX($A174:$V174,MATCH(Lists!$J$2,$A$1:$V$1,0))&amp;""),"")),""),""),"")</f>
        <v/>
      </c>
      <c r="Z174" s="36">
        <f>IF(Y174="","",IF(Y174&gt;=9,"Promoter",IF(Y174&gt;=7,"Passive","Detractor")))</f>
        <v/>
      </c>
      <c r="AA174" s="36">
        <f>IFERROR(VALUE(IFERROR(TRIM(INDEX($A174:$V174,MATCH(Lists!$J$4,$A$1:$V$1,0))&amp;""),"")),"")</f>
        <v/>
      </c>
      <c r="AB174" s="36">
        <f>IFERROR(VALUE(IFERROR(TRIM(INDEX($A174:$V174,MATCH(Lists!$J$5,$A$1:$V$1,0))&amp;""),"")),"")</f>
        <v/>
      </c>
      <c r="AC174" s="36">
        <f>IFERROR(VALUE(IFERROR(TRIM(INDEX($A174:$V174,MATCH(Lists!$J$6,$A$1:$V$1,0))&amp;""),"")),"")</f>
        <v/>
      </c>
      <c r="AD174" s="36">
        <f>IFERROR(TRIM(INDEX($A174:$V174,MATCH(Lists!$J$7,$A$1:$V$1,0))&amp;""),"")</f>
        <v/>
      </c>
      <c r="AE174" s="36">
        <f>IFERROR(TRIM(INDEX($A174:$V174,MATCH(Lists!$J$8,$A$1:$V$1,0))&amp;""),"")</f>
        <v/>
      </c>
      <c r="AF174" s="36">
        <f>IFERROR(TRIM(INDEX($A174:$V174,MATCH(Lists!$J$3,$A$1:$V$1,0))&amp;""),"")</f>
        <v/>
      </c>
      <c r="AG174" s="36">
        <f>IF(LEN(AF174)&gt;0,MAX($AG$1:AG173)+1,"")</f>
        <v/>
      </c>
      <c r="AH174" s="36">
        <f>IFERROR(TRIM(INDEX($A174:$V174,MATCH(Lists!$J$9,$A$1:$V$1,0))&amp;""),"")</f>
        <v/>
      </c>
    </row>
    <row r="175">
      <c r="W175" s="35" t="n"/>
      <c r="X175" s="36">
        <f>IFERROR(TRIM(INDEX($A175:$V175,MATCH(Lists!$J$10,$A$1:$V$1,0))&amp;""),"")</f>
        <v/>
      </c>
      <c r="Y175" s="36">
        <f>IF(ISNUMBER(IFERROR(VALUE(IFERROR(TRIM(INDEX($A175:$V175,MATCH(Lists!$J$2,$A$1:$V$1,0))&amp;""),"")),"")),IF(AND(IFERROR(VALUE(IFERROR(TRIM(INDEX($A175:$V175,MATCH(Lists!$J$2,$A$1:$V$1,0))&amp;""),"")),"")&gt;=0,IFERROR(VALUE(IFERROR(TRIM(INDEX($A175:$V175,MATCH(Lists!$J$2,$A$1:$V$1,0))&amp;""),"")),"")&lt;=10),IFERROR(VALUE(IFERROR(TRIM(INDEX($A175:$V175,MATCH(Lists!$J$2,$A$1:$V$1,0))&amp;""),"")),""),""),"")</f>
        <v/>
      </c>
      <c r="Z175" s="36">
        <f>IF(Y175="","",IF(Y175&gt;=9,"Promoter",IF(Y175&gt;=7,"Passive","Detractor")))</f>
        <v/>
      </c>
      <c r="AA175" s="36">
        <f>IFERROR(VALUE(IFERROR(TRIM(INDEX($A175:$V175,MATCH(Lists!$J$4,$A$1:$V$1,0))&amp;""),"")),"")</f>
        <v/>
      </c>
      <c r="AB175" s="36">
        <f>IFERROR(VALUE(IFERROR(TRIM(INDEX($A175:$V175,MATCH(Lists!$J$5,$A$1:$V$1,0))&amp;""),"")),"")</f>
        <v/>
      </c>
      <c r="AC175" s="36">
        <f>IFERROR(VALUE(IFERROR(TRIM(INDEX($A175:$V175,MATCH(Lists!$J$6,$A$1:$V$1,0))&amp;""),"")),"")</f>
        <v/>
      </c>
      <c r="AD175" s="36">
        <f>IFERROR(TRIM(INDEX($A175:$V175,MATCH(Lists!$J$7,$A$1:$V$1,0))&amp;""),"")</f>
        <v/>
      </c>
      <c r="AE175" s="36">
        <f>IFERROR(TRIM(INDEX($A175:$V175,MATCH(Lists!$J$8,$A$1:$V$1,0))&amp;""),"")</f>
        <v/>
      </c>
      <c r="AF175" s="36">
        <f>IFERROR(TRIM(INDEX($A175:$V175,MATCH(Lists!$J$3,$A$1:$V$1,0))&amp;""),"")</f>
        <v/>
      </c>
      <c r="AG175" s="36">
        <f>IF(LEN(AF175)&gt;0,MAX($AG$1:AG174)+1,"")</f>
        <v/>
      </c>
      <c r="AH175" s="36">
        <f>IFERROR(TRIM(INDEX($A175:$V175,MATCH(Lists!$J$9,$A$1:$V$1,0))&amp;""),"")</f>
        <v/>
      </c>
    </row>
    <row r="176">
      <c r="W176" s="35" t="n"/>
      <c r="X176" s="36">
        <f>IFERROR(TRIM(INDEX($A176:$V176,MATCH(Lists!$J$10,$A$1:$V$1,0))&amp;""),"")</f>
        <v/>
      </c>
      <c r="Y176" s="36">
        <f>IF(ISNUMBER(IFERROR(VALUE(IFERROR(TRIM(INDEX($A176:$V176,MATCH(Lists!$J$2,$A$1:$V$1,0))&amp;""),"")),"")),IF(AND(IFERROR(VALUE(IFERROR(TRIM(INDEX($A176:$V176,MATCH(Lists!$J$2,$A$1:$V$1,0))&amp;""),"")),"")&gt;=0,IFERROR(VALUE(IFERROR(TRIM(INDEX($A176:$V176,MATCH(Lists!$J$2,$A$1:$V$1,0))&amp;""),"")),"")&lt;=10),IFERROR(VALUE(IFERROR(TRIM(INDEX($A176:$V176,MATCH(Lists!$J$2,$A$1:$V$1,0))&amp;""),"")),""),""),"")</f>
        <v/>
      </c>
      <c r="Z176" s="36">
        <f>IF(Y176="","",IF(Y176&gt;=9,"Promoter",IF(Y176&gt;=7,"Passive","Detractor")))</f>
        <v/>
      </c>
      <c r="AA176" s="36">
        <f>IFERROR(VALUE(IFERROR(TRIM(INDEX($A176:$V176,MATCH(Lists!$J$4,$A$1:$V$1,0))&amp;""),"")),"")</f>
        <v/>
      </c>
      <c r="AB176" s="36">
        <f>IFERROR(VALUE(IFERROR(TRIM(INDEX($A176:$V176,MATCH(Lists!$J$5,$A$1:$V$1,0))&amp;""),"")),"")</f>
        <v/>
      </c>
      <c r="AC176" s="36">
        <f>IFERROR(VALUE(IFERROR(TRIM(INDEX($A176:$V176,MATCH(Lists!$J$6,$A$1:$V$1,0))&amp;""),"")),"")</f>
        <v/>
      </c>
      <c r="AD176" s="36">
        <f>IFERROR(TRIM(INDEX($A176:$V176,MATCH(Lists!$J$7,$A$1:$V$1,0))&amp;""),"")</f>
        <v/>
      </c>
      <c r="AE176" s="36">
        <f>IFERROR(TRIM(INDEX($A176:$V176,MATCH(Lists!$J$8,$A$1:$V$1,0))&amp;""),"")</f>
        <v/>
      </c>
      <c r="AF176" s="36">
        <f>IFERROR(TRIM(INDEX($A176:$V176,MATCH(Lists!$J$3,$A$1:$V$1,0))&amp;""),"")</f>
        <v/>
      </c>
      <c r="AG176" s="36">
        <f>IF(LEN(AF176)&gt;0,MAX($AG$1:AG175)+1,"")</f>
        <v/>
      </c>
      <c r="AH176" s="36">
        <f>IFERROR(TRIM(INDEX($A176:$V176,MATCH(Lists!$J$9,$A$1:$V$1,0))&amp;""),"")</f>
        <v/>
      </c>
    </row>
    <row r="177">
      <c r="W177" s="35" t="n"/>
      <c r="X177" s="36">
        <f>IFERROR(TRIM(INDEX($A177:$V177,MATCH(Lists!$J$10,$A$1:$V$1,0))&amp;""),"")</f>
        <v/>
      </c>
      <c r="Y177" s="36">
        <f>IF(ISNUMBER(IFERROR(VALUE(IFERROR(TRIM(INDEX($A177:$V177,MATCH(Lists!$J$2,$A$1:$V$1,0))&amp;""),"")),"")),IF(AND(IFERROR(VALUE(IFERROR(TRIM(INDEX($A177:$V177,MATCH(Lists!$J$2,$A$1:$V$1,0))&amp;""),"")),"")&gt;=0,IFERROR(VALUE(IFERROR(TRIM(INDEX($A177:$V177,MATCH(Lists!$J$2,$A$1:$V$1,0))&amp;""),"")),"")&lt;=10),IFERROR(VALUE(IFERROR(TRIM(INDEX($A177:$V177,MATCH(Lists!$J$2,$A$1:$V$1,0))&amp;""),"")),""),""),"")</f>
        <v/>
      </c>
      <c r="Z177" s="36">
        <f>IF(Y177="","",IF(Y177&gt;=9,"Promoter",IF(Y177&gt;=7,"Passive","Detractor")))</f>
        <v/>
      </c>
      <c r="AA177" s="36">
        <f>IFERROR(VALUE(IFERROR(TRIM(INDEX($A177:$V177,MATCH(Lists!$J$4,$A$1:$V$1,0))&amp;""),"")),"")</f>
        <v/>
      </c>
      <c r="AB177" s="36">
        <f>IFERROR(VALUE(IFERROR(TRIM(INDEX($A177:$V177,MATCH(Lists!$J$5,$A$1:$V$1,0))&amp;""),"")),"")</f>
        <v/>
      </c>
      <c r="AC177" s="36">
        <f>IFERROR(VALUE(IFERROR(TRIM(INDEX($A177:$V177,MATCH(Lists!$J$6,$A$1:$V$1,0))&amp;""),"")),"")</f>
        <v/>
      </c>
      <c r="AD177" s="36">
        <f>IFERROR(TRIM(INDEX($A177:$V177,MATCH(Lists!$J$7,$A$1:$V$1,0))&amp;""),"")</f>
        <v/>
      </c>
      <c r="AE177" s="36">
        <f>IFERROR(TRIM(INDEX($A177:$V177,MATCH(Lists!$J$8,$A$1:$V$1,0))&amp;""),"")</f>
        <v/>
      </c>
      <c r="AF177" s="36">
        <f>IFERROR(TRIM(INDEX($A177:$V177,MATCH(Lists!$J$3,$A$1:$V$1,0))&amp;""),"")</f>
        <v/>
      </c>
      <c r="AG177" s="36">
        <f>IF(LEN(AF177)&gt;0,MAX($AG$1:AG176)+1,"")</f>
        <v/>
      </c>
      <c r="AH177" s="36">
        <f>IFERROR(TRIM(INDEX($A177:$V177,MATCH(Lists!$J$9,$A$1:$V$1,0))&amp;""),"")</f>
        <v/>
      </c>
    </row>
    <row r="178">
      <c r="W178" s="35" t="n"/>
      <c r="X178" s="36">
        <f>IFERROR(TRIM(INDEX($A178:$V178,MATCH(Lists!$J$10,$A$1:$V$1,0))&amp;""),"")</f>
        <v/>
      </c>
      <c r="Y178" s="36">
        <f>IF(ISNUMBER(IFERROR(VALUE(IFERROR(TRIM(INDEX($A178:$V178,MATCH(Lists!$J$2,$A$1:$V$1,0))&amp;""),"")),"")),IF(AND(IFERROR(VALUE(IFERROR(TRIM(INDEX($A178:$V178,MATCH(Lists!$J$2,$A$1:$V$1,0))&amp;""),"")),"")&gt;=0,IFERROR(VALUE(IFERROR(TRIM(INDEX($A178:$V178,MATCH(Lists!$J$2,$A$1:$V$1,0))&amp;""),"")),"")&lt;=10),IFERROR(VALUE(IFERROR(TRIM(INDEX($A178:$V178,MATCH(Lists!$J$2,$A$1:$V$1,0))&amp;""),"")),""),""),"")</f>
        <v/>
      </c>
      <c r="Z178" s="36">
        <f>IF(Y178="","",IF(Y178&gt;=9,"Promoter",IF(Y178&gt;=7,"Passive","Detractor")))</f>
        <v/>
      </c>
      <c r="AA178" s="36">
        <f>IFERROR(VALUE(IFERROR(TRIM(INDEX($A178:$V178,MATCH(Lists!$J$4,$A$1:$V$1,0))&amp;""),"")),"")</f>
        <v/>
      </c>
      <c r="AB178" s="36">
        <f>IFERROR(VALUE(IFERROR(TRIM(INDEX($A178:$V178,MATCH(Lists!$J$5,$A$1:$V$1,0))&amp;""),"")),"")</f>
        <v/>
      </c>
      <c r="AC178" s="36">
        <f>IFERROR(VALUE(IFERROR(TRIM(INDEX($A178:$V178,MATCH(Lists!$J$6,$A$1:$V$1,0))&amp;""),"")),"")</f>
        <v/>
      </c>
      <c r="AD178" s="36">
        <f>IFERROR(TRIM(INDEX($A178:$V178,MATCH(Lists!$J$7,$A$1:$V$1,0))&amp;""),"")</f>
        <v/>
      </c>
      <c r="AE178" s="36">
        <f>IFERROR(TRIM(INDEX($A178:$V178,MATCH(Lists!$J$8,$A$1:$V$1,0))&amp;""),"")</f>
        <v/>
      </c>
      <c r="AF178" s="36">
        <f>IFERROR(TRIM(INDEX($A178:$V178,MATCH(Lists!$J$3,$A$1:$V$1,0))&amp;""),"")</f>
        <v/>
      </c>
      <c r="AG178" s="36">
        <f>IF(LEN(AF178)&gt;0,MAX($AG$1:AG177)+1,"")</f>
        <v/>
      </c>
      <c r="AH178" s="36">
        <f>IFERROR(TRIM(INDEX($A178:$V178,MATCH(Lists!$J$9,$A$1:$V$1,0))&amp;""),"")</f>
        <v/>
      </c>
    </row>
    <row r="179">
      <c r="W179" s="35" t="n"/>
      <c r="X179" s="36">
        <f>IFERROR(TRIM(INDEX($A179:$V179,MATCH(Lists!$J$10,$A$1:$V$1,0))&amp;""),"")</f>
        <v/>
      </c>
      <c r="Y179" s="36">
        <f>IF(ISNUMBER(IFERROR(VALUE(IFERROR(TRIM(INDEX($A179:$V179,MATCH(Lists!$J$2,$A$1:$V$1,0))&amp;""),"")),"")),IF(AND(IFERROR(VALUE(IFERROR(TRIM(INDEX($A179:$V179,MATCH(Lists!$J$2,$A$1:$V$1,0))&amp;""),"")),"")&gt;=0,IFERROR(VALUE(IFERROR(TRIM(INDEX($A179:$V179,MATCH(Lists!$J$2,$A$1:$V$1,0))&amp;""),"")),"")&lt;=10),IFERROR(VALUE(IFERROR(TRIM(INDEX($A179:$V179,MATCH(Lists!$J$2,$A$1:$V$1,0))&amp;""),"")),""),""),"")</f>
        <v/>
      </c>
      <c r="Z179" s="36">
        <f>IF(Y179="","",IF(Y179&gt;=9,"Promoter",IF(Y179&gt;=7,"Passive","Detractor")))</f>
        <v/>
      </c>
      <c r="AA179" s="36">
        <f>IFERROR(VALUE(IFERROR(TRIM(INDEX($A179:$V179,MATCH(Lists!$J$4,$A$1:$V$1,0))&amp;""),"")),"")</f>
        <v/>
      </c>
      <c r="AB179" s="36">
        <f>IFERROR(VALUE(IFERROR(TRIM(INDEX($A179:$V179,MATCH(Lists!$J$5,$A$1:$V$1,0))&amp;""),"")),"")</f>
        <v/>
      </c>
      <c r="AC179" s="36">
        <f>IFERROR(VALUE(IFERROR(TRIM(INDEX($A179:$V179,MATCH(Lists!$J$6,$A$1:$V$1,0))&amp;""),"")),"")</f>
        <v/>
      </c>
      <c r="AD179" s="36">
        <f>IFERROR(TRIM(INDEX($A179:$V179,MATCH(Lists!$J$7,$A$1:$V$1,0))&amp;""),"")</f>
        <v/>
      </c>
      <c r="AE179" s="36">
        <f>IFERROR(TRIM(INDEX($A179:$V179,MATCH(Lists!$J$8,$A$1:$V$1,0))&amp;""),"")</f>
        <v/>
      </c>
      <c r="AF179" s="36">
        <f>IFERROR(TRIM(INDEX($A179:$V179,MATCH(Lists!$J$3,$A$1:$V$1,0))&amp;""),"")</f>
        <v/>
      </c>
      <c r="AG179" s="36">
        <f>IF(LEN(AF179)&gt;0,MAX($AG$1:AG178)+1,"")</f>
        <v/>
      </c>
      <c r="AH179" s="36">
        <f>IFERROR(TRIM(INDEX($A179:$V179,MATCH(Lists!$J$9,$A$1:$V$1,0))&amp;""),"")</f>
        <v/>
      </c>
    </row>
    <row r="180">
      <c r="W180" s="35" t="n"/>
      <c r="X180" s="36">
        <f>IFERROR(TRIM(INDEX($A180:$V180,MATCH(Lists!$J$10,$A$1:$V$1,0))&amp;""),"")</f>
        <v/>
      </c>
      <c r="Y180" s="36">
        <f>IF(ISNUMBER(IFERROR(VALUE(IFERROR(TRIM(INDEX($A180:$V180,MATCH(Lists!$J$2,$A$1:$V$1,0))&amp;""),"")),"")),IF(AND(IFERROR(VALUE(IFERROR(TRIM(INDEX($A180:$V180,MATCH(Lists!$J$2,$A$1:$V$1,0))&amp;""),"")),"")&gt;=0,IFERROR(VALUE(IFERROR(TRIM(INDEX($A180:$V180,MATCH(Lists!$J$2,$A$1:$V$1,0))&amp;""),"")),"")&lt;=10),IFERROR(VALUE(IFERROR(TRIM(INDEX($A180:$V180,MATCH(Lists!$J$2,$A$1:$V$1,0))&amp;""),"")),""),""),"")</f>
        <v/>
      </c>
      <c r="Z180" s="36">
        <f>IF(Y180="","",IF(Y180&gt;=9,"Promoter",IF(Y180&gt;=7,"Passive","Detractor")))</f>
        <v/>
      </c>
      <c r="AA180" s="36">
        <f>IFERROR(VALUE(IFERROR(TRIM(INDEX($A180:$V180,MATCH(Lists!$J$4,$A$1:$V$1,0))&amp;""),"")),"")</f>
        <v/>
      </c>
      <c r="AB180" s="36">
        <f>IFERROR(VALUE(IFERROR(TRIM(INDEX($A180:$V180,MATCH(Lists!$J$5,$A$1:$V$1,0))&amp;""),"")),"")</f>
        <v/>
      </c>
      <c r="AC180" s="36">
        <f>IFERROR(VALUE(IFERROR(TRIM(INDEX($A180:$V180,MATCH(Lists!$J$6,$A$1:$V$1,0))&amp;""),"")),"")</f>
        <v/>
      </c>
      <c r="AD180" s="36">
        <f>IFERROR(TRIM(INDEX($A180:$V180,MATCH(Lists!$J$7,$A$1:$V$1,0))&amp;""),"")</f>
        <v/>
      </c>
      <c r="AE180" s="36">
        <f>IFERROR(TRIM(INDEX($A180:$V180,MATCH(Lists!$J$8,$A$1:$V$1,0))&amp;""),"")</f>
        <v/>
      </c>
      <c r="AF180" s="36">
        <f>IFERROR(TRIM(INDEX($A180:$V180,MATCH(Lists!$J$3,$A$1:$V$1,0))&amp;""),"")</f>
        <v/>
      </c>
      <c r="AG180" s="36">
        <f>IF(LEN(AF180)&gt;0,MAX($AG$1:AG179)+1,"")</f>
        <v/>
      </c>
      <c r="AH180" s="36">
        <f>IFERROR(TRIM(INDEX($A180:$V180,MATCH(Lists!$J$9,$A$1:$V$1,0))&amp;""),"")</f>
        <v/>
      </c>
    </row>
    <row r="181">
      <c r="W181" s="35" t="n"/>
      <c r="X181" s="36">
        <f>IFERROR(TRIM(INDEX($A181:$V181,MATCH(Lists!$J$10,$A$1:$V$1,0))&amp;""),"")</f>
        <v/>
      </c>
      <c r="Y181" s="36">
        <f>IF(ISNUMBER(IFERROR(VALUE(IFERROR(TRIM(INDEX($A181:$V181,MATCH(Lists!$J$2,$A$1:$V$1,0))&amp;""),"")),"")),IF(AND(IFERROR(VALUE(IFERROR(TRIM(INDEX($A181:$V181,MATCH(Lists!$J$2,$A$1:$V$1,0))&amp;""),"")),"")&gt;=0,IFERROR(VALUE(IFERROR(TRIM(INDEX($A181:$V181,MATCH(Lists!$J$2,$A$1:$V$1,0))&amp;""),"")),"")&lt;=10),IFERROR(VALUE(IFERROR(TRIM(INDEX($A181:$V181,MATCH(Lists!$J$2,$A$1:$V$1,0))&amp;""),"")),""),""),"")</f>
        <v/>
      </c>
      <c r="Z181" s="36">
        <f>IF(Y181="","",IF(Y181&gt;=9,"Promoter",IF(Y181&gt;=7,"Passive","Detractor")))</f>
        <v/>
      </c>
      <c r="AA181" s="36">
        <f>IFERROR(VALUE(IFERROR(TRIM(INDEX($A181:$V181,MATCH(Lists!$J$4,$A$1:$V$1,0))&amp;""),"")),"")</f>
        <v/>
      </c>
      <c r="AB181" s="36">
        <f>IFERROR(VALUE(IFERROR(TRIM(INDEX($A181:$V181,MATCH(Lists!$J$5,$A$1:$V$1,0))&amp;""),"")),"")</f>
        <v/>
      </c>
      <c r="AC181" s="36">
        <f>IFERROR(VALUE(IFERROR(TRIM(INDEX($A181:$V181,MATCH(Lists!$J$6,$A$1:$V$1,0))&amp;""),"")),"")</f>
        <v/>
      </c>
      <c r="AD181" s="36">
        <f>IFERROR(TRIM(INDEX($A181:$V181,MATCH(Lists!$J$7,$A$1:$V$1,0))&amp;""),"")</f>
        <v/>
      </c>
      <c r="AE181" s="36">
        <f>IFERROR(TRIM(INDEX($A181:$V181,MATCH(Lists!$J$8,$A$1:$V$1,0))&amp;""),"")</f>
        <v/>
      </c>
      <c r="AF181" s="36">
        <f>IFERROR(TRIM(INDEX($A181:$V181,MATCH(Lists!$J$3,$A$1:$V$1,0))&amp;""),"")</f>
        <v/>
      </c>
      <c r="AG181" s="36">
        <f>IF(LEN(AF181)&gt;0,MAX($AG$1:AG180)+1,"")</f>
        <v/>
      </c>
      <c r="AH181" s="36">
        <f>IFERROR(TRIM(INDEX($A181:$V181,MATCH(Lists!$J$9,$A$1:$V$1,0))&amp;""),"")</f>
        <v/>
      </c>
    </row>
    <row r="182">
      <c r="W182" s="35" t="n"/>
      <c r="X182" s="36">
        <f>IFERROR(TRIM(INDEX($A182:$V182,MATCH(Lists!$J$10,$A$1:$V$1,0))&amp;""),"")</f>
        <v/>
      </c>
      <c r="Y182" s="36">
        <f>IF(ISNUMBER(IFERROR(VALUE(IFERROR(TRIM(INDEX($A182:$V182,MATCH(Lists!$J$2,$A$1:$V$1,0))&amp;""),"")),"")),IF(AND(IFERROR(VALUE(IFERROR(TRIM(INDEX($A182:$V182,MATCH(Lists!$J$2,$A$1:$V$1,0))&amp;""),"")),"")&gt;=0,IFERROR(VALUE(IFERROR(TRIM(INDEX($A182:$V182,MATCH(Lists!$J$2,$A$1:$V$1,0))&amp;""),"")),"")&lt;=10),IFERROR(VALUE(IFERROR(TRIM(INDEX($A182:$V182,MATCH(Lists!$J$2,$A$1:$V$1,0))&amp;""),"")),""),""),"")</f>
        <v/>
      </c>
      <c r="Z182" s="36">
        <f>IF(Y182="","",IF(Y182&gt;=9,"Promoter",IF(Y182&gt;=7,"Passive","Detractor")))</f>
        <v/>
      </c>
      <c r="AA182" s="36">
        <f>IFERROR(VALUE(IFERROR(TRIM(INDEX($A182:$V182,MATCH(Lists!$J$4,$A$1:$V$1,0))&amp;""),"")),"")</f>
        <v/>
      </c>
      <c r="AB182" s="36">
        <f>IFERROR(VALUE(IFERROR(TRIM(INDEX($A182:$V182,MATCH(Lists!$J$5,$A$1:$V$1,0))&amp;""),"")),"")</f>
        <v/>
      </c>
      <c r="AC182" s="36">
        <f>IFERROR(VALUE(IFERROR(TRIM(INDEX($A182:$V182,MATCH(Lists!$J$6,$A$1:$V$1,0))&amp;""),"")),"")</f>
        <v/>
      </c>
      <c r="AD182" s="36">
        <f>IFERROR(TRIM(INDEX($A182:$V182,MATCH(Lists!$J$7,$A$1:$V$1,0))&amp;""),"")</f>
        <v/>
      </c>
      <c r="AE182" s="36">
        <f>IFERROR(TRIM(INDEX($A182:$V182,MATCH(Lists!$J$8,$A$1:$V$1,0))&amp;""),"")</f>
        <v/>
      </c>
      <c r="AF182" s="36">
        <f>IFERROR(TRIM(INDEX($A182:$V182,MATCH(Lists!$J$3,$A$1:$V$1,0))&amp;""),"")</f>
        <v/>
      </c>
      <c r="AG182" s="36">
        <f>IF(LEN(AF182)&gt;0,MAX($AG$1:AG181)+1,"")</f>
        <v/>
      </c>
      <c r="AH182" s="36">
        <f>IFERROR(TRIM(INDEX($A182:$V182,MATCH(Lists!$J$9,$A$1:$V$1,0))&amp;""),"")</f>
        <v/>
      </c>
    </row>
    <row r="183">
      <c r="W183" s="35" t="n"/>
      <c r="X183" s="36">
        <f>IFERROR(TRIM(INDEX($A183:$V183,MATCH(Lists!$J$10,$A$1:$V$1,0))&amp;""),"")</f>
        <v/>
      </c>
      <c r="Y183" s="36">
        <f>IF(ISNUMBER(IFERROR(VALUE(IFERROR(TRIM(INDEX($A183:$V183,MATCH(Lists!$J$2,$A$1:$V$1,0))&amp;""),"")),"")),IF(AND(IFERROR(VALUE(IFERROR(TRIM(INDEX($A183:$V183,MATCH(Lists!$J$2,$A$1:$V$1,0))&amp;""),"")),"")&gt;=0,IFERROR(VALUE(IFERROR(TRIM(INDEX($A183:$V183,MATCH(Lists!$J$2,$A$1:$V$1,0))&amp;""),"")),"")&lt;=10),IFERROR(VALUE(IFERROR(TRIM(INDEX($A183:$V183,MATCH(Lists!$J$2,$A$1:$V$1,0))&amp;""),"")),""),""),"")</f>
        <v/>
      </c>
      <c r="Z183" s="36">
        <f>IF(Y183="","",IF(Y183&gt;=9,"Promoter",IF(Y183&gt;=7,"Passive","Detractor")))</f>
        <v/>
      </c>
      <c r="AA183" s="36">
        <f>IFERROR(VALUE(IFERROR(TRIM(INDEX($A183:$V183,MATCH(Lists!$J$4,$A$1:$V$1,0))&amp;""),"")),"")</f>
        <v/>
      </c>
      <c r="AB183" s="36">
        <f>IFERROR(VALUE(IFERROR(TRIM(INDEX($A183:$V183,MATCH(Lists!$J$5,$A$1:$V$1,0))&amp;""),"")),"")</f>
        <v/>
      </c>
      <c r="AC183" s="36">
        <f>IFERROR(VALUE(IFERROR(TRIM(INDEX($A183:$V183,MATCH(Lists!$J$6,$A$1:$V$1,0))&amp;""),"")),"")</f>
        <v/>
      </c>
      <c r="AD183" s="36">
        <f>IFERROR(TRIM(INDEX($A183:$V183,MATCH(Lists!$J$7,$A$1:$V$1,0))&amp;""),"")</f>
        <v/>
      </c>
      <c r="AE183" s="36">
        <f>IFERROR(TRIM(INDEX($A183:$V183,MATCH(Lists!$J$8,$A$1:$V$1,0))&amp;""),"")</f>
        <v/>
      </c>
      <c r="AF183" s="36">
        <f>IFERROR(TRIM(INDEX($A183:$V183,MATCH(Lists!$J$3,$A$1:$V$1,0))&amp;""),"")</f>
        <v/>
      </c>
      <c r="AG183" s="36">
        <f>IF(LEN(AF183)&gt;0,MAX($AG$1:AG182)+1,"")</f>
        <v/>
      </c>
      <c r="AH183" s="36">
        <f>IFERROR(TRIM(INDEX($A183:$V183,MATCH(Lists!$J$9,$A$1:$V$1,0))&amp;""),"")</f>
        <v/>
      </c>
    </row>
    <row r="184">
      <c r="W184" s="35" t="n"/>
      <c r="X184" s="36">
        <f>IFERROR(TRIM(INDEX($A184:$V184,MATCH(Lists!$J$10,$A$1:$V$1,0))&amp;""),"")</f>
        <v/>
      </c>
      <c r="Y184" s="36">
        <f>IF(ISNUMBER(IFERROR(VALUE(IFERROR(TRIM(INDEX($A184:$V184,MATCH(Lists!$J$2,$A$1:$V$1,0))&amp;""),"")),"")),IF(AND(IFERROR(VALUE(IFERROR(TRIM(INDEX($A184:$V184,MATCH(Lists!$J$2,$A$1:$V$1,0))&amp;""),"")),"")&gt;=0,IFERROR(VALUE(IFERROR(TRIM(INDEX($A184:$V184,MATCH(Lists!$J$2,$A$1:$V$1,0))&amp;""),"")),"")&lt;=10),IFERROR(VALUE(IFERROR(TRIM(INDEX($A184:$V184,MATCH(Lists!$J$2,$A$1:$V$1,0))&amp;""),"")),""),""),"")</f>
        <v/>
      </c>
      <c r="Z184" s="36">
        <f>IF(Y184="","",IF(Y184&gt;=9,"Promoter",IF(Y184&gt;=7,"Passive","Detractor")))</f>
        <v/>
      </c>
      <c r="AA184" s="36">
        <f>IFERROR(VALUE(IFERROR(TRIM(INDEX($A184:$V184,MATCH(Lists!$J$4,$A$1:$V$1,0))&amp;""),"")),"")</f>
        <v/>
      </c>
      <c r="AB184" s="36">
        <f>IFERROR(VALUE(IFERROR(TRIM(INDEX($A184:$V184,MATCH(Lists!$J$5,$A$1:$V$1,0))&amp;""),"")),"")</f>
        <v/>
      </c>
      <c r="AC184" s="36">
        <f>IFERROR(VALUE(IFERROR(TRIM(INDEX($A184:$V184,MATCH(Lists!$J$6,$A$1:$V$1,0))&amp;""),"")),"")</f>
        <v/>
      </c>
      <c r="AD184" s="36">
        <f>IFERROR(TRIM(INDEX($A184:$V184,MATCH(Lists!$J$7,$A$1:$V$1,0))&amp;""),"")</f>
        <v/>
      </c>
      <c r="AE184" s="36">
        <f>IFERROR(TRIM(INDEX($A184:$V184,MATCH(Lists!$J$8,$A$1:$V$1,0))&amp;""),"")</f>
        <v/>
      </c>
      <c r="AF184" s="36">
        <f>IFERROR(TRIM(INDEX($A184:$V184,MATCH(Lists!$J$3,$A$1:$V$1,0))&amp;""),"")</f>
        <v/>
      </c>
      <c r="AG184" s="36">
        <f>IF(LEN(AF184)&gt;0,MAX($AG$1:AG183)+1,"")</f>
        <v/>
      </c>
      <c r="AH184" s="36">
        <f>IFERROR(TRIM(INDEX($A184:$V184,MATCH(Lists!$J$9,$A$1:$V$1,0))&amp;""),"")</f>
        <v/>
      </c>
    </row>
    <row r="185">
      <c r="W185" s="35" t="n"/>
      <c r="X185" s="36">
        <f>IFERROR(TRIM(INDEX($A185:$V185,MATCH(Lists!$J$10,$A$1:$V$1,0))&amp;""),"")</f>
        <v/>
      </c>
      <c r="Y185" s="36">
        <f>IF(ISNUMBER(IFERROR(VALUE(IFERROR(TRIM(INDEX($A185:$V185,MATCH(Lists!$J$2,$A$1:$V$1,0))&amp;""),"")),"")),IF(AND(IFERROR(VALUE(IFERROR(TRIM(INDEX($A185:$V185,MATCH(Lists!$J$2,$A$1:$V$1,0))&amp;""),"")),"")&gt;=0,IFERROR(VALUE(IFERROR(TRIM(INDEX($A185:$V185,MATCH(Lists!$J$2,$A$1:$V$1,0))&amp;""),"")),"")&lt;=10),IFERROR(VALUE(IFERROR(TRIM(INDEX($A185:$V185,MATCH(Lists!$J$2,$A$1:$V$1,0))&amp;""),"")),""),""),"")</f>
        <v/>
      </c>
      <c r="Z185" s="36">
        <f>IF(Y185="","",IF(Y185&gt;=9,"Promoter",IF(Y185&gt;=7,"Passive","Detractor")))</f>
        <v/>
      </c>
      <c r="AA185" s="36">
        <f>IFERROR(VALUE(IFERROR(TRIM(INDEX($A185:$V185,MATCH(Lists!$J$4,$A$1:$V$1,0))&amp;""),"")),"")</f>
        <v/>
      </c>
      <c r="AB185" s="36">
        <f>IFERROR(VALUE(IFERROR(TRIM(INDEX($A185:$V185,MATCH(Lists!$J$5,$A$1:$V$1,0))&amp;""),"")),"")</f>
        <v/>
      </c>
      <c r="AC185" s="36">
        <f>IFERROR(VALUE(IFERROR(TRIM(INDEX($A185:$V185,MATCH(Lists!$J$6,$A$1:$V$1,0))&amp;""),"")),"")</f>
        <v/>
      </c>
      <c r="AD185" s="36">
        <f>IFERROR(TRIM(INDEX($A185:$V185,MATCH(Lists!$J$7,$A$1:$V$1,0))&amp;""),"")</f>
        <v/>
      </c>
      <c r="AE185" s="36">
        <f>IFERROR(TRIM(INDEX($A185:$V185,MATCH(Lists!$J$8,$A$1:$V$1,0))&amp;""),"")</f>
        <v/>
      </c>
      <c r="AF185" s="36">
        <f>IFERROR(TRIM(INDEX($A185:$V185,MATCH(Lists!$J$3,$A$1:$V$1,0))&amp;""),"")</f>
        <v/>
      </c>
      <c r="AG185" s="36">
        <f>IF(LEN(AF185)&gt;0,MAX($AG$1:AG184)+1,"")</f>
        <v/>
      </c>
      <c r="AH185" s="36">
        <f>IFERROR(TRIM(INDEX($A185:$V185,MATCH(Lists!$J$9,$A$1:$V$1,0))&amp;""),"")</f>
        <v/>
      </c>
    </row>
    <row r="186">
      <c r="W186" s="35" t="n"/>
      <c r="X186" s="36">
        <f>IFERROR(TRIM(INDEX($A186:$V186,MATCH(Lists!$J$10,$A$1:$V$1,0))&amp;""),"")</f>
        <v/>
      </c>
      <c r="Y186" s="36">
        <f>IF(ISNUMBER(IFERROR(VALUE(IFERROR(TRIM(INDEX($A186:$V186,MATCH(Lists!$J$2,$A$1:$V$1,0))&amp;""),"")),"")),IF(AND(IFERROR(VALUE(IFERROR(TRIM(INDEX($A186:$V186,MATCH(Lists!$J$2,$A$1:$V$1,0))&amp;""),"")),"")&gt;=0,IFERROR(VALUE(IFERROR(TRIM(INDEX($A186:$V186,MATCH(Lists!$J$2,$A$1:$V$1,0))&amp;""),"")),"")&lt;=10),IFERROR(VALUE(IFERROR(TRIM(INDEX($A186:$V186,MATCH(Lists!$J$2,$A$1:$V$1,0))&amp;""),"")),""),""),"")</f>
        <v/>
      </c>
      <c r="Z186" s="36">
        <f>IF(Y186="","",IF(Y186&gt;=9,"Promoter",IF(Y186&gt;=7,"Passive","Detractor")))</f>
        <v/>
      </c>
      <c r="AA186" s="36">
        <f>IFERROR(VALUE(IFERROR(TRIM(INDEX($A186:$V186,MATCH(Lists!$J$4,$A$1:$V$1,0))&amp;""),"")),"")</f>
        <v/>
      </c>
      <c r="AB186" s="36">
        <f>IFERROR(VALUE(IFERROR(TRIM(INDEX($A186:$V186,MATCH(Lists!$J$5,$A$1:$V$1,0))&amp;""),"")),"")</f>
        <v/>
      </c>
      <c r="AC186" s="36">
        <f>IFERROR(VALUE(IFERROR(TRIM(INDEX($A186:$V186,MATCH(Lists!$J$6,$A$1:$V$1,0))&amp;""),"")),"")</f>
        <v/>
      </c>
      <c r="AD186" s="36">
        <f>IFERROR(TRIM(INDEX($A186:$V186,MATCH(Lists!$J$7,$A$1:$V$1,0))&amp;""),"")</f>
        <v/>
      </c>
      <c r="AE186" s="36">
        <f>IFERROR(TRIM(INDEX($A186:$V186,MATCH(Lists!$J$8,$A$1:$V$1,0))&amp;""),"")</f>
        <v/>
      </c>
      <c r="AF186" s="36">
        <f>IFERROR(TRIM(INDEX($A186:$V186,MATCH(Lists!$J$3,$A$1:$V$1,0))&amp;""),"")</f>
        <v/>
      </c>
      <c r="AG186" s="36">
        <f>IF(LEN(AF186)&gt;0,MAX($AG$1:AG185)+1,"")</f>
        <v/>
      </c>
      <c r="AH186" s="36">
        <f>IFERROR(TRIM(INDEX($A186:$V186,MATCH(Lists!$J$9,$A$1:$V$1,0))&amp;""),"")</f>
        <v/>
      </c>
    </row>
    <row r="187">
      <c r="W187" s="35" t="n"/>
      <c r="X187" s="36">
        <f>IFERROR(TRIM(INDEX($A187:$V187,MATCH(Lists!$J$10,$A$1:$V$1,0))&amp;""),"")</f>
        <v/>
      </c>
      <c r="Y187" s="36">
        <f>IF(ISNUMBER(IFERROR(VALUE(IFERROR(TRIM(INDEX($A187:$V187,MATCH(Lists!$J$2,$A$1:$V$1,0))&amp;""),"")),"")),IF(AND(IFERROR(VALUE(IFERROR(TRIM(INDEX($A187:$V187,MATCH(Lists!$J$2,$A$1:$V$1,0))&amp;""),"")),"")&gt;=0,IFERROR(VALUE(IFERROR(TRIM(INDEX($A187:$V187,MATCH(Lists!$J$2,$A$1:$V$1,0))&amp;""),"")),"")&lt;=10),IFERROR(VALUE(IFERROR(TRIM(INDEX($A187:$V187,MATCH(Lists!$J$2,$A$1:$V$1,0))&amp;""),"")),""),""),"")</f>
        <v/>
      </c>
      <c r="Z187" s="36">
        <f>IF(Y187="","",IF(Y187&gt;=9,"Promoter",IF(Y187&gt;=7,"Passive","Detractor")))</f>
        <v/>
      </c>
      <c r="AA187" s="36">
        <f>IFERROR(VALUE(IFERROR(TRIM(INDEX($A187:$V187,MATCH(Lists!$J$4,$A$1:$V$1,0))&amp;""),"")),"")</f>
        <v/>
      </c>
      <c r="AB187" s="36">
        <f>IFERROR(VALUE(IFERROR(TRIM(INDEX($A187:$V187,MATCH(Lists!$J$5,$A$1:$V$1,0))&amp;""),"")),"")</f>
        <v/>
      </c>
      <c r="AC187" s="36">
        <f>IFERROR(VALUE(IFERROR(TRIM(INDEX($A187:$V187,MATCH(Lists!$J$6,$A$1:$V$1,0))&amp;""),"")),"")</f>
        <v/>
      </c>
      <c r="AD187" s="36">
        <f>IFERROR(TRIM(INDEX($A187:$V187,MATCH(Lists!$J$7,$A$1:$V$1,0))&amp;""),"")</f>
        <v/>
      </c>
      <c r="AE187" s="36">
        <f>IFERROR(TRIM(INDEX($A187:$V187,MATCH(Lists!$J$8,$A$1:$V$1,0))&amp;""),"")</f>
        <v/>
      </c>
      <c r="AF187" s="36">
        <f>IFERROR(TRIM(INDEX($A187:$V187,MATCH(Lists!$J$3,$A$1:$V$1,0))&amp;""),"")</f>
        <v/>
      </c>
      <c r="AG187" s="36">
        <f>IF(LEN(AF187)&gt;0,MAX($AG$1:AG186)+1,"")</f>
        <v/>
      </c>
      <c r="AH187" s="36">
        <f>IFERROR(TRIM(INDEX($A187:$V187,MATCH(Lists!$J$9,$A$1:$V$1,0))&amp;""),"")</f>
        <v/>
      </c>
    </row>
    <row r="188">
      <c r="W188" s="35" t="n"/>
      <c r="X188" s="36">
        <f>IFERROR(TRIM(INDEX($A188:$V188,MATCH(Lists!$J$10,$A$1:$V$1,0))&amp;""),"")</f>
        <v/>
      </c>
      <c r="Y188" s="36">
        <f>IF(ISNUMBER(IFERROR(VALUE(IFERROR(TRIM(INDEX($A188:$V188,MATCH(Lists!$J$2,$A$1:$V$1,0))&amp;""),"")),"")),IF(AND(IFERROR(VALUE(IFERROR(TRIM(INDEX($A188:$V188,MATCH(Lists!$J$2,$A$1:$V$1,0))&amp;""),"")),"")&gt;=0,IFERROR(VALUE(IFERROR(TRIM(INDEX($A188:$V188,MATCH(Lists!$J$2,$A$1:$V$1,0))&amp;""),"")),"")&lt;=10),IFERROR(VALUE(IFERROR(TRIM(INDEX($A188:$V188,MATCH(Lists!$J$2,$A$1:$V$1,0))&amp;""),"")),""),""),"")</f>
        <v/>
      </c>
      <c r="Z188" s="36">
        <f>IF(Y188="","",IF(Y188&gt;=9,"Promoter",IF(Y188&gt;=7,"Passive","Detractor")))</f>
        <v/>
      </c>
      <c r="AA188" s="36">
        <f>IFERROR(VALUE(IFERROR(TRIM(INDEX($A188:$V188,MATCH(Lists!$J$4,$A$1:$V$1,0))&amp;""),"")),"")</f>
        <v/>
      </c>
      <c r="AB188" s="36">
        <f>IFERROR(VALUE(IFERROR(TRIM(INDEX($A188:$V188,MATCH(Lists!$J$5,$A$1:$V$1,0))&amp;""),"")),"")</f>
        <v/>
      </c>
      <c r="AC188" s="36">
        <f>IFERROR(VALUE(IFERROR(TRIM(INDEX($A188:$V188,MATCH(Lists!$J$6,$A$1:$V$1,0))&amp;""),"")),"")</f>
        <v/>
      </c>
      <c r="AD188" s="36">
        <f>IFERROR(TRIM(INDEX($A188:$V188,MATCH(Lists!$J$7,$A$1:$V$1,0))&amp;""),"")</f>
        <v/>
      </c>
      <c r="AE188" s="36">
        <f>IFERROR(TRIM(INDEX($A188:$V188,MATCH(Lists!$J$8,$A$1:$V$1,0))&amp;""),"")</f>
        <v/>
      </c>
      <c r="AF188" s="36">
        <f>IFERROR(TRIM(INDEX($A188:$V188,MATCH(Lists!$J$3,$A$1:$V$1,0))&amp;""),"")</f>
        <v/>
      </c>
      <c r="AG188" s="36">
        <f>IF(LEN(AF188)&gt;0,MAX($AG$1:AG187)+1,"")</f>
        <v/>
      </c>
      <c r="AH188" s="36">
        <f>IFERROR(TRIM(INDEX($A188:$V188,MATCH(Lists!$J$9,$A$1:$V$1,0))&amp;""),"")</f>
        <v/>
      </c>
    </row>
    <row r="189">
      <c r="W189" s="35" t="n"/>
      <c r="X189" s="36">
        <f>IFERROR(TRIM(INDEX($A189:$V189,MATCH(Lists!$J$10,$A$1:$V$1,0))&amp;""),"")</f>
        <v/>
      </c>
      <c r="Y189" s="36">
        <f>IF(ISNUMBER(IFERROR(VALUE(IFERROR(TRIM(INDEX($A189:$V189,MATCH(Lists!$J$2,$A$1:$V$1,0))&amp;""),"")),"")),IF(AND(IFERROR(VALUE(IFERROR(TRIM(INDEX($A189:$V189,MATCH(Lists!$J$2,$A$1:$V$1,0))&amp;""),"")),"")&gt;=0,IFERROR(VALUE(IFERROR(TRIM(INDEX($A189:$V189,MATCH(Lists!$J$2,$A$1:$V$1,0))&amp;""),"")),"")&lt;=10),IFERROR(VALUE(IFERROR(TRIM(INDEX($A189:$V189,MATCH(Lists!$J$2,$A$1:$V$1,0))&amp;""),"")),""),""),"")</f>
        <v/>
      </c>
      <c r="Z189" s="36">
        <f>IF(Y189="","",IF(Y189&gt;=9,"Promoter",IF(Y189&gt;=7,"Passive","Detractor")))</f>
        <v/>
      </c>
      <c r="AA189" s="36">
        <f>IFERROR(VALUE(IFERROR(TRIM(INDEX($A189:$V189,MATCH(Lists!$J$4,$A$1:$V$1,0))&amp;""),"")),"")</f>
        <v/>
      </c>
      <c r="AB189" s="36">
        <f>IFERROR(VALUE(IFERROR(TRIM(INDEX($A189:$V189,MATCH(Lists!$J$5,$A$1:$V$1,0))&amp;""),"")),"")</f>
        <v/>
      </c>
      <c r="AC189" s="36">
        <f>IFERROR(VALUE(IFERROR(TRIM(INDEX($A189:$V189,MATCH(Lists!$J$6,$A$1:$V$1,0))&amp;""),"")),"")</f>
        <v/>
      </c>
      <c r="AD189" s="36">
        <f>IFERROR(TRIM(INDEX($A189:$V189,MATCH(Lists!$J$7,$A$1:$V$1,0))&amp;""),"")</f>
        <v/>
      </c>
      <c r="AE189" s="36">
        <f>IFERROR(TRIM(INDEX($A189:$V189,MATCH(Lists!$J$8,$A$1:$V$1,0))&amp;""),"")</f>
        <v/>
      </c>
      <c r="AF189" s="36">
        <f>IFERROR(TRIM(INDEX($A189:$V189,MATCH(Lists!$J$3,$A$1:$V$1,0))&amp;""),"")</f>
        <v/>
      </c>
      <c r="AG189" s="36">
        <f>IF(LEN(AF189)&gt;0,MAX($AG$1:AG188)+1,"")</f>
        <v/>
      </c>
      <c r="AH189" s="36">
        <f>IFERROR(TRIM(INDEX($A189:$V189,MATCH(Lists!$J$9,$A$1:$V$1,0))&amp;""),"")</f>
        <v/>
      </c>
    </row>
    <row r="190">
      <c r="W190" s="35" t="n"/>
      <c r="X190" s="36">
        <f>IFERROR(TRIM(INDEX($A190:$V190,MATCH(Lists!$J$10,$A$1:$V$1,0))&amp;""),"")</f>
        <v/>
      </c>
      <c r="Y190" s="36">
        <f>IF(ISNUMBER(IFERROR(VALUE(IFERROR(TRIM(INDEX($A190:$V190,MATCH(Lists!$J$2,$A$1:$V$1,0))&amp;""),"")),"")),IF(AND(IFERROR(VALUE(IFERROR(TRIM(INDEX($A190:$V190,MATCH(Lists!$J$2,$A$1:$V$1,0))&amp;""),"")),"")&gt;=0,IFERROR(VALUE(IFERROR(TRIM(INDEX($A190:$V190,MATCH(Lists!$J$2,$A$1:$V$1,0))&amp;""),"")),"")&lt;=10),IFERROR(VALUE(IFERROR(TRIM(INDEX($A190:$V190,MATCH(Lists!$J$2,$A$1:$V$1,0))&amp;""),"")),""),""),"")</f>
        <v/>
      </c>
      <c r="Z190" s="36">
        <f>IF(Y190="","",IF(Y190&gt;=9,"Promoter",IF(Y190&gt;=7,"Passive","Detractor")))</f>
        <v/>
      </c>
      <c r="AA190" s="36">
        <f>IFERROR(VALUE(IFERROR(TRIM(INDEX($A190:$V190,MATCH(Lists!$J$4,$A$1:$V$1,0))&amp;""),"")),"")</f>
        <v/>
      </c>
      <c r="AB190" s="36">
        <f>IFERROR(VALUE(IFERROR(TRIM(INDEX($A190:$V190,MATCH(Lists!$J$5,$A$1:$V$1,0))&amp;""),"")),"")</f>
        <v/>
      </c>
      <c r="AC190" s="36">
        <f>IFERROR(VALUE(IFERROR(TRIM(INDEX($A190:$V190,MATCH(Lists!$J$6,$A$1:$V$1,0))&amp;""),"")),"")</f>
        <v/>
      </c>
      <c r="AD190" s="36">
        <f>IFERROR(TRIM(INDEX($A190:$V190,MATCH(Lists!$J$7,$A$1:$V$1,0))&amp;""),"")</f>
        <v/>
      </c>
      <c r="AE190" s="36">
        <f>IFERROR(TRIM(INDEX($A190:$V190,MATCH(Lists!$J$8,$A$1:$V$1,0))&amp;""),"")</f>
        <v/>
      </c>
      <c r="AF190" s="36">
        <f>IFERROR(TRIM(INDEX($A190:$V190,MATCH(Lists!$J$3,$A$1:$V$1,0))&amp;""),"")</f>
        <v/>
      </c>
      <c r="AG190" s="36">
        <f>IF(LEN(AF190)&gt;0,MAX($AG$1:AG189)+1,"")</f>
        <v/>
      </c>
      <c r="AH190" s="36">
        <f>IFERROR(TRIM(INDEX($A190:$V190,MATCH(Lists!$J$9,$A$1:$V$1,0))&amp;""),"")</f>
        <v/>
      </c>
    </row>
    <row r="191">
      <c r="W191" s="35" t="n"/>
      <c r="X191" s="36">
        <f>IFERROR(TRIM(INDEX($A191:$V191,MATCH(Lists!$J$10,$A$1:$V$1,0))&amp;""),"")</f>
        <v/>
      </c>
      <c r="Y191" s="36">
        <f>IF(ISNUMBER(IFERROR(VALUE(IFERROR(TRIM(INDEX($A191:$V191,MATCH(Lists!$J$2,$A$1:$V$1,0))&amp;""),"")),"")),IF(AND(IFERROR(VALUE(IFERROR(TRIM(INDEX($A191:$V191,MATCH(Lists!$J$2,$A$1:$V$1,0))&amp;""),"")),"")&gt;=0,IFERROR(VALUE(IFERROR(TRIM(INDEX($A191:$V191,MATCH(Lists!$J$2,$A$1:$V$1,0))&amp;""),"")),"")&lt;=10),IFERROR(VALUE(IFERROR(TRIM(INDEX($A191:$V191,MATCH(Lists!$J$2,$A$1:$V$1,0))&amp;""),"")),""),""),"")</f>
        <v/>
      </c>
      <c r="Z191" s="36">
        <f>IF(Y191="","",IF(Y191&gt;=9,"Promoter",IF(Y191&gt;=7,"Passive","Detractor")))</f>
        <v/>
      </c>
      <c r="AA191" s="36">
        <f>IFERROR(VALUE(IFERROR(TRIM(INDEX($A191:$V191,MATCH(Lists!$J$4,$A$1:$V$1,0))&amp;""),"")),"")</f>
        <v/>
      </c>
      <c r="AB191" s="36">
        <f>IFERROR(VALUE(IFERROR(TRIM(INDEX($A191:$V191,MATCH(Lists!$J$5,$A$1:$V$1,0))&amp;""),"")),"")</f>
        <v/>
      </c>
      <c r="AC191" s="36">
        <f>IFERROR(VALUE(IFERROR(TRIM(INDEX($A191:$V191,MATCH(Lists!$J$6,$A$1:$V$1,0))&amp;""),"")),"")</f>
        <v/>
      </c>
      <c r="AD191" s="36">
        <f>IFERROR(TRIM(INDEX($A191:$V191,MATCH(Lists!$J$7,$A$1:$V$1,0))&amp;""),"")</f>
        <v/>
      </c>
      <c r="AE191" s="36">
        <f>IFERROR(TRIM(INDEX($A191:$V191,MATCH(Lists!$J$8,$A$1:$V$1,0))&amp;""),"")</f>
        <v/>
      </c>
      <c r="AF191" s="36">
        <f>IFERROR(TRIM(INDEX($A191:$V191,MATCH(Lists!$J$3,$A$1:$V$1,0))&amp;""),"")</f>
        <v/>
      </c>
      <c r="AG191" s="36">
        <f>IF(LEN(AF191)&gt;0,MAX($AG$1:AG190)+1,"")</f>
        <v/>
      </c>
      <c r="AH191" s="36">
        <f>IFERROR(TRIM(INDEX($A191:$V191,MATCH(Lists!$J$9,$A$1:$V$1,0))&amp;""),"")</f>
        <v/>
      </c>
    </row>
    <row r="192">
      <c r="W192" s="35" t="n"/>
      <c r="X192" s="36">
        <f>IFERROR(TRIM(INDEX($A192:$V192,MATCH(Lists!$J$10,$A$1:$V$1,0))&amp;""),"")</f>
        <v/>
      </c>
      <c r="Y192" s="36">
        <f>IF(ISNUMBER(IFERROR(VALUE(IFERROR(TRIM(INDEX($A192:$V192,MATCH(Lists!$J$2,$A$1:$V$1,0))&amp;""),"")),"")),IF(AND(IFERROR(VALUE(IFERROR(TRIM(INDEX($A192:$V192,MATCH(Lists!$J$2,$A$1:$V$1,0))&amp;""),"")),"")&gt;=0,IFERROR(VALUE(IFERROR(TRIM(INDEX($A192:$V192,MATCH(Lists!$J$2,$A$1:$V$1,0))&amp;""),"")),"")&lt;=10),IFERROR(VALUE(IFERROR(TRIM(INDEX($A192:$V192,MATCH(Lists!$J$2,$A$1:$V$1,0))&amp;""),"")),""),""),"")</f>
        <v/>
      </c>
      <c r="Z192" s="36">
        <f>IF(Y192="","",IF(Y192&gt;=9,"Promoter",IF(Y192&gt;=7,"Passive","Detractor")))</f>
        <v/>
      </c>
      <c r="AA192" s="36">
        <f>IFERROR(VALUE(IFERROR(TRIM(INDEX($A192:$V192,MATCH(Lists!$J$4,$A$1:$V$1,0))&amp;""),"")),"")</f>
        <v/>
      </c>
      <c r="AB192" s="36">
        <f>IFERROR(VALUE(IFERROR(TRIM(INDEX($A192:$V192,MATCH(Lists!$J$5,$A$1:$V$1,0))&amp;""),"")),"")</f>
        <v/>
      </c>
      <c r="AC192" s="36">
        <f>IFERROR(VALUE(IFERROR(TRIM(INDEX($A192:$V192,MATCH(Lists!$J$6,$A$1:$V$1,0))&amp;""),"")),"")</f>
        <v/>
      </c>
      <c r="AD192" s="36">
        <f>IFERROR(TRIM(INDEX($A192:$V192,MATCH(Lists!$J$7,$A$1:$V$1,0))&amp;""),"")</f>
        <v/>
      </c>
      <c r="AE192" s="36">
        <f>IFERROR(TRIM(INDEX($A192:$V192,MATCH(Lists!$J$8,$A$1:$V$1,0))&amp;""),"")</f>
        <v/>
      </c>
      <c r="AF192" s="36">
        <f>IFERROR(TRIM(INDEX($A192:$V192,MATCH(Lists!$J$3,$A$1:$V$1,0))&amp;""),"")</f>
        <v/>
      </c>
      <c r="AG192" s="36">
        <f>IF(LEN(AF192)&gt;0,MAX($AG$1:AG191)+1,"")</f>
        <v/>
      </c>
      <c r="AH192" s="36">
        <f>IFERROR(TRIM(INDEX($A192:$V192,MATCH(Lists!$J$9,$A$1:$V$1,0))&amp;""),"")</f>
        <v/>
      </c>
    </row>
    <row r="193">
      <c r="W193" s="35" t="n"/>
      <c r="X193" s="36">
        <f>IFERROR(TRIM(INDEX($A193:$V193,MATCH(Lists!$J$10,$A$1:$V$1,0))&amp;""),"")</f>
        <v/>
      </c>
      <c r="Y193" s="36">
        <f>IF(ISNUMBER(IFERROR(VALUE(IFERROR(TRIM(INDEX($A193:$V193,MATCH(Lists!$J$2,$A$1:$V$1,0))&amp;""),"")),"")),IF(AND(IFERROR(VALUE(IFERROR(TRIM(INDEX($A193:$V193,MATCH(Lists!$J$2,$A$1:$V$1,0))&amp;""),"")),"")&gt;=0,IFERROR(VALUE(IFERROR(TRIM(INDEX($A193:$V193,MATCH(Lists!$J$2,$A$1:$V$1,0))&amp;""),"")),"")&lt;=10),IFERROR(VALUE(IFERROR(TRIM(INDEX($A193:$V193,MATCH(Lists!$J$2,$A$1:$V$1,0))&amp;""),"")),""),""),"")</f>
        <v/>
      </c>
      <c r="Z193" s="36">
        <f>IF(Y193="","",IF(Y193&gt;=9,"Promoter",IF(Y193&gt;=7,"Passive","Detractor")))</f>
        <v/>
      </c>
      <c r="AA193" s="36">
        <f>IFERROR(VALUE(IFERROR(TRIM(INDEX($A193:$V193,MATCH(Lists!$J$4,$A$1:$V$1,0))&amp;""),"")),"")</f>
        <v/>
      </c>
      <c r="AB193" s="36">
        <f>IFERROR(VALUE(IFERROR(TRIM(INDEX($A193:$V193,MATCH(Lists!$J$5,$A$1:$V$1,0))&amp;""),"")),"")</f>
        <v/>
      </c>
      <c r="AC193" s="36">
        <f>IFERROR(VALUE(IFERROR(TRIM(INDEX($A193:$V193,MATCH(Lists!$J$6,$A$1:$V$1,0))&amp;""),"")),"")</f>
        <v/>
      </c>
      <c r="AD193" s="36">
        <f>IFERROR(TRIM(INDEX($A193:$V193,MATCH(Lists!$J$7,$A$1:$V$1,0))&amp;""),"")</f>
        <v/>
      </c>
      <c r="AE193" s="36">
        <f>IFERROR(TRIM(INDEX($A193:$V193,MATCH(Lists!$J$8,$A$1:$V$1,0))&amp;""),"")</f>
        <v/>
      </c>
      <c r="AF193" s="36">
        <f>IFERROR(TRIM(INDEX($A193:$V193,MATCH(Lists!$J$3,$A$1:$V$1,0))&amp;""),"")</f>
        <v/>
      </c>
      <c r="AG193" s="36">
        <f>IF(LEN(AF193)&gt;0,MAX($AG$1:AG192)+1,"")</f>
        <v/>
      </c>
      <c r="AH193" s="36">
        <f>IFERROR(TRIM(INDEX($A193:$V193,MATCH(Lists!$J$9,$A$1:$V$1,0))&amp;""),"")</f>
        <v/>
      </c>
    </row>
    <row r="194">
      <c r="W194" s="35" t="n"/>
      <c r="X194" s="36">
        <f>IFERROR(TRIM(INDEX($A194:$V194,MATCH(Lists!$J$10,$A$1:$V$1,0))&amp;""),"")</f>
        <v/>
      </c>
      <c r="Y194" s="36">
        <f>IF(ISNUMBER(IFERROR(VALUE(IFERROR(TRIM(INDEX($A194:$V194,MATCH(Lists!$J$2,$A$1:$V$1,0))&amp;""),"")),"")),IF(AND(IFERROR(VALUE(IFERROR(TRIM(INDEX($A194:$V194,MATCH(Lists!$J$2,$A$1:$V$1,0))&amp;""),"")),"")&gt;=0,IFERROR(VALUE(IFERROR(TRIM(INDEX($A194:$V194,MATCH(Lists!$J$2,$A$1:$V$1,0))&amp;""),"")),"")&lt;=10),IFERROR(VALUE(IFERROR(TRIM(INDEX($A194:$V194,MATCH(Lists!$J$2,$A$1:$V$1,0))&amp;""),"")),""),""),"")</f>
        <v/>
      </c>
      <c r="Z194" s="36">
        <f>IF(Y194="","",IF(Y194&gt;=9,"Promoter",IF(Y194&gt;=7,"Passive","Detractor")))</f>
        <v/>
      </c>
      <c r="AA194" s="36">
        <f>IFERROR(VALUE(IFERROR(TRIM(INDEX($A194:$V194,MATCH(Lists!$J$4,$A$1:$V$1,0))&amp;""),"")),"")</f>
        <v/>
      </c>
      <c r="AB194" s="36">
        <f>IFERROR(VALUE(IFERROR(TRIM(INDEX($A194:$V194,MATCH(Lists!$J$5,$A$1:$V$1,0))&amp;""),"")),"")</f>
        <v/>
      </c>
      <c r="AC194" s="36">
        <f>IFERROR(VALUE(IFERROR(TRIM(INDEX($A194:$V194,MATCH(Lists!$J$6,$A$1:$V$1,0))&amp;""),"")),"")</f>
        <v/>
      </c>
      <c r="AD194" s="36">
        <f>IFERROR(TRIM(INDEX($A194:$V194,MATCH(Lists!$J$7,$A$1:$V$1,0))&amp;""),"")</f>
        <v/>
      </c>
      <c r="AE194" s="36">
        <f>IFERROR(TRIM(INDEX($A194:$V194,MATCH(Lists!$J$8,$A$1:$V$1,0))&amp;""),"")</f>
        <v/>
      </c>
      <c r="AF194" s="36">
        <f>IFERROR(TRIM(INDEX($A194:$V194,MATCH(Lists!$J$3,$A$1:$V$1,0))&amp;""),"")</f>
        <v/>
      </c>
      <c r="AG194" s="36">
        <f>IF(LEN(AF194)&gt;0,MAX($AG$1:AG193)+1,"")</f>
        <v/>
      </c>
      <c r="AH194" s="36">
        <f>IFERROR(TRIM(INDEX($A194:$V194,MATCH(Lists!$J$9,$A$1:$V$1,0))&amp;""),"")</f>
        <v/>
      </c>
    </row>
    <row r="195">
      <c r="W195" s="35" t="n"/>
      <c r="X195" s="36">
        <f>IFERROR(TRIM(INDEX($A195:$V195,MATCH(Lists!$J$10,$A$1:$V$1,0))&amp;""),"")</f>
        <v/>
      </c>
      <c r="Y195" s="36">
        <f>IF(ISNUMBER(IFERROR(VALUE(IFERROR(TRIM(INDEX($A195:$V195,MATCH(Lists!$J$2,$A$1:$V$1,0))&amp;""),"")),"")),IF(AND(IFERROR(VALUE(IFERROR(TRIM(INDEX($A195:$V195,MATCH(Lists!$J$2,$A$1:$V$1,0))&amp;""),"")),"")&gt;=0,IFERROR(VALUE(IFERROR(TRIM(INDEX($A195:$V195,MATCH(Lists!$J$2,$A$1:$V$1,0))&amp;""),"")),"")&lt;=10),IFERROR(VALUE(IFERROR(TRIM(INDEX($A195:$V195,MATCH(Lists!$J$2,$A$1:$V$1,0))&amp;""),"")),""),""),"")</f>
        <v/>
      </c>
      <c r="Z195" s="36">
        <f>IF(Y195="","",IF(Y195&gt;=9,"Promoter",IF(Y195&gt;=7,"Passive","Detractor")))</f>
        <v/>
      </c>
      <c r="AA195" s="36">
        <f>IFERROR(VALUE(IFERROR(TRIM(INDEX($A195:$V195,MATCH(Lists!$J$4,$A$1:$V$1,0))&amp;""),"")),"")</f>
        <v/>
      </c>
      <c r="AB195" s="36">
        <f>IFERROR(VALUE(IFERROR(TRIM(INDEX($A195:$V195,MATCH(Lists!$J$5,$A$1:$V$1,0))&amp;""),"")),"")</f>
        <v/>
      </c>
      <c r="AC195" s="36">
        <f>IFERROR(VALUE(IFERROR(TRIM(INDEX($A195:$V195,MATCH(Lists!$J$6,$A$1:$V$1,0))&amp;""),"")),"")</f>
        <v/>
      </c>
      <c r="AD195" s="36">
        <f>IFERROR(TRIM(INDEX($A195:$V195,MATCH(Lists!$J$7,$A$1:$V$1,0))&amp;""),"")</f>
        <v/>
      </c>
      <c r="AE195" s="36">
        <f>IFERROR(TRIM(INDEX($A195:$V195,MATCH(Lists!$J$8,$A$1:$V$1,0))&amp;""),"")</f>
        <v/>
      </c>
      <c r="AF195" s="36">
        <f>IFERROR(TRIM(INDEX($A195:$V195,MATCH(Lists!$J$3,$A$1:$V$1,0))&amp;""),"")</f>
        <v/>
      </c>
      <c r="AG195" s="36">
        <f>IF(LEN(AF195)&gt;0,MAX($AG$1:AG194)+1,"")</f>
        <v/>
      </c>
      <c r="AH195" s="36">
        <f>IFERROR(TRIM(INDEX($A195:$V195,MATCH(Lists!$J$9,$A$1:$V$1,0))&amp;""),"")</f>
        <v/>
      </c>
    </row>
    <row r="196">
      <c r="W196" s="35" t="n"/>
      <c r="X196" s="36">
        <f>IFERROR(TRIM(INDEX($A196:$V196,MATCH(Lists!$J$10,$A$1:$V$1,0))&amp;""),"")</f>
        <v/>
      </c>
      <c r="Y196" s="36">
        <f>IF(ISNUMBER(IFERROR(VALUE(IFERROR(TRIM(INDEX($A196:$V196,MATCH(Lists!$J$2,$A$1:$V$1,0))&amp;""),"")),"")),IF(AND(IFERROR(VALUE(IFERROR(TRIM(INDEX($A196:$V196,MATCH(Lists!$J$2,$A$1:$V$1,0))&amp;""),"")),"")&gt;=0,IFERROR(VALUE(IFERROR(TRIM(INDEX($A196:$V196,MATCH(Lists!$J$2,$A$1:$V$1,0))&amp;""),"")),"")&lt;=10),IFERROR(VALUE(IFERROR(TRIM(INDEX($A196:$V196,MATCH(Lists!$J$2,$A$1:$V$1,0))&amp;""),"")),""),""),"")</f>
        <v/>
      </c>
      <c r="Z196" s="36">
        <f>IF(Y196="","",IF(Y196&gt;=9,"Promoter",IF(Y196&gt;=7,"Passive","Detractor")))</f>
        <v/>
      </c>
      <c r="AA196" s="36">
        <f>IFERROR(VALUE(IFERROR(TRIM(INDEX($A196:$V196,MATCH(Lists!$J$4,$A$1:$V$1,0))&amp;""),"")),"")</f>
        <v/>
      </c>
      <c r="AB196" s="36">
        <f>IFERROR(VALUE(IFERROR(TRIM(INDEX($A196:$V196,MATCH(Lists!$J$5,$A$1:$V$1,0))&amp;""),"")),"")</f>
        <v/>
      </c>
      <c r="AC196" s="36">
        <f>IFERROR(VALUE(IFERROR(TRIM(INDEX($A196:$V196,MATCH(Lists!$J$6,$A$1:$V$1,0))&amp;""),"")),"")</f>
        <v/>
      </c>
      <c r="AD196" s="36">
        <f>IFERROR(TRIM(INDEX($A196:$V196,MATCH(Lists!$J$7,$A$1:$V$1,0))&amp;""),"")</f>
        <v/>
      </c>
      <c r="AE196" s="36">
        <f>IFERROR(TRIM(INDEX($A196:$V196,MATCH(Lists!$J$8,$A$1:$V$1,0))&amp;""),"")</f>
        <v/>
      </c>
      <c r="AF196" s="36">
        <f>IFERROR(TRIM(INDEX($A196:$V196,MATCH(Lists!$J$3,$A$1:$V$1,0))&amp;""),"")</f>
        <v/>
      </c>
      <c r="AG196" s="36">
        <f>IF(LEN(AF196)&gt;0,MAX($AG$1:AG195)+1,"")</f>
        <v/>
      </c>
      <c r="AH196" s="36">
        <f>IFERROR(TRIM(INDEX($A196:$V196,MATCH(Lists!$J$9,$A$1:$V$1,0))&amp;""),"")</f>
        <v/>
      </c>
    </row>
    <row r="197">
      <c r="W197" s="35" t="n"/>
      <c r="X197" s="36">
        <f>IFERROR(TRIM(INDEX($A197:$V197,MATCH(Lists!$J$10,$A$1:$V$1,0))&amp;""),"")</f>
        <v/>
      </c>
      <c r="Y197" s="36">
        <f>IF(ISNUMBER(IFERROR(VALUE(IFERROR(TRIM(INDEX($A197:$V197,MATCH(Lists!$J$2,$A$1:$V$1,0))&amp;""),"")),"")),IF(AND(IFERROR(VALUE(IFERROR(TRIM(INDEX($A197:$V197,MATCH(Lists!$J$2,$A$1:$V$1,0))&amp;""),"")),"")&gt;=0,IFERROR(VALUE(IFERROR(TRIM(INDEX($A197:$V197,MATCH(Lists!$J$2,$A$1:$V$1,0))&amp;""),"")),"")&lt;=10),IFERROR(VALUE(IFERROR(TRIM(INDEX($A197:$V197,MATCH(Lists!$J$2,$A$1:$V$1,0))&amp;""),"")),""),""),"")</f>
        <v/>
      </c>
      <c r="Z197" s="36">
        <f>IF(Y197="","",IF(Y197&gt;=9,"Promoter",IF(Y197&gt;=7,"Passive","Detractor")))</f>
        <v/>
      </c>
      <c r="AA197" s="36">
        <f>IFERROR(VALUE(IFERROR(TRIM(INDEX($A197:$V197,MATCH(Lists!$J$4,$A$1:$V$1,0))&amp;""),"")),"")</f>
        <v/>
      </c>
      <c r="AB197" s="36">
        <f>IFERROR(VALUE(IFERROR(TRIM(INDEX($A197:$V197,MATCH(Lists!$J$5,$A$1:$V$1,0))&amp;""),"")),"")</f>
        <v/>
      </c>
      <c r="AC197" s="36">
        <f>IFERROR(VALUE(IFERROR(TRIM(INDEX($A197:$V197,MATCH(Lists!$J$6,$A$1:$V$1,0))&amp;""),"")),"")</f>
        <v/>
      </c>
      <c r="AD197" s="36">
        <f>IFERROR(TRIM(INDEX($A197:$V197,MATCH(Lists!$J$7,$A$1:$V$1,0))&amp;""),"")</f>
        <v/>
      </c>
      <c r="AE197" s="36">
        <f>IFERROR(TRIM(INDEX($A197:$V197,MATCH(Lists!$J$8,$A$1:$V$1,0))&amp;""),"")</f>
        <v/>
      </c>
      <c r="AF197" s="36">
        <f>IFERROR(TRIM(INDEX($A197:$V197,MATCH(Lists!$J$3,$A$1:$V$1,0))&amp;""),"")</f>
        <v/>
      </c>
      <c r="AG197" s="36">
        <f>IF(LEN(AF197)&gt;0,MAX($AG$1:AG196)+1,"")</f>
        <v/>
      </c>
      <c r="AH197" s="36">
        <f>IFERROR(TRIM(INDEX($A197:$V197,MATCH(Lists!$J$9,$A$1:$V$1,0))&amp;""),"")</f>
        <v/>
      </c>
    </row>
    <row r="198">
      <c r="W198" s="35" t="n"/>
      <c r="X198" s="36">
        <f>IFERROR(TRIM(INDEX($A198:$V198,MATCH(Lists!$J$10,$A$1:$V$1,0))&amp;""),"")</f>
        <v/>
      </c>
      <c r="Y198" s="36">
        <f>IF(ISNUMBER(IFERROR(VALUE(IFERROR(TRIM(INDEX($A198:$V198,MATCH(Lists!$J$2,$A$1:$V$1,0))&amp;""),"")),"")),IF(AND(IFERROR(VALUE(IFERROR(TRIM(INDEX($A198:$V198,MATCH(Lists!$J$2,$A$1:$V$1,0))&amp;""),"")),"")&gt;=0,IFERROR(VALUE(IFERROR(TRIM(INDEX($A198:$V198,MATCH(Lists!$J$2,$A$1:$V$1,0))&amp;""),"")),"")&lt;=10),IFERROR(VALUE(IFERROR(TRIM(INDEX($A198:$V198,MATCH(Lists!$J$2,$A$1:$V$1,0))&amp;""),"")),""),""),"")</f>
        <v/>
      </c>
      <c r="Z198" s="36">
        <f>IF(Y198="","",IF(Y198&gt;=9,"Promoter",IF(Y198&gt;=7,"Passive","Detractor")))</f>
        <v/>
      </c>
      <c r="AA198" s="36">
        <f>IFERROR(VALUE(IFERROR(TRIM(INDEX($A198:$V198,MATCH(Lists!$J$4,$A$1:$V$1,0))&amp;""),"")),"")</f>
        <v/>
      </c>
      <c r="AB198" s="36">
        <f>IFERROR(VALUE(IFERROR(TRIM(INDEX($A198:$V198,MATCH(Lists!$J$5,$A$1:$V$1,0))&amp;""),"")),"")</f>
        <v/>
      </c>
      <c r="AC198" s="36">
        <f>IFERROR(VALUE(IFERROR(TRIM(INDEX($A198:$V198,MATCH(Lists!$J$6,$A$1:$V$1,0))&amp;""),"")),"")</f>
        <v/>
      </c>
      <c r="AD198" s="36">
        <f>IFERROR(TRIM(INDEX($A198:$V198,MATCH(Lists!$J$7,$A$1:$V$1,0))&amp;""),"")</f>
        <v/>
      </c>
      <c r="AE198" s="36">
        <f>IFERROR(TRIM(INDEX($A198:$V198,MATCH(Lists!$J$8,$A$1:$V$1,0))&amp;""),"")</f>
        <v/>
      </c>
      <c r="AF198" s="36">
        <f>IFERROR(TRIM(INDEX($A198:$V198,MATCH(Lists!$J$3,$A$1:$V$1,0))&amp;""),"")</f>
        <v/>
      </c>
      <c r="AG198" s="36">
        <f>IF(LEN(AF198)&gt;0,MAX($AG$1:AG197)+1,"")</f>
        <v/>
      </c>
      <c r="AH198" s="36">
        <f>IFERROR(TRIM(INDEX($A198:$V198,MATCH(Lists!$J$9,$A$1:$V$1,0))&amp;""),"")</f>
        <v/>
      </c>
    </row>
    <row r="199">
      <c r="W199" s="35" t="n"/>
      <c r="X199" s="36">
        <f>IFERROR(TRIM(INDEX($A199:$V199,MATCH(Lists!$J$10,$A$1:$V$1,0))&amp;""),"")</f>
        <v/>
      </c>
      <c r="Y199" s="36">
        <f>IF(ISNUMBER(IFERROR(VALUE(IFERROR(TRIM(INDEX($A199:$V199,MATCH(Lists!$J$2,$A$1:$V$1,0))&amp;""),"")),"")),IF(AND(IFERROR(VALUE(IFERROR(TRIM(INDEX($A199:$V199,MATCH(Lists!$J$2,$A$1:$V$1,0))&amp;""),"")),"")&gt;=0,IFERROR(VALUE(IFERROR(TRIM(INDEX($A199:$V199,MATCH(Lists!$J$2,$A$1:$V$1,0))&amp;""),"")),"")&lt;=10),IFERROR(VALUE(IFERROR(TRIM(INDEX($A199:$V199,MATCH(Lists!$J$2,$A$1:$V$1,0))&amp;""),"")),""),""),"")</f>
        <v/>
      </c>
      <c r="Z199" s="36">
        <f>IF(Y199="","",IF(Y199&gt;=9,"Promoter",IF(Y199&gt;=7,"Passive","Detractor")))</f>
        <v/>
      </c>
      <c r="AA199" s="36">
        <f>IFERROR(VALUE(IFERROR(TRIM(INDEX($A199:$V199,MATCH(Lists!$J$4,$A$1:$V$1,0))&amp;""),"")),"")</f>
        <v/>
      </c>
      <c r="AB199" s="36">
        <f>IFERROR(VALUE(IFERROR(TRIM(INDEX($A199:$V199,MATCH(Lists!$J$5,$A$1:$V$1,0))&amp;""),"")),"")</f>
        <v/>
      </c>
      <c r="AC199" s="36">
        <f>IFERROR(VALUE(IFERROR(TRIM(INDEX($A199:$V199,MATCH(Lists!$J$6,$A$1:$V$1,0))&amp;""),"")),"")</f>
        <v/>
      </c>
      <c r="AD199" s="36">
        <f>IFERROR(TRIM(INDEX($A199:$V199,MATCH(Lists!$J$7,$A$1:$V$1,0))&amp;""),"")</f>
        <v/>
      </c>
      <c r="AE199" s="36">
        <f>IFERROR(TRIM(INDEX($A199:$V199,MATCH(Lists!$J$8,$A$1:$V$1,0))&amp;""),"")</f>
        <v/>
      </c>
      <c r="AF199" s="36">
        <f>IFERROR(TRIM(INDEX($A199:$V199,MATCH(Lists!$J$3,$A$1:$V$1,0))&amp;""),"")</f>
        <v/>
      </c>
      <c r="AG199" s="36">
        <f>IF(LEN(AF199)&gt;0,MAX($AG$1:AG198)+1,"")</f>
        <v/>
      </c>
      <c r="AH199" s="36">
        <f>IFERROR(TRIM(INDEX($A199:$V199,MATCH(Lists!$J$9,$A$1:$V$1,0))&amp;""),"")</f>
        <v/>
      </c>
    </row>
    <row r="200">
      <c r="W200" s="35" t="n"/>
      <c r="X200" s="36">
        <f>IFERROR(TRIM(INDEX($A200:$V200,MATCH(Lists!$J$10,$A$1:$V$1,0))&amp;""),"")</f>
        <v/>
      </c>
      <c r="Y200" s="36">
        <f>IF(ISNUMBER(IFERROR(VALUE(IFERROR(TRIM(INDEX($A200:$V200,MATCH(Lists!$J$2,$A$1:$V$1,0))&amp;""),"")),"")),IF(AND(IFERROR(VALUE(IFERROR(TRIM(INDEX($A200:$V200,MATCH(Lists!$J$2,$A$1:$V$1,0))&amp;""),"")),"")&gt;=0,IFERROR(VALUE(IFERROR(TRIM(INDEX($A200:$V200,MATCH(Lists!$J$2,$A$1:$V$1,0))&amp;""),"")),"")&lt;=10),IFERROR(VALUE(IFERROR(TRIM(INDEX($A200:$V200,MATCH(Lists!$J$2,$A$1:$V$1,0))&amp;""),"")),""),""),"")</f>
        <v/>
      </c>
      <c r="Z200" s="36">
        <f>IF(Y200="","",IF(Y200&gt;=9,"Promoter",IF(Y200&gt;=7,"Passive","Detractor")))</f>
        <v/>
      </c>
      <c r="AA200" s="36">
        <f>IFERROR(VALUE(IFERROR(TRIM(INDEX($A200:$V200,MATCH(Lists!$J$4,$A$1:$V$1,0))&amp;""),"")),"")</f>
        <v/>
      </c>
      <c r="AB200" s="36">
        <f>IFERROR(VALUE(IFERROR(TRIM(INDEX($A200:$V200,MATCH(Lists!$J$5,$A$1:$V$1,0))&amp;""),"")),"")</f>
        <v/>
      </c>
      <c r="AC200" s="36">
        <f>IFERROR(VALUE(IFERROR(TRIM(INDEX($A200:$V200,MATCH(Lists!$J$6,$A$1:$V$1,0))&amp;""),"")),"")</f>
        <v/>
      </c>
      <c r="AD200" s="36">
        <f>IFERROR(TRIM(INDEX($A200:$V200,MATCH(Lists!$J$7,$A$1:$V$1,0))&amp;""),"")</f>
        <v/>
      </c>
      <c r="AE200" s="36">
        <f>IFERROR(TRIM(INDEX($A200:$V200,MATCH(Lists!$J$8,$A$1:$V$1,0))&amp;""),"")</f>
        <v/>
      </c>
      <c r="AF200" s="36">
        <f>IFERROR(TRIM(INDEX($A200:$V200,MATCH(Lists!$J$3,$A$1:$V$1,0))&amp;""),"")</f>
        <v/>
      </c>
      <c r="AG200" s="36">
        <f>IF(LEN(AF200)&gt;0,MAX($AG$1:AG199)+1,"")</f>
        <v/>
      </c>
      <c r="AH200" s="36">
        <f>IFERROR(TRIM(INDEX($A200:$V200,MATCH(Lists!$J$9,$A$1:$V$1,0))&amp;""),"")</f>
        <v/>
      </c>
    </row>
    <row r="201">
      <c r="W201" s="35" t="n"/>
      <c r="X201" s="36">
        <f>IFERROR(TRIM(INDEX($A201:$V201,MATCH(Lists!$J$10,$A$1:$V$1,0))&amp;""),"")</f>
        <v/>
      </c>
      <c r="Y201" s="36">
        <f>IF(ISNUMBER(IFERROR(VALUE(IFERROR(TRIM(INDEX($A201:$V201,MATCH(Lists!$J$2,$A$1:$V$1,0))&amp;""),"")),"")),IF(AND(IFERROR(VALUE(IFERROR(TRIM(INDEX($A201:$V201,MATCH(Lists!$J$2,$A$1:$V$1,0))&amp;""),"")),"")&gt;=0,IFERROR(VALUE(IFERROR(TRIM(INDEX($A201:$V201,MATCH(Lists!$J$2,$A$1:$V$1,0))&amp;""),"")),"")&lt;=10),IFERROR(VALUE(IFERROR(TRIM(INDEX($A201:$V201,MATCH(Lists!$J$2,$A$1:$V$1,0))&amp;""),"")),""),""),"")</f>
        <v/>
      </c>
      <c r="Z201" s="36">
        <f>IF(Y201="","",IF(Y201&gt;=9,"Promoter",IF(Y201&gt;=7,"Passive","Detractor")))</f>
        <v/>
      </c>
      <c r="AA201" s="36">
        <f>IFERROR(VALUE(IFERROR(TRIM(INDEX($A201:$V201,MATCH(Lists!$J$4,$A$1:$V$1,0))&amp;""),"")),"")</f>
        <v/>
      </c>
      <c r="AB201" s="36">
        <f>IFERROR(VALUE(IFERROR(TRIM(INDEX($A201:$V201,MATCH(Lists!$J$5,$A$1:$V$1,0))&amp;""),"")),"")</f>
        <v/>
      </c>
      <c r="AC201" s="36">
        <f>IFERROR(VALUE(IFERROR(TRIM(INDEX($A201:$V201,MATCH(Lists!$J$6,$A$1:$V$1,0))&amp;""),"")),"")</f>
        <v/>
      </c>
      <c r="AD201" s="36">
        <f>IFERROR(TRIM(INDEX($A201:$V201,MATCH(Lists!$J$7,$A$1:$V$1,0))&amp;""),"")</f>
        <v/>
      </c>
      <c r="AE201" s="36">
        <f>IFERROR(TRIM(INDEX($A201:$V201,MATCH(Lists!$J$8,$A$1:$V$1,0))&amp;""),"")</f>
        <v/>
      </c>
      <c r="AF201" s="36">
        <f>IFERROR(TRIM(INDEX($A201:$V201,MATCH(Lists!$J$3,$A$1:$V$1,0))&amp;""),"")</f>
        <v/>
      </c>
      <c r="AG201" s="36">
        <f>IF(LEN(AF201)&gt;0,MAX($AG$1:AG200)+1,"")</f>
        <v/>
      </c>
      <c r="AH201" s="36">
        <f>IFERROR(TRIM(INDEX($A201:$V201,MATCH(Lists!$J$9,$A$1:$V$1,0))&amp;""),"")</f>
        <v/>
      </c>
    </row>
    <row r="202">
      <c r="W202" s="35" t="n"/>
      <c r="X202" s="36">
        <f>IFERROR(TRIM(INDEX($A202:$V202,MATCH(Lists!$J$10,$A$1:$V$1,0))&amp;""),"")</f>
        <v/>
      </c>
      <c r="Y202" s="36">
        <f>IF(ISNUMBER(IFERROR(VALUE(IFERROR(TRIM(INDEX($A202:$V202,MATCH(Lists!$J$2,$A$1:$V$1,0))&amp;""),"")),"")),IF(AND(IFERROR(VALUE(IFERROR(TRIM(INDEX($A202:$V202,MATCH(Lists!$J$2,$A$1:$V$1,0))&amp;""),"")),"")&gt;=0,IFERROR(VALUE(IFERROR(TRIM(INDEX($A202:$V202,MATCH(Lists!$J$2,$A$1:$V$1,0))&amp;""),"")),"")&lt;=10),IFERROR(VALUE(IFERROR(TRIM(INDEX($A202:$V202,MATCH(Lists!$J$2,$A$1:$V$1,0))&amp;""),"")),""),""),"")</f>
        <v/>
      </c>
      <c r="Z202" s="36">
        <f>IF(Y202="","",IF(Y202&gt;=9,"Promoter",IF(Y202&gt;=7,"Passive","Detractor")))</f>
        <v/>
      </c>
      <c r="AA202" s="36">
        <f>IFERROR(VALUE(IFERROR(TRIM(INDEX($A202:$V202,MATCH(Lists!$J$4,$A$1:$V$1,0))&amp;""),"")),"")</f>
        <v/>
      </c>
      <c r="AB202" s="36">
        <f>IFERROR(VALUE(IFERROR(TRIM(INDEX($A202:$V202,MATCH(Lists!$J$5,$A$1:$V$1,0))&amp;""),"")),"")</f>
        <v/>
      </c>
      <c r="AC202" s="36">
        <f>IFERROR(VALUE(IFERROR(TRIM(INDEX($A202:$V202,MATCH(Lists!$J$6,$A$1:$V$1,0))&amp;""),"")),"")</f>
        <v/>
      </c>
      <c r="AD202" s="36">
        <f>IFERROR(TRIM(INDEX($A202:$V202,MATCH(Lists!$J$7,$A$1:$V$1,0))&amp;""),"")</f>
        <v/>
      </c>
      <c r="AE202" s="36">
        <f>IFERROR(TRIM(INDEX($A202:$V202,MATCH(Lists!$J$8,$A$1:$V$1,0))&amp;""),"")</f>
        <v/>
      </c>
      <c r="AF202" s="36">
        <f>IFERROR(TRIM(INDEX($A202:$V202,MATCH(Lists!$J$3,$A$1:$V$1,0))&amp;""),"")</f>
        <v/>
      </c>
      <c r="AG202" s="36">
        <f>IF(LEN(AF202)&gt;0,MAX($AG$1:AG201)+1,"")</f>
        <v/>
      </c>
      <c r="AH202" s="36">
        <f>IFERROR(TRIM(INDEX($A202:$V202,MATCH(Lists!$J$9,$A$1:$V$1,0))&amp;""),"")</f>
        <v/>
      </c>
    </row>
    <row r="203">
      <c r="W203" s="35" t="n"/>
      <c r="X203" s="36">
        <f>IFERROR(TRIM(INDEX($A203:$V203,MATCH(Lists!$J$10,$A$1:$V$1,0))&amp;""),"")</f>
        <v/>
      </c>
      <c r="Y203" s="36">
        <f>IF(ISNUMBER(IFERROR(VALUE(IFERROR(TRIM(INDEX($A203:$V203,MATCH(Lists!$J$2,$A$1:$V$1,0))&amp;""),"")),"")),IF(AND(IFERROR(VALUE(IFERROR(TRIM(INDEX($A203:$V203,MATCH(Lists!$J$2,$A$1:$V$1,0))&amp;""),"")),"")&gt;=0,IFERROR(VALUE(IFERROR(TRIM(INDEX($A203:$V203,MATCH(Lists!$J$2,$A$1:$V$1,0))&amp;""),"")),"")&lt;=10),IFERROR(VALUE(IFERROR(TRIM(INDEX($A203:$V203,MATCH(Lists!$J$2,$A$1:$V$1,0))&amp;""),"")),""),""),"")</f>
        <v/>
      </c>
      <c r="Z203" s="36">
        <f>IF(Y203="","",IF(Y203&gt;=9,"Promoter",IF(Y203&gt;=7,"Passive","Detractor")))</f>
        <v/>
      </c>
      <c r="AA203" s="36">
        <f>IFERROR(VALUE(IFERROR(TRIM(INDEX($A203:$V203,MATCH(Lists!$J$4,$A$1:$V$1,0))&amp;""),"")),"")</f>
        <v/>
      </c>
      <c r="AB203" s="36">
        <f>IFERROR(VALUE(IFERROR(TRIM(INDEX($A203:$V203,MATCH(Lists!$J$5,$A$1:$V$1,0))&amp;""),"")),"")</f>
        <v/>
      </c>
      <c r="AC203" s="36">
        <f>IFERROR(VALUE(IFERROR(TRIM(INDEX($A203:$V203,MATCH(Lists!$J$6,$A$1:$V$1,0))&amp;""),"")),"")</f>
        <v/>
      </c>
      <c r="AD203" s="36">
        <f>IFERROR(TRIM(INDEX($A203:$V203,MATCH(Lists!$J$7,$A$1:$V$1,0))&amp;""),"")</f>
        <v/>
      </c>
      <c r="AE203" s="36">
        <f>IFERROR(TRIM(INDEX($A203:$V203,MATCH(Lists!$J$8,$A$1:$V$1,0))&amp;""),"")</f>
        <v/>
      </c>
      <c r="AF203" s="36">
        <f>IFERROR(TRIM(INDEX($A203:$V203,MATCH(Lists!$J$3,$A$1:$V$1,0))&amp;""),"")</f>
        <v/>
      </c>
      <c r="AG203" s="36">
        <f>IF(LEN(AF203)&gt;0,MAX($AG$1:AG202)+1,"")</f>
        <v/>
      </c>
      <c r="AH203" s="36">
        <f>IFERROR(TRIM(INDEX($A203:$V203,MATCH(Lists!$J$9,$A$1:$V$1,0))&amp;""),"")</f>
        <v/>
      </c>
    </row>
    <row r="204">
      <c r="W204" s="35" t="n"/>
      <c r="X204" s="36">
        <f>IFERROR(TRIM(INDEX($A204:$V204,MATCH(Lists!$J$10,$A$1:$V$1,0))&amp;""),"")</f>
        <v/>
      </c>
      <c r="Y204" s="36">
        <f>IF(ISNUMBER(IFERROR(VALUE(IFERROR(TRIM(INDEX($A204:$V204,MATCH(Lists!$J$2,$A$1:$V$1,0))&amp;""),"")),"")),IF(AND(IFERROR(VALUE(IFERROR(TRIM(INDEX($A204:$V204,MATCH(Lists!$J$2,$A$1:$V$1,0))&amp;""),"")),"")&gt;=0,IFERROR(VALUE(IFERROR(TRIM(INDEX($A204:$V204,MATCH(Lists!$J$2,$A$1:$V$1,0))&amp;""),"")),"")&lt;=10),IFERROR(VALUE(IFERROR(TRIM(INDEX($A204:$V204,MATCH(Lists!$J$2,$A$1:$V$1,0))&amp;""),"")),""),""),"")</f>
        <v/>
      </c>
      <c r="Z204" s="36">
        <f>IF(Y204="","",IF(Y204&gt;=9,"Promoter",IF(Y204&gt;=7,"Passive","Detractor")))</f>
        <v/>
      </c>
      <c r="AA204" s="36">
        <f>IFERROR(VALUE(IFERROR(TRIM(INDEX($A204:$V204,MATCH(Lists!$J$4,$A$1:$V$1,0))&amp;""),"")),"")</f>
        <v/>
      </c>
      <c r="AB204" s="36">
        <f>IFERROR(VALUE(IFERROR(TRIM(INDEX($A204:$V204,MATCH(Lists!$J$5,$A$1:$V$1,0))&amp;""),"")),"")</f>
        <v/>
      </c>
      <c r="AC204" s="36">
        <f>IFERROR(VALUE(IFERROR(TRIM(INDEX($A204:$V204,MATCH(Lists!$J$6,$A$1:$V$1,0))&amp;""),"")),"")</f>
        <v/>
      </c>
      <c r="AD204" s="36">
        <f>IFERROR(TRIM(INDEX($A204:$V204,MATCH(Lists!$J$7,$A$1:$V$1,0))&amp;""),"")</f>
        <v/>
      </c>
      <c r="AE204" s="36">
        <f>IFERROR(TRIM(INDEX($A204:$V204,MATCH(Lists!$J$8,$A$1:$V$1,0))&amp;""),"")</f>
        <v/>
      </c>
      <c r="AF204" s="36">
        <f>IFERROR(TRIM(INDEX($A204:$V204,MATCH(Lists!$J$3,$A$1:$V$1,0))&amp;""),"")</f>
        <v/>
      </c>
      <c r="AG204" s="36">
        <f>IF(LEN(AF204)&gt;0,MAX($AG$1:AG203)+1,"")</f>
        <v/>
      </c>
      <c r="AH204" s="36">
        <f>IFERROR(TRIM(INDEX($A204:$V204,MATCH(Lists!$J$9,$A$1:$V$1,0))&amp;""),"")</f>
        <v/>
      </c>
    </row>
    <row r="205">
      <c r="W205" s="35" t="n"/>
      <c r="X205" s="36">
        <f>IFERROR(TRIM(INDEX($A205:$V205,MATCH(Lists!$J$10,$A$1:$V$1,0))&amp;""),"")</f>
        <v/>
      </c>
      <c r="Y205" s="36">
        <f>IF(ISNUMBER(IFERROR(VALUE(IFERROR(TRIM(INDEX($A205:$V205,MATCH(Lists!$J$2,$A$1:$V$1,0))&amp;""),"")),"")),IF(AND(IFERROR(VALUE(IFERROR(TRIM(INDEX($A205:$V205,MATCH(Lists!$J$2,$A$1:$V$1,0))&amp;""),"")),"")&gt;=0,IFERROR(VALUE(IFERROR(TRIM(INDEX($A205:$V205,MATCH(Lists!$J$2,$A$1:$V$1,0))&amp;""),"")),"")&lt;=10),IFERROR(VALUE(IFERROR(TRIM(INDEX($A205:$V205,MATCH(Lists!$J$2,$A$1:$V$1,0))&amp;""),"")),""),""),"")</f>
        <v/>
      </c>
      <c r="Z205" s="36">
        <f>IF(Y205="","",IF(Y205&gt;=9,"Promoter",IF(Y205&gt;=7,"Passive","Detractor")))</f>
        <v/>
      </c>
      <c r="AA205" s="36">
        <f>IFERROR(VALUE(IFERROR(TRIM(INDEX($A205:$V205,MATCH(Lists!$J$4,$A$1:$V$1,0))&amp;""),"")),"")</f>
        <v/>
      </c>
      <c r="AB205" s="36">
        <f>IFERROR(VALUE(IFERROR(TRIM(INDEX($A205:$V205,MATCH(Lists!$J$5,$A$1:$V$1,0))&amp;""),"")),"")</f>
        <v/>
      </c>
      <c r="AC205" s="36">
        <f>IFERROR(VALUE(IFERROR(TRIM(INDEX($A205:$V205,MATCH(Lists!$J$6,$A$1:$V$1,0))&amp;""),"")),"")</f>
        <v/>
      </c>
      <c r="AD205" s="36">
        <f>IFERROR(TRIM(INDEX($A205:$V205,MATCH(Lists!$J$7,$A$1:$V$1,0))&amp;""),"")</f>
        <v/>
      </c>
      <c r="AE205" s="36">
        <f>IFERROR(TRIM(INDEX($A205:$V205,MATCH(Lists!$J$8,$A$1:$V$1,0))&amp;""),"")</f>
        <v/>
      </c>
      <c r="AF205" s="36">
        <f>IFERROR(TRIM(INDEX($A205:$V205,MATCH(Lists!$J$3,$A$1:$V$1,0))&amp;""),"")</f>
        <v/>
      </c>
      <c r="AG205" s="36">
        <f>IF(LEN(AF205)&gt;0,MAX($AG$1:AG204)+1,"")</f>
        <v/>
      </c>
      <c r="AH205" s="36">
        <f>IFERROR(TRIM(INDEX($A205:$V205,MATCH(Lists!$J$9,$A$1:$V$1,0))&amp;""),"")</f>
        <v/>
      </c>
    </row>
    <row r="206">
      <c r="W206" s="35" t="n"/>
      <c r="X206" s="36">
        <f>IFERROR(TRIM(INDEX($A206:$V206,MATCH(Lists!$J$10,$A$1:$V$1,0))&amp;""),"")</f>
        <v/>
      </c>
      <c r="Y206" s="36">
        <f>IF(ISNUMBER(IFERROR(VALUE(IFERROR(TRIM(INDEX($A206:$V206,MATCH(Lists!$J$2,$A$1:$V$1,0))&amp;""),"")),"")),IF(AND(IFERROR(VALUE(IFERROR(TRIM(INDEX($A206:$V206,MATCH(Lists!$J$2,$A$1:$V$1,0))&amp;""),"")),"")&gt;=0,IFERROR(VALUE(IFERROR(TRIM(INDEX($A206:$V206,MATCH(Lists!$J$2,$A$1:$V$1,0))&amp;""),"")),"")&lt;=10),IFERROR(VALUE(IFERROR(TRIM(INDEX($A206:$V206,MATCH(Lists!$J$2,$A$1:$V$1,0))&amp;""),"")),""),""),"")</f>
        <v/>
      </c>
      <c r="Z206" s="36">
        <f>IF(Y206="","",IF(Y206&gt;=9,"Promoter",IF(Y206&gt;=7,"Passive","Detractor")))</f>
        <v/>
      </c>
      <c r="AA206" s="36">
        <f>IFERROR(VALUE(IFERROR(TRIM(INDEX($A206:$V206,MATCH(Lists!$J$4,$A$1:$V$1,0))&amp;""),"")),"")</f>
        <v/>
      </c>
      <c r="AB206" s="36">
        <f>IFERROR(VALUE(IFERROR(TRIM(INDEX($A206:$V206,MATCH(Lists!$J$5,$A$1:$V$1,0))&amp;""),"")),"")</f>
        <v/>
      </c>
      <c r="AC206" s="36">
        <f>IFERROR(VALUE(IFERROR(TRIM(INDEX($A206:$V206,MATCH(Lists!$J$6,$A$1:$V$1,0))&amp;""),"")),"")</f>
        <v/>
      </c>
      <c r="AD206" s="36">
        <f>IFERROR(TRIM(INDEX($A206:$V206,MATCH(Lists!$J$7,$A$1:$V$1,0))&amp;""),"")</f>
        <v/>
      </c>
      <c r="AE206" s="36">
        <f>IFERROR(TRIM(INDEX($A206:$V206,MATCH(Lists!$J$8,$A$1:$V$1,0))&amp;""),"")</f>
        <v/>
      </c>
      <c r="AF206" s="36">
        <f>IFERROR(TRIM(INDEX($A206:$V206,MATCH(Lists!$J$3,$A$1:$V$1,0))&amp;""),"")</f>
        <v/>
      </c>
      <c r="AG206" s="36">
        <f>IF(LEN(AF206)&gt;0,MAX($AG$1:AG205)+1,"")</f>
        <v/>
      </c>
      <c r="AH206" s="36">
        <f>IFERROR(TRIM(INDEX($A206:$V206,MATCH(Lists!$J$9,$A$1:$V$1,0))&amp;""),"")</f>
        <v/>
      </c>
    </row>
    <row r="207">
      <c r="W207" s="35" t="n"/>
      <c r="X207" s="36">
        <f>IFERROR(TRIM(INDEX($A207:$V207,MATCH(Lists!$J$10,$A$1:$V$1,0))&amp;""),"")</f>
        <v/>
      </c>
      <c r="Y207" s="36">
        <f>IF(ISNUMBER(IFERROR(VALUE(IFERROR(TRIM(INDEX($A207:$V207,MATCH(Lists!$J$2,$A$1:$V$1,0))&amp;""),"")),"")),IF(AND(IFERROR(VALUE(IFERROR(TRIM(INDEX($A207:$V207,MATCH(Lists!$J$2,$A$1:$V$1,0))&amp;""),"")),"")&gt;=0,IFERROR(VALUE(IFERROR(TRIM(INDEX($A207:$V207,MATCH(Lists!$J$2,$A$1:$V$1,0))&amp;""),"")),"")&lt;=10),IFERROR(VALUE(IFERROR(TRIM(INDEX($A207:$V207,MATCH(Lists!$J$2,$A$1:$V$1,0))&amp;""),"")),""),""),"")</f>
        <v/>
      </c>
      <c r="Z207" s="36">
        <f>IF(Y207="","",IF(Y207&gt;=9,"Promoter",IF(Y207&gt;=7,"Passive","Detractor")))</f>
        <v/>
      </c>
      <c r="AA207" s="36">
        <f>IFERROR(VALUE(IFERROR(TRIM(INDEX($A207:$V207,MATCH(Lists!$J$4,$A$1:$V$1,0))&amp;""),"")),"")</f>
        <v/>
      </c>
      <c r="AB207" s="36">
        <f>IFERROR(VALUE(IFERROR(TRIM(INDEX($A207:$V207,MATCH(Lists!$J$5,$A$1:$V$1,0))&amp;""),"")),"")</f>
        <v/>
      </c>
      <c r="AC207" s="36">
        <f>IFERROR(VALUE(IFERROR(TRIM(INDEX($A207:$V207,MATCH(Lists!$J$6,$A$1:$V$1,0))&amp;""),"")),"")</f>
        <v/>
      </c>
      <c r="AD207" s="36">
        <f>IFERROR(TRIM(INDEX($A207:$V207,MATCH(Lists!$J$7,$A$1:$V$1,0))&amp;""),"")</f>
        <v/>
      </c>
      <c r="AE207" s="36">
        <f>IFERROR(TRIM(INDEX($A207:$V207,MATCH(Lists!$J$8,$A$1:$V$1,0))&amp;""),"")</f>
        <v/>
      </c>
      <c r="AF207" s="36">
        <f>IFERROR(TRIM(INDEX($A207:$V207,MATCH(Lists!$J$3,$A$1:$V$1,0))&amp;""),"")</f>
        <v/>
      </c>
      <c r="AG207" s="36">
        <f>IF(LEN(AF207)&gt;0,MAX($AG$1:AG206)+1,"")</f>
        <v/>
      </c>
      <c r="AH207" s="36">
        <f>IFERROR(TRIM(INDEX($A207:$V207,MATCH(Lists!$J$9,$A$1:$V$1,0))&amp;""),"")</f>
        <v/>
      </c>
    </row>
    <row r="208">
      <c r="W208" s="35" t="n"/>
      <c r="X208" s="36">
        <f>IFERROR(TRIM(INDEX($A208:$V208,MATCH(Lists!$J$10,$A$1:$V$1,0))&amp;""),"")</f>
        <v/>
      </c>
      <c r="Y208" s="36">
        <f>IF(ISNUMBER(IFERROR(VALUE(IFERROR(TRIM(INDEX($A208:$V208,MATCH(Lists!$J$2,$A$1:$V$1,0))&amp;""),"")),"")),IF(AND(IFERROR(VALUE(IFERROR(TRIM(INDEX($A208:$V208,MATCH(Lists!$J$2,$A$1:$V$1,0))&amp;""),"")),"")&gt;=0,IFERROR(VALUE(IFERROR(TRIM(INDEX($A208:$V208,MATCH(Lists!$J$2,$A$1:$V$1,0))&amp;""),"")),"")&lt;=10),IFERROR(VALUE(IFERROR(TRIM(INDEX($A208:$V208,MATCH(Lists!$J$2,$A$1:$V$1,0))&amp;""),"")),""),""),"")</f>
        <v/>
      </c>
      <c r="Z208" s="36">
        <f>IF(Y208="","",IF(Y208&gt;=9,"Promoter",IF(Y208&gt;=7,"Passive","Detractor")))</f>
        <v/>
      </c>
      <c r="AA208" s="36">
        <f>IFERROR(VALUE(IFERROR(TRIM(INDEX($A208:$V208,MATCH(Lists!$J$4,$A$1:$V$1,0))&amp;""),"")),"")</f>
        <v/>
      </c>
      <c r="AB208" s="36">
        <f>IFERROR(VALUE(IFERROR(TRIM(INDEX($A208:$V208,MATCH(Lists!$J$5,$A$1:$V$1,0))&amp;""),"")),"")</f>
        <v/>
      </c>
      <c r="AC208" s="36">
        <f>IFERROR(VALUE(IFERROR(TRIM(INDEX($A208:$V208,MATCH(Lists!$J$6,$A$1:$V$1,0))&amp;""),"")),"")</f>
        <v/>
      </c>
      <c r="AD208" s="36">
        <f>IFERROR(TRIM(INDEX($A208:$V208,MATCH(Lists!$J$7,$A$1:$V$1,0))&amp;""),"")</f>
        <v/>
      </c>
      <c r="AE208" s="36">
        <f>IFERROR(TRIM(INDEX($A208:$V208,MATCH(Lists!$J$8,$A$1:$V$1,0))&amp;""),"")</f>
        <v/>
      </c>
      <c r="AF208" s="36">
        <f>IFERROR(TRIM(INDEX($A208:$V208,MATCH(Lists!$J$3,$A$1:$V$1,0))&amp;""),"")</f>
        <v/>
      </c>
      <c r="AG208" s="36">
        <f>IF(LEN(AF208)&gt;0,MAX($AG$1:AG207)+1,"")</f>
        <v/>
      </c>
      <c r="AH208" s="36">
        <f>IFERROR(TRIM(INDEX($A208:$V208,MATCH(Lists!$J$9,$A$1:$V$1,0))&amp;""),"")</f>
        <v/>
      </c>
    </row>
    <row r="209">
      <c r="W209" s="35" t="n"/>
      <c r="X209" s="36">
        <f>IFERROR(TRIM(INDEX($A209:$V209,MATCH(Lists!$J$10,$A$1:$V$1,0))&amp;""),"")</f>
        <v/>
      </c>
      <c r="Y209" s="36">
        <f>IF(ISNUMBER(IFERROR(VALUE(IFERROR(TRIM(INDEX($A209:$V209,MATCH(Lists!$J$2,$A$1:$V$1,0))&amp;""),"")),"")),IF(AND(IFERROR(VALUE(IFERROR(TRIM(INDEX($A209:$V209,MATCH(Lists!$J$2,$A$1:$V$1,0))&amp;""),"")),"")&gt;=0,IFERROR(VALUE(IFERROR(TRIM(INDEX($A209:$V209,MATCH(Lists!$J$2,$A$1:$V$1,0))&amp;""),"")),"")&lt;=10),IFERROR(VALUE(IFERROR(TRIM(INDEX($A209:$V209,MATCH(Lists!$J$2,$A$1:$V$1,0))&amp;""),"")),""),""),"")</f>
        <v/>
      </c>
      <c r="Z209" s="36">
        <f>IF(Y209="","",IF(Y209&gt;=9,"Promoter",IF(Y209&gt;=7,"Passive","Detractor")))</f>
        <v/>
      </c>
      <c r="AA209" s="36">
        <f>IFERROR(VALUE(IFERROR(TRIM(INDEX($A209:$V209,MATCH(Lists!$J$4,$A$1:$V$1,0))&amp;""),"")),"")</f>
        <v/>
      </c>
      <c r="AB209" s="36">
        <f>IFERROR(VALUE(IFERROR(TRIM(INDEX($A209:$V209,MATCH(Lists!$J$5,$A$1:$V$1,0))&amp;""),"")),"")</f>
        <v/>
      </c>
      <c r="AC209" s="36">
        <f>IFERROR(VALUE(IFERROR(TRIM(INDEX($A209:$V209,MATCH(Lists!$J$6,$A$1:$V$1,0))&amp;""),"")),"")</f>
        <v/>
      </c>
      <c r="AD209" s="36">
        <f>IFERROR(TRIM(INDEX($A209:$V209,MATCH(Lists!$J$7,$A$1:$V$1,0))&amp;""),"")</f>
        <v/>
      </c>
      <c r="AE209" s="36">
        <f>IFERROR(TRIM(INDEX($A209:$V209,MATCH(Lists!$J$8,$A$1:$V$1,0))&amp;""),"")</f>
        <v/>
      </c>
      <c r="AF209" s="36">
        <f>IFERROR(TRIM(INDEX($A209:$V209,MATCH(Lists!$J$3,$A$1:$V$1,0))&amp;""),"")</f>
        <v/>
      </c>
      <c r="AG209" s="36">
        <f>IF(LEN(AF209)&gt;0,MAX($AG$1:AG208)+1,"")</f>
        <v/>
      </c>
      <c r="AH209" s="36">
        <f>IFERROR(TRIM(INDEX($A209:$V209,MATCH(Lists!$J$9,$A$1:$V$1,0))&amp;""),"")</f>
        <v/>
      </c>
    </row>
    <row r="210">
      <c r="W210" s="35" t="n"/>
      <c r="X210" s="36">
        <f>IFERROR(TRIM(INDEX($A210:$V210,MATCH(Lists!$J$10,$A$1:$V$1,0))&amp;""),"")</f>
        <v/>
      </c>
      <c r="Y210" s="36">
        <f>IF(ISNUMBER(IFERROR(VALUE(IFERROR(TRIM(INDEX($A210:$V210,MATCH(Lists!$J$2,$A$1:$V$1,0))&amp;""),"")),"")),IF(AND(IFERROR(VALUE(IFERROR(TRIM(INDEX($A210:$V210,MATCH(Lists!$J$2,$A$1:$V$1,0))&amp;""),"")),"")&gt;=0,IFERROR(VALUE(IFERROR(TRIM(INDEX($A210:$V210,MATCH(Lists!$J$2,$A$1:$V$1,0))&amp;""),"")),"")&lt;=10),IFERROR(VALUE(IFERROR(TRIM(INDEX($A210:$V210,MATCH(Lists!$J$2,$A$1:$V$1,0))&amp;""),"")),""),""),"")</f>
        <v/>
      </c>
      <c r="Z210" s="36">
        <f>IF(Y210="","",IF(Y210&gt;=9,"Promoter",IF(Y210&gt;=7,"Passive","Detractor")))</f>
        <v/>
      </c>
      <c r="AA210" s="36">
        <f>IFERROR(VALUE(IFERROR(TRIM(INDEX($A210:$V210,MATCH(Lists!$J$4,$A$1:$V$1,0))&amp;""),"")),"")</f>
        <v/>
      </c>
      <c r="AB210" s="36">
        <f>IFERROR(VALUE(IFERROR(TRIM(INDEX($A210:$V210,MATCH(Lists!$J$5,$A$1:$V$1,0))&amp;""),"")),"")</f>
        <v/>
      </c>
      <c r="AC210" s="36">
        <f>IFERROR(VALUE(IFERROR(TRIM(INDEX($A210:$V210,MATCH(Lists!$J$6,$A$1:$V$1,0))&amp;""),"")),"")</f>
        <v/>
      </c>
      <c r="AD210" s="36">
        <f>IFERROR(TRIM(INDEX($A210:$V210,MATCH(Lists!$J$7,$A$1:$V$1,0))&amp;""),"")</f>
        <v/>
      </c>
      <c r="AE210" s="36">
        <f>IFERROR(TRIM(INDEX($A210:$V210,MATCH(Lists!$J$8,$A$1:$V$1,0))&amp;""),"")</f>
        <v/>
      </c>
      <c r="AF210" s="36">
        <f>IFERROR(TRIM(INDEX($A210:$V210,MATCH(Lists!$J$3,$A$1:$V$1,0))&amp;""),"")</f>
        <v/>
      </c>
      <c r="AG210" s="36">
        <f>IF(LEN(AF210)&gt;0,MAX($AG$1:AG209)+1,"")</f>
        <v/>
      </c>
      <c r="AH210" s="36">
        <f>IFERROR(TRIM(INDEX($A210:$V210,MATCH(Lists!$J$9,$A$1:$V$1,0))&amp;""),"")</f>
        <v/>
      </c>
    </row>
    <row r="211">
      <c r="W211" s="35" t="n"/>
      <c r="X211" s="36">
        <f>IFERROR(TRIM(INDEX($A211:$V211,MATCH(Lists!$J$10,$A$1:$V$1,0))&amp;""),"")</f>
        <v/>
      </c>
      <c r="Y211" s="36">
        <f>IF(ISNUMBER(IFERROR(VALUE(IFERROR(TRIM(INDEX($A211:$V211,MATCH(Lists!$J$2,$A$1:$V$1,0))&amp;""),"")),"")),IF(AND(IFERROR(VALUE(IFERROR(TRIM(INDEX($A211:$V211,MATCH(Lists!$J$2,$A$1:$V$1,0))&amp;""),"")),"")&gt;=0,IFERROR(VALUE(IFERROR(TRIM(INDEX($A211:$V211,MATCH(Lists!$J$2,$A$1:$V$1,0))&amp;""),"")),"")&lt;=10),IFERROR(VALUE(IFERROR(TRIM(INDEX($A211:$V211,MATCH(Lists!$J$2,$A$1:$V$1,0))&amp;""),"")),""),""),"")</f>
        <v/>
      </c>
      <c r="Z211" s="36">
        <f>IF(Y211="","",IF(Y211&gt;=9,"Promoter",IF(Y211&gt;=7,"Passive","Detractor")))</f>
        <v/>
      </c>
      <c r="AA211" s="36">
        <f>IFERROR(VALUE(IFERROR(TRIM(INDEX($A211:$V211,MATCH(Lists!$J$4,$A$1:$V$1,0))&amp;""),"")),"")</f>
        <v/>
      </c>
      <c r="AB211" s="36">
        <f>IFERROR(VALUE(IFERROR(TRIM(INDEX($A211:$V211,MATCH(Lists!$J$5,$A$1:$V$1,0))&amp;""),"")),"")</f>
        <v/>
      </c>
      <c r="AC211" s="36">
        <f>IFERROR(VALUE(IFERROR(TRIM(INDEX($A211:$V211,MATCH(Lists!$J$6,$A$1:$V$1,0))&amp;""),"")),"")</f>
        <v/>
      </c>
      <c r="AD211" s="36">
        <f>IFERROR(TRIM(INDEX($A211:$V211,MATCH(Lists!$J$7,$A$1:$V$1,0))&amp;""),"")</f>
        <v/>
      </c>
      <c r="AE211" s="36">
        <f>IFERROR(TRIM(INDEX($A211:$V211,MATCH(Lists!$J$8,$A$1:$V$1,0))&amp;""),"")</f>
        <v/>
      </c>
      <c r="AF211" s="36">
        <f>IFERROR(TRIM(INDEX($A211:$V211,MATCH(Lists!$J$3,$A$1:$V$1,0))&amp;""),"")</f>
        <v/>
      </c>
      <c r="AG211" s="36">
        <f>IF(LEN(AF211)&gt;0,MAX($AG$1:AG210)+1,"")</f>
        <v/>
      </c>
      <c r="AH211" s="36">
        <f>IFERROR(TRIM(INDEX($A211:$V211,MATCH(Lists!$J$9,$A$1:$V$1,0))&amp;""),"")</f>
        <v/>
      </c>
    </row>
    <row r="212">
      <c r="W212" s="35" t="n"/>
      <c r="X212" s="36">
        <f>IFERROR(TRIM(INDEX($A212:$V212,MATCH(Lists!$J$10,$A$1:$V$1,0))&amp;""),"")</f>
        <v/>
      </c>
      <c r="Y212" s="36">
        <f>IF(ISNUMBER(IFERROR(VALUE(IFERROR(TRIM(INDEX($A212:$V212,MATCH(Lists!$J$2,$A$1:$V$1,0))&amp;""),"")),"")),IF(AND(IFERROR(VALUE(IFERROR(TRIM(INDEX($A212:$V212,MATCH(Lists!$J$2,$A$1:$V$1,0))&amp;""),"")),"")&gt;=0,IFERROR(VALUE(IFERROR(TRIM(INDEX($A212:$V212,MATCH(Lists!$J$2,$A$1:$V$1,0))&amp;""),"")),"")&lt;=10),IFERROR(VALUE(IFERROR(TRIM(INDEX($A212:$V212,MATCH(Lists!$J$2,$A$1:$V$1,0))&amp;""),"")),""),""),"")</f>
        <v/>
      </c>
      <c r="Z212" s="36">
        <f>IF(Y212="","",IF(Y212&gt;=9,"Promoter",IF(Y212&gt;=7,"Passive","Detractor")))</f>
        <v/>
      </c>
      <c r="AA212" s="36">
        <f>IFERROR(VALUE(IFERROR(TRIM(INDEX($A212:$V212,MATCH(Lists!$J$4,$A$1:$V$1,0))&amp;""),"")),"")</f>
        <v/>
      </c>
      <c r="AB212" s="36">
        <f>IFERROR(VALUE(IFERROR(TRIM(INDEX($A212:$V212,MATCH(Lists!$J$5,$A$1:$V$1,0))&amp;""),"")),"")</f>
        <v/>
      </c>
      <c r="AC212" s="36">
        <f>IFERROR(VALUE(IFERROR(TRIM(INDEX($A212:$V212,MATCH(Lists!$J$6,$A$1:$V$1,0))&amp;""),"")),"")</f>
        <v/>
      </c>
      <c r="AD212" s="36">
        <f>IFERROR(TRIM(INDEX($A212:$V212,MATCH(Lists!$J$7,$A$1:$V$1,0))&amp;""),"")</f>
        <v/>
      </c>
      <c r="AE212" s="36">
        <f>IFERROR(TRIM(INDEX($A212:$V212,MATCH(Lists!$J$8,$A$1:$V$1,0))&amp;""),"")</f>
        <v/>
      </c>
      <c r="AF212" s="36">
        <f>IFERROR(TRIM(INDEX($A212:$V212,MATCH(Lists!$J$3,$A$1:$V$1,0))&amp;""),"")</f>
        <v/>
      </c>
      <c r="AG212" s="36">
        <f>IF(LEN(AF212)&gt;0,MAX($AG$1:AG211)+1,"")</f>
        <v/>
      </c>
      <c r="AH212" s="36">
        <f>IFERROR(TRIM(INDEX($A212:$V212,MATCH(Lists!$J$9,$A$1:$V$1,0))&amp;""),"")</f>
        <v/>
      </c>
    </row>
    <row r="213">
      <c r="W213" s="35" t="n"/>
      <c r="X213" s="36">
        <f>IFERROR(TRIM(INDEX($A213:$V213,MATCH(Lists!$J$10,$A$1:$V$1,0))&amp;""),"")</f>
        <v/>
      </c>
      <c r="Y213" s="36">
        <f>IF(ISNUMBER(IFERROR(VALUE(IFERROR(TRIM(INDEX($A213:$V213,MATCH(Lists!$J$2,$A$1:$V$1,0))&amp;""),"")),"")),IF(AND(IFERROR(VALUE(IFERROR(TRIM(INDEX($A213:$V213,MATCH(Lists!$J$2,$A$1:$V$1,0))&amp;""),"")),"")&gt;=0,IFERROR(VALUE(IFERROR(TRIM(INDEX($A213:$V213,MATCH(Lists!$J$2,$A$1:$V$1,0))&amp;""),"")),"")&lt;=10),IFERROR(VALUE(IFERROR(TRIM(INDEX($A213:$V213,MATCH(Lists!$J$2,$A$1:$V$1,0))&amp;""),"")),""),""),"")</f>
        <v/>
      </c>
      <c r="Z213" s="36">
        <f>IF(Y213="","",IF(Y213&gt;=9,"Promoter",IF(Y213&gt;=7,"Passive","Detractor")))</f>
        <v/>
      </c>
      <c r="AA213" s="36">
        <f>IFERROR(VALUE(IFERROR(TRIM(INDEX($A213:$V213,MATCH(Lists!$J$4,$A$1:$V$1,0))&amp;""),"")),"")</f>
        <v/>
      </c>
      <c r="AB213" s="36">
        <f>IFERROR(VALUE(IFERROR(TRIM(INDEX($A213:$V213,MATCH(Lists!$J$5,$A$1:$V$1,0))&amp;""),"")),"")</f>
        <v/>
      </c>
      <c r="AC213" s="36">
        <f>IFERROR(VALUE(IFERROR(TRIM(INDEX($A213:$V213,MATCH(Lists!$J$6,$A$1:$V$1,0))&amp;""),"")),"")</f>
        <v/>
      </c>
      <c r="AD213" s="36">
        <f>IFERROR(TRIM(INDEX($A213:$V213,MATCH(Lists!$J$7,$A$1:$V$1,0))&amp;""),"")</f>
        <v/>
      </c>
      <c r="AE213" s="36">
        <f>IFERROR(TRIM(INDEX($A213:$V213,MATCH(Lists!$J$8,$A$1:$V$1,0))&amp;""),"")</f>
        <v/>
      </c>
      <c r="AF213" s="36">
        <f>IFERROR(TRIM(INDEX($A213:$V213,MATCH(Lists!$J$3,$A$1:$V$1,0))&amp;""),"")</f>
        <v/>
      </c>
      <c r="AG213" s="36">
        <f>IF(LEN(AF213)&gt;0,MAX($AG$1:AG212)+1,"")</f>
        <v/>
      </c>
      <c r="AH213" s="36">
        <f>IFERROR(TRIM(INDEX($A213:$V213,MATCH(Lists!$J$9,$A$1:$V$1,0))&amp;""),"")</f>
        <v/>
      </c>
    </row>
    <row r="214">
      <c r="W214" s="35" t="n"/>
      <c r="X214" s="36">
        <f>IFERROR(TRIM(INDEX($A214:$V214,MATCH(Lists!$J$10,$A$1:$V$1,0))&amp;""),"")</f>
        <v/>
      </c>
      <c r="Y214" s="36">
        <f>IF(ISNUMBER(IFERROR(VALUE(IFERROR(TRIM(INDEX($A214:$V214,MATCH(Lists!$J$2,$A$1:$V$1,0))&amp;""),"")),"")),IF(AND(IFERROR(VALUE(IFERROR(TRIM(INDEX($A214:$V214,MATCH(Lists!$J$2,$A$1:$V$1,0))&amp;""),"")),"")&gt;=0,IFERROR(VALUE(IFERROR(TRIM(INDEX($A214:$V214,MATCH(Lists!$J$2,$A$1:$V$1,0))&amp;""),"")),"")&lt;=10),IFERROR(VALUE(IFERROR(TRIM(INDEX($A214:$V214,MATCH(Lists!$J$2,$A$1:$V$1,0))&amp;""),"")),""),""),"")</f>
        <v/>
      </c>
      <c r="Z214" s="36">
        <f>IF(Y214="","",IF(Y214&gt;=9,"Promoter",IF(Y214&gt;=7,"Passive","Detractor")))</f>
        <v/>
      </c>
      <c r="AA214" s="36">
        <f>IFERROR(VALUE(IFERROR(TRIM(INDEX($A214:$V214,MATCH(Lists!$J$4,$A$1:$V$1,0))&amp;""),"")),"")</f>
        <v/>
      </c>
      <c r="AB214" s="36">
        <f>IFERROR(VALUE(IFERROR(TRIM(INDEX($A214:$V214,MATCH(Lists!$J$5,$A$1:$V$1,0))&amp;""),"")),"")</f>
        <v/>
      </c>
      <c r="AC214" s="36">
        <f>IFERROR(VALUE(IFERROR(TRIM(INDEX($A214:$V214,MATCH(Lists!$J$6,$A$1:$V$1,0))&amp;""),"")),"")</f>
        <v/>
      </c>
      <c r="AD214" s="36">
        <f>IFERROR(TRIM(INDEX($A214:$V214,MATCH(Lists!$J$7,$A$1:$V$1,0))&amp;""),"")</f>
        <v/>
      </c>
      <c r="AE214" s="36">
        <f>IFERROR(TRIM(INDEX($A214:$V214,MATCH(Lists!$J$8,$A$1:$V$1,0))&amp;""),"")</f>
        <v/>
      </c>
      <c r="AF214" s="36">
        <f>IFERROR(TRIM(INDEX($A214:$V214,MATCH(Lists!$J$3,$A$1:$V$1,0))&amp;""),"")</f>
        <v/>
      </c>
      <c r="AG214" s="36">
        <f>IF(LEN(AF214)&gt;0,MAX($AG$1:AG213)+1,"")</f>
        <v/>
      </c>
      <c r="AH214" s="36">
        <f>IFERROR(TRIM(INDEX($A214:$V214,MATCH(Lists!$J$9,$A$1:$V$1,0))&amp;""),"")</f>
        <v/>
      </c>
    </row>
    <row r="215">
      <c r="W215" s="35" t="n"/>
      <c r="X215" s="36">
        <f>IFERROR(TRIM(INDEX($A215:$V215,MATCH(Lists!$J$10,$A$1:$V$1,0))&amp;""),"")</f>
        <v/>
      </c>
      <c r="Y215" s="36">
        <f>IF(ISNUMBER(IFERROR(VALUE(IFERROR(TRIM(INDEX($A215:$V215,MATCH(Lists!$J$2,$A$1:$V$1,0))&amp;""),"")),"")),IF(AND(IFERROR(VALUE(IFERROR(TRIM(INDEX($A215:$V215,MATCH(Lists!$J$2,$A$1:$V$1,0))&amp;""),"")),"")&gt;=0,IFERROR(VALUE(IFERROR(TRIM(INDEX($A215:$V215,MATCH(Lists!$J$2,$A$1:$V$1,0))&amp;""),"")),"")&lt;=10),IFERROR(VALUE(IFERROR(TRIM(INDEX($A215:$V215,MATCH(Lists!$J$2,$A$1:$V$1,0))&amp;""),"")),""),""),"")</f>
        <v/>
      </c>
      <c r="Z215" s="36">
        <f>IF(Y215="","",IF(Y215&gt;=9,"Promoter",IF(Y215&gt;=7,"Passive","Detractor")))</f>
        <v/>
      </c>
      <c r="AA215" s="36">
        <f>IFERROR(VALUE(IFERROR(TRIM(INDEX($A215:$V215,MATCH(Lists!$J$4,$A$1:$V$1,0))&amp;""),"")),"")</f>
        <v/>
      </c>
      <c r="AB215" s="36">
        <f>IFERROR(VALUE(IFERROR(TRIM(INDEX($A215:$V215,MATCH(Lists!$J$5,$A$1:$V$1,0))&amp;""),"")),"")</f>
        <v/>
      </c>
      <c r="AC215" s="36">
        <f>IFERROR(VALUE(IFERROR(TRIM(INDEX($A215:$V215,MATCH(Lists!$J$6,$A$1:$V$1,0))&amp;""),"")),"")</f>
        <v/>
      </c>
      <c r="AD215" s="36">
        <f>IFERROR(TRIM(INDEX($A215:$V215,MATCH(Lists!$J$7,$A$1:$V$1,0))&amp;""),"")</f>
        <v/>
      </c>
      <c r="AE215" s="36">
        <f>IFERROR(TRIM(INDEX($A215:$V215,MATCH(Lists!$J$8,$A$1:$V$1,0))&amp;""),"")</f>
        <v/>
      </c>
      <c r="AF215" s="36">
        <f>IFERROR(TRIM(INDEX($A215:$V215,MATCH(Lists!$J$3,$A$1:$V$1,0))&amp;""),"")</f>
        <v/>
      </c>
      <c r="AG215" s="36">
        <f>IF(LEN(AF215)&gt;0,MAX($AG$1:AG214)+1,"")</f>
        <v/>
      </c>
      <c r="AH215" s="36">
        <f>IFERROR(TRIM(INDEX($A215:$V215,MATCH(Lists!$J$9,$A$1:$V$1,0))&amp;""),"")</f>
        <v/>
      </c>
    </row>
    <row r="216">
      <c r="W216" s="35" t="n"/>
      <c r="X216" s="36">
        <f>IFERROR(TRIM(INDEX($A216:$V216,MATCH(Lists!$J$10,$A$1:$V$1,0))&amp;""),"")</f>
        <v/>
      </c>
      <c r="Y216" s="36">
        <f>IF(ISNUMBER(IFERROR(VALUE(IFERROR(TRIM(INDEX($A216:$V216,MATCH(Lists!$J$2,$A$1:$V$1,0))&amp;""),"")),"")),IF(AND(IFERROR(VALUE(IFERROR(TRIM(INDEX($A216:$V216,MATCH(Lists!$J$2,$A$1:$V$1,0))&amp;""),"")),"")&gt;=0,IFERROR(VALUE(IFERROR(TRIM(INDEX($A216:$V216,MATCH(Lists!$J$2,$A$1:$V$1,0))&amp;""),"")),"")&lt;=10),IFERROR(VALUE(IFERROR(TRIM(INDEX($A216:$V216,MATCH(Lists!$J$2,$A$1:$V$1,0))&amp;""),"")),""),""),"")</f>
        <v/>
      </c>
      <c r="Z216" s="36">
        <f>IF(Y216="","",IF(Y216&gt;=9,"Promoter",IF(Y216&gt;=7,"Passive","Detractor")))</f>
        <v/>
      </c>
      <c r="AA216" s="36">
        <f>IFERROR(VALUE(IFERROR(TRIM(INDEX($A216:$V216,MATCH(Lists!$J$4,$A$1:$V$1,0))&amp;""),"")),"")</f>
        <v/>
      </c>
      <c r="AB216" s="36">
        <f>IFERROR(VALUE(IFERROR(TRIM(INDEX($A216:$V216,MATCH(Lists!$J$5,$A$1:$V$1,0))&amp;""),"")),"")</f>
        <v/>
      </c>
      <c r="AC216" s="36">
        <f>IFERROR(VALUE(IFERROR(TRIM(INDEX($A216:$V216,MATCH(Lists!$J$6,$A$1:$V$1,0))&amp;""),"")),"")</f>
        <v/>
      </c>
      <c r="AD216" s="36">
        <f>IFERROR(TRIM(INDEX($A216:$V216,MATCH(Lists!$J$7,$A$1:$V$1,0))&amp;""),"")</f>
        <v/>
      </c>
      <c r="AE216" s="36">
        <f>IFERROR(TRIM(INDEX($A216:$V216,MATCH(Lists!$J$8,$A$1:$V$1,0))&amp;""),"")</f>
        <v/>
      </c>
      <c r="AF216" s="36">
        <f>IFERROR(TRIM(INDEX($A216:$V216,MATCH(Lists!$J$3,$A$1:$V$1,0))&amp;""),"")</f>
        <v/>
      </c>
      <c r="AG216" s="36">
        <f>IF(LEN(AF216)&gt;0,MAX($AG$1:AG215)+1,"")</f>
        <v/>
      </c>
      <c r="AH216" s="36">
        <f>IFERROR(TRIM(INDEX($A216:$V216,MATCH(Lists!$J$9,$A$1:$V$1,0))&amp;""),"")</f>
        <v/>
      </c>
    </row>
    <row r="217">
      <c r="W217" s="35" t="n"/>
      <c r="X217" s="36">
        <f>IFERROR(TRIM(INDEX($A217:$V217,MATCH(Lists!$J$10,$A$1:$V$1,0))&amp;""),"")</f>
        <v/>
      </c>
      <c r="Y217" s="36">
        <f>IF(ISNUMBER(IFERROR(VALUE(IFERROR(TRIM(INDEX($A217:$V217,MATCH(Lists!$J$2,$A$1:$V$1,0))&amp;""),"")),"")),IF(AND(IFERROR(VALUE(IFERROR(TRIM(INDEX($A217:$V217,MATCH(Lists!$J$2,$A$1:$V$1,0))&amp;""),"")),"")&gt;=0,IFERROR(VALUE(IFERROR(TRIM(INDEX($A217:$V217,MATCH(Lists!$J$2,$A$1:$V$1,0))&amp;""),"")),"")&lt;=10),IFERROR(VALUE(IFERROR(TRIM(INDEX($A217:$V217,MATCH(Lists!$J$2,$A$1:$V$1,0))&amp;""),"")),""),""),"")</f>
        <v/>
      </c>
      <c r="Z217" s="36">
        <f>IF(Y217="","",IF(Y217&gt;=9,"Promoter",IF(Y217&gt;=7,"Passive","Detractor")))</f>
        <v/>
      </c>
      <c r="AA217" s="36">
        <f>IFERROR(VALUE(IFERROR(TRIM(INDEX($A217:$V217,MATCH(Lists!$J$4,$A$1:$V$1,0))&amp;""),"")),"")</f>
        <v/>
      </c>
      <c r="AB217" s="36">
        <f>IFERROR(VALUE(IFERROR(TRIM(INDEX($A217:$V217,MATCH(Lists!$J$5,$A$1:$V$1,0))&amp;""),"")),"")</f>
        <v/>
      </c>
      <c r="AC217" s="36">
        <f>IFERROR(VALUE(IFERROR(TRIM(INDEX($A217:$V217,MATCH(Lists!$J$6,$A$1:$V$1,0))&amp;""),"")),"")</f>
        <v/>
      </c>
      <c r="AD217" s="36">
        <f>IFERROR(TRIM(INDEX($A217:$V217,MATCH(Lists!$J$7,$A$1:$V$1,0))&amp;""),"")</f>
        <v/>
      </c>
      <c r="AE217" s="36">
        <f>IFERROR(TRIM(INDEX($A217:$V217,MATCH(Lists!$J$8,$A$1:$V$1,0))&amp;""),"")</f>
        <v/>
      </c>
      <c r="AF217" s="36">
        <f>IFERROR(TRIM(INDEX($A217:$V217,MATCH(Lists!$J$3,$A$1:$V$1,0))&amp;""),"")</f>
        <v/>
      </c>
      <c r="AG217" s="36">
        <f>IF(LEN(AF217)&gt;0,MAX($AG$1:AG216)+1,"")</f>
        <v/>
      </c>
      <c r="AH217" s="36">
        <f>IFERROR(TRIM(INDEX($A217:$V217,MATCH(Lists!$J$9,$A$1:$V$1,0))&amp;""),"")</f>
        <v/>
      </c>
    </row>
    <row r="218">
      <c r="W218" s="35" t="n"/>
      <c r="X218" s="36">
        <f>IFERROR(TRIM(INDEX($A218:$V218,MATCH(Lists!$J$10,$A$1:$V$1,0))&amp;""),"")</f>
        <v/>
      </c>
      <c r="Y218" s="36">
        <f>IF(ISNUMBER(IFERROR(VALUE(IFERROR(TRIM(INDEX($A218:$V218,MATCH(Lists!$J$2,$A$1:$V$1,0))&amp;""),"")),"")),IF(AND(IFERROR(VALUE(IFERROR(TRIM(INDEX($A218:$V218,MATCH(Lists!$J$2,$A$1:$V$1,0))&amp;""),"")),"")&gt;=0,IFERROR(VALUE(IFERROR(TRIM(INDEX($A218:$V218,MATCH(Lists!$J$2,$A$1:$V$1,0))&amp;""),"")),"")&lt;=10),IFERROR(VALUE(IFERROR(TRIM(INDEX($A218:$V218,MATCH(Lists!$J$2,$A$1:$V$1,0))&amp;""),"")),""),""),"")</f>
        <v/>
      </c>
      <c r="Z218" s="36">
        <f>IF(Y218="","",IF(Y218&gt;=9,"Promoter",IF(Y218&gt;=7,"Passive","Detractor")))</f>
        <v/>
      </c>
      <c r="AA218" s="36">
        <f>IFERROR(VALUE(IFERROR(TRIM(INDEX($A218:$V218,MATCH(Lists!$J$4,$A$1:$V$1,0))&amp;""),"")),"")</f>
        <v/>
      </c>
      <c r="AB218" s="36">
        <f>IFERROR(VALUE(IFERROR(TRIM(INDEX($A218:$V218,MATCH(Lists!$J$5,$A$1:$V$1,0))&amp;""),"")),"")</f>
        <v/>
      </c>
      <c r="AC218" s="36">
        <f>IFERROR(VALUE(IFERROR(TRIM(INDEX($A218:$V218,MATCH(Lists!$J$6,$A$1:$V$1,0))&amp;""),"")),"")</f>
        <v/>
      </c>
      <c r="AD218" s="36">
        <f>IFERROR(TRIM(INDEX($A218:$V218,MATCH(Lists!$J$7,$A$1:$V$1,0))&amp;""),"")</f>
        <v/>
      </c>
      <c r="AE218" s="36">
        <f>IFERROR(TRIM(INDEX($A218:$V218,MATCH(Lists!$J$8,$A$1:$V$1,0))&amp;""),"")</f>
        <v/>
      </c>
      <c r="AF218" s="36">
        <f>IFERROR(TRIM(INDEX($A218:$V218,MATCH(Lists!$J$3,$A$1:$V$1,0))&amp;""),"")</f>
        <v/>
      </c>
      <c r="AG218" s="36">
        <f>IF(LEN(AF218)&gt;0,MAX($AG$1:AG217)+1,"")</f>
        <v/>
      </c>
      <c r="AH218" s="36">
        <f>IFERROR(TRIM(INDEX($A218:$V218,MATCH(Lists!$J$9,$A$1:$V$1,0))&amp;""),"")</f>
        <v/>
      </c>
    </row>
    <row r="219">
      <c r="W219" s="35" t="n"/>
      <c r="X219" s="36">
        <f>IFERROR(TRIM(INDEX($A219:$V219,MATCH(Lists!$J$10,$A$1:$V$1,0))&amp;""),"")</f>
        <v/>
      </c>
      <c r="Y219" s="36">
        <f>IF(ISNUMBER(IFERROR(VALUE(IFERROR(TRIM(INDEX($A219:$V219,MATCH(Lists!$J$2,$A$1:$V$1,0))&amp;""),"")),"")),IF(AND(IFERROR(VALUE(IFERROR(TRIM(INDEX($A219:$V219,MATCH(Lists!$J$2,$A$1:$V$1,0))&amp;""),"")),"")&gt;=0,IFERROR(VALUE(IFERROR(TRIM(INDEX($A219:$V219,MATCH(Lists!$J$2,$A$1:$V$1,0))&amp;""),"")),"")&lt;=10),IFERROR(VALUE(IFERROR(TRIM(INDEX($A219:$V219,MATCH(Lists!$J$2,$A$1:$V$1,0))&amp;""),"")),""),""),"")</f>
        <v/>
      </c>
      <c r="Z219" s="36">
        <f>IF(Y219="","",IF(Y219&gt;=9,"Promoter",IF(Y219&gt;=7,"Passive","Detractor")))</f>
        <v/>
      </c>
      <c r="AA219" s="36">
        <f>IFERROR(VALUE(IFERROR(TRIM(INDEX($A219:$V219,MATCH(Lists!$J$4,$A$1:$V$1,0))&amp;""),"")),"")</f>
        <v/>
      </c>
      <c r="AB219" s="36">
        <f>IFERROR(VALUE(IFERROR(TRIM(INDEX($A219:$V219,MATCH(Lists!$J$5,$A$1:$V$1,0))&amp;""),"")),"")</f>
        <v/>
      </c>
      <c r="AC219" s="36">
        <f>IFERROR(VALUE(IFERROR(TRIM(INDEX($A219:$V219,MATCH(Lists!$J$6,$A$1:$V$1,0))&amp;""),"")),"")</f>
        <v/>
      </c>
      <c r="AD219" s="36">
        <f>IFERROR(TRIM(INDEX($A219:$V219,MATCH(Lists!$J$7,$A$1:$V$1,0))&amp;""),"")</f>
        <v/>
      </c>
      <c r="AE219" s="36">
        <f>IFERROR(TRIM(INDEX($A219:$V219,MATCH(Lists!$J$8,$A$1:$V$1,0))&amp;""),"")</f>
        <v/>
      </c>
      <c r="AF219" s="36">
        <f>IFERROR(TRIM(INDEX($A219:$V219,MATCH(Lists!$J$3,$A$1:$V$1,0))&amp;""),"")</f>
        <v/>
      </c>
      <c r="AG219" s="36">
        <f>IF(LEN(AF219)&gt;0,MAX($AG$1:AG218)+1,"")</f>
        <v/>
      </c>
      <c r="AH219" s="36">
        <f>IFERROR(TRIM(INDEX($A219:$V219,MATCH(Lists!$J$9,$A$1:$V$1,0))&amp;""),"")</f>
        <v/>
      </c>
    </row>
    <row r="220">
      <c r="W220" s="35" t="n"/>
      <c r="X220" s="36">
        <f>IFERROR(TRIM(INDEX($A220:$V220,MATCH(Lists!$J$10,$A$1:$V$1,0))&amp;""),"")</f>
        <v/>
      </c>
      <c r="Y220" s="36">
        <f>IF(ISNUMBER(IFERROR(VALUE(IFERROR(TRIM(INDEX($A220:$V220,MATCH(Lists!$J$2,$A$1:$V$1,0))&amp;""),"")),"")),IF(AND(IFERROR(VALUE(IFERROR(TRIM(INDEX($A220:$V220,MATCH(Lists!$J$2,$A$1:$V$1,0))&amp;""),"")),"")&gt;=0,IFERROR(VALUE(IFERROR(TRIM(INDEX($A220:$V220,MATCH(Lists!$J$2,$A$1:$V$1,0))&amp;""),"")),"")&lt;=10),IFERROR(VALUE(IFERROR(TRIM(INDEX($A220:$V220,MATCH(Lists!$J$2,$A$1:$V$1,0))&amp;""),"")),""),""),"")</f>
        <v/>
      </c>
      <c r="Z220" s="36">
        <f>IF(Y220="","",IF(Y220&gt;=9,"Promoter",IF(Y220&gt;=7,"Passive","Detractor")))</f>
        <v/>
      </c>
      <c r="AA220" s="36">
        <f>IFERROR(VALUE(IFERROR(TRIM(INDEX($A220:$V220,MATCH(Lists!$J$4,$A$1:$V$1,0))&amp;""),"")),"")</f>
        <v/>
      </c>
      <c r="AB220" s="36">
        <f>IFERROR(VALUE(IFERROR(TRIM(INDEX($A220:$V220,MATCH(Lists!$J$5,$A$1:$V$1,0))&amp;""),"")),"")</f>
        <v/>
      </c>
      <c r="AC220" s="36">
        <f>IFERROR(VALUE(IFERROR(TRIM(INDEX($A220:$V220,MATCH(Lists!$J$6,$A$1:$V$1,0))&amp;""),"")),"")</f>
        <v/>
      </c>
      <c r="AD220" s="36">
        <f>IFERROR(TRIM(INDEX($A220:$V220,MATCH(Lists!$J$7,$A$1:$V$1,0))&amp;""),"")</f>
        <v/>
      </c>
      <c r="AE220" s="36">
        <f>IFERROR(TRIM(INDEX($A220:$V220,MATCH(Lists!$J$8,$A$1:$V$1,0))&amp;""),"")</f>
        <v/>
      </c>
      <c r="AF220" s="36">
        <f>IFERROR(TRIM(INDEX($A220:$V220,MATCH(Lists!$J$3,$A$1:$V$1,0))&amp;""),"")</f>
        <v/>
      </c>
      <c r="AG220" s="36">
        <f>IF(LEN(AF220)&gt;0,MAX($AG$1:AG219)+1,"")</f>
        <v/>
      </c>
      <c r="AH220" s="36">
        <f>IFERROR(TRIM(INDEX($A220:$V220,MATCH(Lists!$J$9,$A$1:$V$1,0))&amp;""),"")</f>
        <v/>
      </c>
    </row>
    <row r="221">
      <c r="W221" s="35" t="n"/>
      <c r="X221" s="36">
        <f>IFERROR(TRIM(INDEX($A221:$V221,MATCH(Lists!$J$10,$A$1:$V$1,0))&amp;""),"")</f>
        <v/>
      </c>
      <c r="Y221" s="36">
        <f>IF(ISNUMBER(IFERROR(VALUE(IFERROR(TRIM(INDEX($A221:$V221,MATCH(Lists!$J$2,$A$1:$V$1,0))&amp;""),"")),"")),IF(AND(IFERROR(VALUE(IFERROR(TRIM(INDEX($A221:$V221,MATCH(Lists!$J$2,$A$1:$V$1,0))&amp;""),"")),"")&gt;=0,IFERROR(VALUE(IFERROR(TRIM(INDEX($A221:$V221,MATCH(Lists!$J$2,$A$1:$V$1,0))&amp;""),"")),"")&lt;=10),IFERROR(VALUE(IFERROR(TRIM(INDEX($A221:$V221,MATCH(Lists!$J$2,$A$1:$V$1,0))&amp;""),"")),""),""),"")</f>
        <v/>
      </c>
      <c r="Z221" s="36">
        <f>IF(Y221="","",IF(Y221&gt;=9,"Promoter",IF(Y221&gt;=7,"Passive","Detractor")))</f>
        <v/>
      </c>
      <c r="AA221" s="36">
        <f>IFERROR(VALUE(IFERROR(TRIM(INDEX($A221:$V221,MATCH(Lists!$J$4,$A$1:$V$1,0))&amp;""),"")),"")</f>
        <v/>
      </c>
      <c r="AB221" s="36">
        <f>IFERROR(VALUE(IFERROR(TRIM(INDEX($A221:$V221,MATCH(Lists!$J$5,$A$1:$V$1,0))&amp;""),"")),"")</f>
        <v/>
      </c>
      <c r="AC221" s="36">
        <f>IFERROR(VALUE(IFERROR(TRIM(INDEX($A221:$V221,MATCH(Lists!$J$6,$A$1:$V$1,0))&amp;""),"")),"")</f>
        <v/>
      </c>
      <c r="AD221" s="36">
        <f>IFERROR(TRIM(INDEX($A221:$V221,MATCH(Lists!$J$7,$A$1:$V$1,0))&amp;""),"")</f>
        <v/>
      </c>
      <c r="AE221" s="36">
        <f>IFERROR(TRIM(INDEX($A221:$V221,MATCH(Lists!$J$8,$A$1:$V$1,0))&amp;""),"")</f>
        <v/>
      </c>
      <c r="AF221" s="36">
        <f>IFERROR(TRIM(INDEX($A221:$V221,MATCH(Lists!$J$3,$A$1:$V$1,0))&amp;""),"")</f>
        <v/>
      </c>
      <c r="AG221" s="36">
        <f>IF(LEN(AF221)&gt;0,MAX($AG$1:AG220)+1,"")</f>
        <v/>
      </c>
      <c r="AH221" s="36">
        <f>IFERROR(TRIM(INDEX($A221:$V221,MATCH(Lists!$J$9,$A$1:$V$1,0))&amp;""),"")</f>
        <v/>
      </c>
    </row>
    <row r="222">
      <c r="W222" s="35" t="n"/>
      <c r="X222" s="36">
        <f>IFERROR(TRIM(INDEX($A222:$V222,MATCH(Lists!$J$10,$A$1:$V$1,0))&amp;""),"")</f>
        <v/>
      </c>
      <c r="Y222" s="36">
        <f>IF(ISNUMBER(IFERROR(VALUE(IFERROR(TRIM(INDEX($A222:$V222,MATCH(Lists!$J$2,$A$1:$V$1,0))&amp;""),"")),"")),IF(AND(IFERROR(VALUE(IFERROR(TRIM(INDEX($A222:$V222,MATCH(Lists!$J$2,$A$1:$V$1,0))&amp;""),"")),"")&gt;=0,IFERROR(VALUE(IFERROR(TRIM(INDEX($A222:$V222,MATCH(Lists!$J$2,$A$1:$V$1,0))&amp;""),"")),"")&lt;=10),IFERROR(VALUE(IFERROR(TRIM(INDEX($A222:$V222,MATCH(Lists!$J$2,$A$1:$V$1,0))&amp;""),"")),""),""),"")</f>
        <v/>
      </c>
      <c r="Z222" s="36">
        <f>IF(Y222="","",IF(Y222&gt;=9,"Promoter",IF(Y222&gt;=7,"Passive","Detractor")))</f>
        <v/>
      </c>
      <c r="AA222" s="36">
        <f>IFERROR(VALUE(IFERROR(TRIM(INDEX($A222:$V222,MATCH(Lists!$J$4,$A$1:$V$1,0))&amp;""),"")),"")</f>
        <v/>
      </c>
      <c r="AB222" s="36">
        <f>IFERROR(VALUE(IFERROR(TRIM(INDEX($A222:$V222,MATCH(Lists!$J$5,$A$1:$V$1,0))&amp;""),"")),"")</f>
        <v/>
      </c>
      <c r="AC222" s="36">
        <f>IFERROR(VALUE(IFERROR(TRIM(INDEX($A222:$V222,MATCH(Lists!$J$6,$A$1:$V$1,0))&amp;""),"")),"")</f>
        <v/>
      </c>
      <c r="AD222" s="36">
        <f>IFERROR(TRIM(INDEX($A222:$V222,MATCH(Lists!$J$7,$A$1:$V$1,0))&amp;""),"")</f>
        <v/>
      </c>
      <c r="AE222" s="36">
        <f>IFERROR(TRIM(INDEX($A222:$V222,MATCH(Lists!$J$8,$A$1:$V$1,0))&amp;""),"")</f>
        <v/>
      </c>
      <c r="AF222" s="36">
        <f>IFERROR(TRIM(INDEX($A222:$V222,MATCH(Lists!$J$3,$A$1:$V$1,0))&amp;""),"")</f>
        <v/>
      </c>
      <c r="AG222" s="36">
        <f>IF(LEN(AF222)&gt;0,MAX($AG$1:AG221)+1,"")</f>
        <v/>
      </c>
      <c r="AH222" s="36">
        <f>IFERROR(TRIM(INDEX($A222:$V222,MATCH(Lists!$J$9,$A$1:$V$1,0))&amp;""),"")</f>
        <v/>
      </c>
    </row>
    <row r="223">
      <c r="W223" s="35" t="n"/>
      <c r="X223" s="36">
        <f>IFERROR(TRIM(INDEX($A223:$V223,MATCH(Lists!$J$10,$A$1:$V$1,0))&amp;""),"")</f>
        <v/>
      </c>
      <c r="Y223" s="36">
        <f>IF(ISNUMBER(IFERROR(VALUE(IFERROR(TRIM(INDEX($A223:$V223,MATCH(Lists!$J$2,$A$1:$V$1,0))&amp;""),"")),"")),IF(AND(IFERROR(VALUE(IFERROR(TRIM(INDEX($A223:$V223,MATCH(Lists!$J$2,$A$1:$V$1,0))&amp;""),"")),"")&gt;=0,IFERROR(VALUE(IFERROR(TRIM(INDEX($A223:$V223,MATCH(Lists!$J$2,$A$1:$V$1,0))&amp;""),"")),"")&lt;=10),IFERROR(VALUE(IFERROR(TRIM(INDEX($A223:$V223,MATCH(Lists!$J$2,$A$1:$V$1,0))&amp;""),"")),""),""),"")</f>
        <v/>
      </c>
      <c r="Z223" s="36">
        <f>IF(Y223="","",IF(Y223&gt;=9,"Promoter",IF(Y223&gt;=7,"Passive","Detractor")))</f>
        <v/>
      </c>
      <c r="AA223" s="36">
        <f>IFERROR(VALUE(IFERROR(TRIM(INDEX($A223:$V223,MATCH(Lists!$J$4,$A$1:$V$1,0))&amp;""),"")),"")</f>
        <v/>
      </c>
      <c r="AB223" s="36">
        <f>IFERROR(VALUE(IFERROR(TRIM(INDEX($A223:$V223,MATCH(Lists!$J$5,$A$1:$V$1,0))&amp;""),"")),"")</f>
        <v/>
      </c>
      <c r="AC223" s="36">
        <f>IFERROR(VALUE(IFERROR(TRIM(INDEX($A223:$V223,MATCH(Lists!$J$6,$A$1:$V$1,0))&amp;""),"")),"")</f>
        <v/>
      </c>
      <c r="AD223" s="36">
        <f>IFERROR(TRIM(INDEX($A223:$V223,MATCH(Lists!$J$7,$A$1:$V$1,0))&amp;""),"")</f>
        <v/>
      </c>
      <c r="AE223" s="36">
        <f>IFERROR(TRIM(INDEX($A223:$V223,MATCH(Lists!$J$8,$A$1:$V$1,0))&amp;""),"")</f>
        <v/>
      </c>
      <c r="AF223" s="36">
        <f>IFERROR(TRIM(INDEX($A223:$V223,MATCH(Lists!$J$3,$A$1:$V$1,0))&amp;""),"")</f>
        <v/>
      </c>
      <c r="AG223" s="36">
        <f>IF(LEN(AF223)&gt;0,MAX($AG$1:AG222)+1,"")</f>
        <v/>
      </c>
      <c r="AH223" s="36">
        <f>IFERROR(TRIM(INDEX($A223:$V223,MATCH(Lists!$J$9,$A$1:$V$1,0))&amp;""),"")</f>
        <v/>
      </c>
    </row>
    <row r="224">
      <c r="W224" s="35" t="n"/>
      <c r="X224" s="36">
        <f>IFERROR(TRIM(INDEX($A224:$V224,MATCH(Lists!$J$10,$A$1:$V$1,0))&amp;""),"")</f>
        <v/>
      </c>
      <c r="Y224" s="36">
        <f>IF(ISNUMBER(IFERROR(VALUE(IFERROR(TRIM(INDEX($A224:$V224,MATCH(Lists!$J$2,$A$1:$V$1,0))&amp;""),"")),"")),IF(AND(IFERROR(VALUE(IFERROR(TRIM(INDEX($A224:$V224,MATCH(Lists!$J$2,$A$1:$V$1,0))&amp;""),"")),"")&gt;=0,IFERROR(VALUE(IFERROR(TRIM(INDEX($A224:$V224,MATCH(Lists!$J$2,$A$1:$V$1,0))&amp;""),"")),"")&lt;=10),IFERROR(VALUE(IFERROR(TRIM(INDEX($A224:$V224,MATCH(Lists!$J$2,$A$1:$V$1,0))&amp;""),"")),""),""),"")</f>
        <v/>
      </c>
      <c r="Z224" s="36">
        <f>IF(Y224="","",IF(Y224&gt;=9,"Promoter",IF(Y224&gt;=7,"Passive","Detractor")))</f>
        <v/>
      </c>
      <c r="AA224" s="36">
        <f>IFERROR(VALUE(IFERROR(TRIM(INDEX($A224:$V224,MATCH(Lists!$J$4,$A$1:$V$1,0))&amp;""),"")),"")</f>
        <v/>
      </c>
      <c r="AB224" s="36">
        <f>IFERROR(VALUE(IFERROR(TRIM(INDEX($A224:$V224,MATCH(Lists!$J$5,$A$1:$V$1,0))&amp;""),"")),"")</f>
        <v/>
      </c>
      <c r="AC224" s="36">
        <f>IFERROR(VALUE(IFERROR(TRIM(INDEX($A224:$V224,MATCH(Lists!$J$6,$A$1:$V$1,0))&amp;""),"")),"")</f>
        <v/>
      </c>
      <c r="AD224" s="36">
        <f>IFERROR(TRIM(INDEX($A224:$V224,MATCH(Lists!$J$7,$A$1:$V$1,0))&amp;""),"")</f>
        <v/>
      </c>
      <c r="AE224" s="36">
        <f>IFERROR(TRIM(INDEX($A224:$V224,MATCH(Lists!$J$8,$A$1:$V$1,0))&amp;""),"")</f>
        <v/>
      </c>
      <c r="AF224" s="36">
        <f>IFERROR(TRIM(INDEX($A224:$V224,MATCH(Lists!$J$3,$A$1:$V$1,0))&amp;""),"")</f>
        <v/>
      </c>
      <c r="AG224" s="36">
        <f>IF(LEN(AF224)&gt;0,MAX($AG$1:AG223)+1,"")</f>
        <v/>
      </c>
      <c r="AH224" s="36">
        <f>IFERROR(TRIM(INDEX($A224:$V224,MATCH(Lists!$J$9,$A$1:$V$1,0))&amp;""),"")</f>
        <v/>
      </c>
    </row>
    <row r="225">
      <c r="W225" s="35" t="n"/>
      <c r="X225" s="36">
        <f>IFERROR(TRIM(INDEX($A225:$V225,MATCH(Lists!$J$10,$A$1:$V$1,0))&amp;""),"")</f>
        <v/>
      </c>
      <c r="Y225" s="36">
        <f>IF(ISNUMBER(IFERROR(VALUE(IFERROR(TRIM(INDEX($A225:$V225,MATCH(Lists!$J$2,$A$1:$V$1,0))&amp;""),"")),"")),IF(AND(IFERROR(VALUE(IFERROR(TRIM(INDEX($A225:$V225,MATCH(Lists!$J$2,$A$1:$V$1,0))&amp;""),"")),"")&gt;=0,IFERROR(VALUE(IFERROR(TRIM(INDEX($A225:$V225,MATCH(Lists!$J$2,$A$1:$V$1,0))&amp;""),"")),"")&lt;=10),IFERROR(VALUE(IFERROR(TRIM(INDEX($A225:$V225,MATCH(Lists!$J$2,$A$1:$V$1,0))&amp;""),"")),""),""),"")</f>
        <v/>
      </c>
      <c r="Z225" s="36">
        <f>IF(Y225="","",IF(Y225&gt;=9,"Promoter",IF(Y225&gt;=7,"Passive","Detractor")))</f>
        <v/>
      </c>
      <c r="AA225" s="36">
        <f>IFERROR(VALUE(IFERROR(TRIM(INDEX($A225:$V225,MATCH(Lists!$J$4,$A$1:$V$1,0))&amp;""),"")),"")</f>
        <v/>
      </c>
      <c r="AB225" s="36">
        <f>IFERROR(VALUE(IFERROR(TRIM(INDEX($A225:$V225,MATCH(Lists!$J$5,$A$1:$V$1,0))&amp;""),"")),"")</f>
        <v/>
      </c>
      <c r="AC225" s="36">
        <f>IFERROR(VALUE(IFERROR(TRIM(INDEX($A225:$V225,MATCH(Lists!$J$6,$A$1:$V$1,0))&amp;""),"")),"")</f>
        <v/>
      </c>
      <c r="AD225" s="36">
        <f>IFERROR(TRIM(INDEX($A225:$V225,MATCH(Lists!$J$7,$A$1:$V$1,0))&amp;""),"")</f>
        <v/>
      </c>
      <c r="AE225" s="36">
        <f>IFERROR(TRIM(INDEX($A225:$V225,MATCH(Lists!$J$8,$A$1:$V$1,0))&amp;""),"")</f>
        <v/>
      </c>
      <c r="AF225" s="36">
        <f>IFERROR(TRIM(INDEX($A225:$V225,MATCH(Lists!$J$3,$A$1:$V$1,0))&amp;""),"")</f>
        <v/>
      </c>
      <c r="AG225" s="36">
        <f>IF(LEN(AF225)&gt;0,MAX($AG$1:AG224)+1,"")</f>
        <v/>
      </c>
      <c r="AH225" s="36">
        <f>IFERROR(TRIM(INDEX($A225:$V225,MATCH(Lists!$J$9,$A$1:$V$1,0))&amp;""),"")</f>
        <v/>
      </c>
    </row>
    <row r="226">
      <c r="W226" s="35" t="n"/>
      <c r="X226" s="36">
        <f>IFERROR(TRIM(INDEX($A226:$V226,MATCH(Lists!$J$10,$A$1:$V$1,0))&amp;""),"")</f>
        <v/>
      </c>
      <c r="Y226" s="36">
        <f>IF(ISNUMBER(IFERROR(VALUE(IFERROR(TRIM(INDEX($A226:$V226,MATCH(Lists!$J$2,$A$1:$V$1,0))&amp;""),"")),"")),IF(AND(IFERROR(VALUE(IFERROR(TRIM(INDEX($A226:$V226,MATCH(Lists!$J$2,$A$1:$V$1,0))&amp;""),"")),"")&gt;=0,IFERROR(VALUE(IFERROR(TRIM(INDEX($A226:$V226,MATCH(Lists!$J$2,$A$1:$V$1,0))&amp;""),"")),"")&lt;=10),IFERROR(VALUE(IFERROR(TRIM(INDEX($A226:$V226,MATCH(Lists!$J$2,$A$1:$V$1,0))&amp;""),"")),""),""),"")</f>
        <v/>
      </c>
      <c r="Z226" s="36">
        <f>IF(Y226="","",IF(Y226&gt;=9,"Promoter",IF(Y226&gt;=7,"Passive","Detractor")))</f>
        <v/>
      </c>
      <c r="AA226" s="36">
        <f>IFERROR(VALUE(IFERROR(TRIM(INDEX($A226:$V226,MATCH(Lists!$J$4,$A$1:$V$1,0))&amp;""),"")),"")</f>
        <v/>
      </c>
      <c r="AB226" s="36">
        <f>IFERROR(VALUE(IFERROR(TRIM(INDEX($A226:$V226,MATCH(Lists!$J$5,$A$1:$V$1,0))&amp;""),"")),"")</f>
        <v/>
      </c>
      <c r="AC226" s="36">
        <f>IFERROR(VALUE(IFERROR(TRIM(INDEX($A226:$V226,MATCH(Lists!$J$6,$A$1:$V$1,0))&amp;""),"")),"")</f>
        <v/>
      </c>
      <c r="AD226" s="36">
        <f>IFERROR(TRIM(INDEX($A226:$V226,MATCH(Lists!$J$7,$A$1:$V$1,0))&amp;""),"")</f>
        <v/>
      </c>
      <c r="AE226" s="36">
        <f>IFERROR(TRIM(INDEX($A226:$V226,MATCH(Lists!$J$8,$A$1:$V$1,0))&amp;""),"")</f>
        <v/>
      </c>
      <c r="AF226" s="36">
        <f>IFERROR(TRIM(INDEX($A226:$V226,MATCH(Lists!$J$3,$A$1:$V$1,0))&amp;""),"")</f>
        <v/>
      </c>
      <c r="AG226" s="36">
        <f>IF(LEN(AF226)&gt;0,MAX($AG$1:AG225)+1,"")</f>
        <v/>
      </c>
      <c r="AH226" s="36">
        <f>IFERROR(TRIM(INDEX($A226:$V226,MATCH(Lists!$J$9,$A$1:$V$1,0))&amp;""),"")</f>
        <v/>
      </c>
    </row>
    <row r="227">
      <c r="W227" s="35" t="n"/>
      <c r="X227" s="36">
        <f>IFERROR(TRIM(INDEX($A227:$V227,MATCH(Lists!$J$10,$A$1:$V$1,0))&amp;""),"")</f>
        <v/>
      </c>
      <c r="Y227" s="36">
        <f>IF(ISNUMBER(IFERROR(VALUE(IFERROR(TRIM(INDEX($A227:$V227,MATCH(Lists!$J$2,$A$1:$V$1,0))&amp;""),"")),"")),IF(AND(IFERROR(VALUE(IFERROR(TRIM(INDEX($A227:$V227,MATCH(Lists!$J$2,$A$1:$V$1,0))&amp;""),"")),"")&gt;=0,IFERROR(VALUE(IFERROR(TRIM(INDEX($A227:$V227,MATCH(Lists!$J$2,$A$1:$V$1,0))&amp;""),"")),"")&lt;=10),IFERROR(VALUE(IFERROR(TRIM(INDEX($A227:$V227,MATCH(Lists!$J$2,$A$1:$V$1,0))&amp;""),"")),""),""),"")</f>
        <v/>
      </c>
      <c r="Z227" s="36">
        <f>IF(Y227="","",IF(Y227&gt;=9,"Promoter",IF(Y227&gt;=7,"Passive","Detractor")))</f>
        <v/>
      </c>
      <c r="AA227" s="36">
        <f>IFERROR(VALUE(IFERROR(TRIM(INDEX($A227:$V227,MATCH(Lists!$J$4,$A$1:$V$1,0))&amp;""),"")),"")</f>
        <v/>
      </c>
      <c r="AB227" s="36">
        <f>IFERROR(VALUE(IFERROR(TRIM(INDEX($A227:$V227,MATCH(Lists!$J$5,$A$1:$V$1,0))&amp;""),"")),"")</f>
        <v/>
      </c>
      <c r="AC227" s="36">
        <f>IFERROR(VALUE(IFERROR(TRIM(INDEX($A227:$V227,MATCH(Lists!$J$6,$A$1:$V$1,0))&amp;""),"")),"")</f>
        <v/>
      </c>
      <c r="AD227" s="36">
        <f>IFERROR(TRIM(INDEX($A227:$V227,MATCH(Lists!$J$7,$A$1:$V$1,0))&amp;""),"")</f>
        <v/>
      </c>
      <c r="AE227" s="36">
        <f>IFERROR(TRIM(INDEX($A227:$V227,MATCH(Lists!$J$8,$A$1:$V$1,0))&amp;""),"")</f>
        <v/>
      </c>
      <c r="AF227" s="36">
        <f>IFERROR(TRIM(INDEX($A227:$V227,MATCH(Lists!$J$3,$A$1:$V$1,0))&amp;""),"")</f>
        <v/>
      </c>
      <c r="AG227" s="36">
        <f>IF(LEN(AF227)&gt;0,MAX($AG$1:AG226)+1,"")</f>
        <v/>
      </c>
      <c r="AH227" s="36">
        <f>IFERROR(TRIM(INDEX($A227:$V227,MATCH(Lists!$J$9,$A$1:$V$1,0))&amp;""),"")</f>
        <v/>
      </c>
    </row>
    <row r="228">
      <c r="W228" s="35" t="n"/>
      <c r="X228" s="36">
        <f>IFERROR(TRIM(INDEX($A228:$V228,MATCH(Lists!$J$10,$A$1:$V$1,0))&amp;""),"")</f>
        <v/>
      </c>
      <c r="Y228" s="36">
        <f>IF(ISNUMBER(IFERROR(VALUE(IFERROR(TRIM(INDEX($A228:$V228,MATCH(Lists!$J$2,$A$1:$V$1,0))&amp;""),"")),"")),IF(AND(IFERROR(VALUE(IFERROR(TRIM(INDEX($A228:$V228,MATCH(Lists!$J$2,$A$1:$V$1,0))&amp;""),"")),"")&gt;=0,IFERROR(VALUE(IFERROR(TRIM(INDEX($A228:$V228,MATCH(Lists!$J$2,$A$1:$V$1,0))&amp;""),"")),"")&lt;=10),IFERROR(VALUE(IFERROR(TRIM(INDEX($A228:$V228,MATCH(Lists!$J$2,$A$1:$V$1,0))&amp;""),"")),""),""),"")</f>
        <v/>
      </c>
      <c r="Z228" s="36">
        <f>IF(Y228="","",IF(Y228&gt;=9,"Promoter",IF(Y228&gt;=7,"Passive","Detractor")))</f>
        <v/>
      </c>
      <c r="AA228" s="36">
        <f>IFERROR(VALUE(IFERROR(TRIM(INDEX($A228:$V228,MATCH(Lists!$J$4,$A$1:$V$1,0))&amp;""),"")),"")</f>
        <v/>
      </c>
      <c r="AB228" s="36">
        <f>IFERROR(VALUE(IFERROR(TRIM(INDEX($A228:$V228,MATCH(Lists!$J$5,$A$1:$V$1,0))&amp;""),"")),"")</f>
        <v/>
      </c>
      <c r="AC228" s="36">
        <f>IFERROR(VALUE(IFERROR(TRIM(INDEX($A228:$V228,MATCH(Lists!$J$6,$A$1:$V$1,0))&amp;""),"")),"")</f>
        <v/>
      </c>
      <c r="AD228" s="36">
        <f>IFERROR(TRIM(INDEX($A228:$V228,MATCH(Lists!$J$7,$A$1:$V$1,0))&amp;""),"")</f>
        <v/>
      </c>
      <c r="AE228" s="36">
        <f>IFERROR(TRIM(INDEX($A228:$V228,MATCH(Lists!$J$8,$A$1:$V$1,0))&amp;""),"")</f>
        <v/>
      </c>
      <c r="AF228" s="36">
        <f>IFERROR(TRIM(INDEX($A228:$V228,MATCH(Lists!$J$3,$A$1:$V$1,0))&amp;""),"")</f>
        <v/>
      </c>
      <c r="AG228" s="36">
        <f>IF(LEN(AF228)&gt;0,MAX($AG$1:AG227)+1,"")</f>
        <v/>
      </c>
      <c r="AH228" s="36">
        <f>IFERROR(TRIM(INDEX($A228:$V228,MATCH(Lists!$J$9,$A$1:$V$1,0))&amp;""),"")</f>
        <v/>
      </c>
    </row>
    <row r="229">
      <c r="W229" s="35" t="n"/>
      <c r="X229" s="36">
        <f>IFERROR(TRIM(INDEX($A229:$V229,MATCH(Lists!$J$10,$A$1:$V$1,0))&amp;""),"")</f>
        <v/>
      </c>
      <c r="Y229" s="36">
        <f>IF(ISNUMBER(IFERROR(VALUE(IFERROR(TRIM(INDEX($A229:$V229,MATCH(Lists!$J$2,$A$1:$V$1,0))&amp;""),"")),"")),IF(AND(IFERROR(VALUE(IFERROR(TRIM(INDEX($A229:$V229,MATCH(Lists!$J$2,$A$1:$V$1,0))&amp;""),"")),"")&gt;=0,IFERROR(VALUE(IFERROR(TRIM(INDEX($A229:$V229,MATCH(Lists!$J$2,$A$1:$V$1,0))&amp;""),"")),"")&lt;=10),IFERROR(VALUE(IFERROR(TRIM(INDEX($A229:$V229,MATCH(Lists!$J$2,$A$1:$V$1,0))&amp;""),"")),""),""),"")</f>
        <v/>
      </c>
      <c r="Z229" s="36">
        <f>IF(Y229="","",IF(Y229&gt;=9,"Promoter",IF(Y229&gt;=7,"Passive","Detractor")))</f>
        <v/>
      </c>
      <c r="AA229" s="36">
        <f>IFERROR(VALUE(IFERROR(TRIM(INDEX($A229:$V229,MATCH(Lists!$J$4,$A$1:$V$1,0))&amp;""),"")),"")</f>
        <v/>
      </c>
      <c r="AB229" s="36">
        <f>IFERROR(VALUE(IFERROR(TRIM(INDEX($A229:$V229,MATCH(Lists!$J$5,$A$1:$V$1,0))&amp;""),"")),"")</f>
        <v/>
      </c>
      <c r="AC229" s="36">
        <f>IFERROR(VALUE(IFERROR(TRIM(INDEX($A229:$V229,MATCH(Lists!$J$6,$A$1:$V$1,0))&amp;""),"")),"")</f>
        <v/>
      </c>
      <c r="AD229" s="36">
        <f>IFERROR(TRIM(INDEX($A229:$V229,MATCH(Lists!$J$7,$A$1:$V$1,0))&amp;""),"")</f>
        <v/>
      </c>
      <c r="AE229" s="36">
        <f>IFERROR(TRIM(INDEX($A229:$V229,MATCH(Lists!$J$8,$A$1:$V$1,0))&amp;""),"")</f>
        <v/>
      </c>
      <c r="AF229" s="36">
        <f>IFERROR(TRIM(INDEX($A229:$V229,MATCH(Lists!$J$3,$A$1:$V$1,0))&amp;""),"")</f>
        <v/>
      </c>
      <c r="AG229" s="36">
        <f>IF(LEN(AF229)&gt;0,MAX($AG$1:AG228)+1,"")</f>
        <v/>
      </c>
      <c r="AH229" s="36">
        <f>IFERROR(TRIM(INDEX($A229:$V229,MATCH(Lists!$J$9,$A$1:$V$1,0))&amp;""),"")</f>
        <v/>
      </c>
    </row>
    <row r="230">
      <c r="W230" s="35" t="n"/>
      <c r="X230" s="36">
        <f>IFERROR(TRIM(INDEX($A230:$V230,MATCH(Lists!$J$10,$A$1:$V$1,0))&amp;""),"")</f>
        <v/>
      </c>
      <c r="Y230" s="36">
        <f>IF(ISNUMBER(IFERROR(VALUE(IFERROR(TRIM(INDEX($A230:$V230,MATCH(Lists!$J$2,$A$1:$V$1,0))&amp;""),"")),"")),IF(AND(IFERROR(VALUE(IFERROR(TRIM(INDEX($A230:$V230,MATCH(Lists!$J$2,$A$1:$V$1,0))&amp;""),"")),"")&gt;=0,IFERROR(VALUE(IFERROR(TRIM(INDEX($A230:$V230,MATCH(Lists!$J$2,$A$1:$V$1,0))&amp;""),"")),"")&lt;=10),IFERROR(VALUE(IFERROR(TRIM(INDEX($A230:$V230,MATCH(Lists!$J$2,$A$1:$V$1,0))&amp;""),"")),""),""),"")</f>
        <v/>
      </c>
      <c r="Z230" s="36">
        <f>IF(Y230="","",IF(Y230&gt;=9,"Promoter",IF(Y230&gt;=7,"Passive","Detractor")))</f>
        <v/>
      </c>
      <c r="AA230" s="36">
        <f>IFERROR(VALUE(IFERROR(TRIM(INDEX($A230:$V230,MATCH(Lists!$J$4,$A$1:$V$1,0))&amp;""),"")),"")</f>
        <v/>
      </c>
      <c r="AB230" s="36">
        <f>IFERROR(VALUE(IFERROR(TRIM(INDEX($A230:$V230,MATCH(Lists!$J$5,$A$1:$V$1,0))&amp;""),"")),"")</f>
        <v/>
      </c>
      <c r="AC230" s="36">
        <f>IFERROR(VALUE(IFERROR(TRIM(INDEX($A230:$V230,MATCH(Lists!$J$6,$A$1:$V$1,0))&amp;""),"")),"")</f>
        <v/>
      </c>
      <c r="AD230" s="36">
        <f>IFERROR(TRIM(INDEX($A230:$V230,MATCH(Lists!$J$7,$A$1:$V$1,0))&amp;""),"")</f>
        <v/>
      </c>
      <c r="AE230" s="36">
        <f>IFERROR(TRIM(INDEX($A230:$V230,MATCH(Lists!$J$8,$A$1:$V$1,0))&amp;""),"")</f>
        <v/>
      </c>
      <c r="AF230" s="36">
        <f>IFERROR(TRIM(INDEX($A230:$V230,MATCH(Lists!$J$3,$A$1:$V$1,0))&amp;""),"")</f>
        <v/>
      </c>
      <c r="AG230" s="36">
        <f>IF(LEN(AF230)&gt;0,MAX($AG$1:AG229)+1,"")</f>
        <v/>
      </c>
      <c r="AH230" s="36">
        <f>IFERROR(TRIM(INDEX($A230:$V230,MATCH(Lists!$J$9,$A$1:$V$1,0))&amp;""),"")</f>
        <v/>
      </c>
    </row>
    <row r="231">
      <c r="W231" s="35" t="n"/>
      <c r="X231" s="36">
        <f>IFERROR(TRIM(INDEX($A231:$V231,MATCH(Lists!$J$10,$A$1:$V$1,0))&amp;""),"")</f>
        <v/>
      </c>
      <c r="Y231" s="36">
        <f>IF(ISNUMBER(IFERROR(VALUE(IFERROR(TRIM(INDEX($A231:$V231,MATCH(Lists!$J$2,$A$1:$V$1,0))&amp;""),"")),"")),IF(AND(IFERROR(VALUE(IFERROR(TRIM(INDEX($A231:$V231,MATCH(Lists!$J$2,$A$1:$V$1,0))&amp;""),"")),"")&gt;=0,IFERROR(VALUE(IFERROR(TRIM(INDEX($A231:$V231,MATCH(Lists!$J$2,$A$1:$V$1,0))&amp;""),"")),"")&lt;=10),IFERROR(VALUE(IFERROR(TRIM(INDEX($A231:$V231,MATCH(Lists!$J$2,$A$1:$V$1,0))&amp;""),"")),""),""),"")</f>
        <v/>
      </c>
      <c r="Z231" s="36">
        <f>IF(Y231="","",IF(Y231&gt;=9,"Promoter",IF(Y231&gt;=7,"Passive","Detractor")))</f>
        <v/>
      </c>
      <c r="AA231" s="36">
        <f>IFERROR(VALUE(IFERROR(TRIM(INDEX($A231:$V231,MATCH(Lists!$J$4,$A$1:$V$1,0))&amp;""),"")),"")</f>
        <v/>
      </c>
      <c r="AB231" s="36">
        <f>IFERROR(VALUE(IFERROR(TRIM(INDEX($A231:$V231,MATCH(Lists!$J$5,$A$1:$V$1,0))&amp;""),"")),"")</f>
        <v/>
      </c>
      <c r="AC231" s="36">
        <f>IFERROR(VALUE(IFERROR(TRIM(INDEX($A231:$V231,MATCH(Lists!$J$6,$A$1:$V$1,0))&amp;""),"")),"")</f>
        <v/>
      </c>
      <c r="AD231" s="36">
        <f>IFERROR(TRIM(INDEX($A231:$V231,MATCH(Lists!$J$7,$A$1:$V$1,0))&amp;""),"")</f>
        <v/>
      </c>
      <c r="AE231" s="36">
        <f>IFERROR(TRIM(INDEX($A231:$V231,MATCH(Lists!$J$8,$A$1:$V$1,0))&amp;""),"")</f>
        <v/>
      </c>
      <c r="AF231" s="36">
        <f>IFERROR(TRIM(INDEX($A231:$V231,MATCH(Lists!$J$3,$A$1:$V$1,0))&amp;""),"")</f>
        <v/>
      </c>
      <c r="AG231" s="36">
        <f>IF(LEN(AF231)&gt;0,MAX($AG$1:AG230)+1,"")</f>
        <v/>
      </c>
      <c r="AH231" s="36">
        <f>IFERROR(TRIM(INDEX($A231:$V231,MATCH(Lists!$J$9,$A$1:$V$1,0))&amp;""),"")</f>
        <v/>
      </c>
    </row>
    <row r="232">
      <c r="W232" s="35" t="n"/>
      <c r="X232" s="36">
        <f>IFERROR(TRIM(INDEX($A232:$V232,MATCH(Lists!$J$10,$A$1:$V$1,0))&amp;""),"")</f>
        <v/>
      </c>
      <c r="Y232" s="36">
        <f>IF(ISNUMBER(IFERROR(VALUE(IFERROR(TRIM(INDEX($A232:$V232,MATCH(Lists!$J$2,$A$1:$V$1,0))&amp;""),"")),"")),IF(AND(IFERROR(VALUE(IFERROR(TRIM(INDEX($A232:$V232,MATCH(Lists!$J$2,$A$1:$V$1,0))&amp;""),"")),"")&gt;=0,IFERROR(VALUE(IFERROR(TRIM(INDEX($A232:$V232,MATCH(Lists!$J$2,$A$1:$V$1,0))&amp;""),"")),"")&lt;=10),IFERROR(VALUE(IFERROR(TRIM(INDEX($A232:$V232,MATCH(Lists!$J$2,$A$1:$V$1,0))&amp;""),"")),""),""),"")</f>
        <v/>
      </c>
      <c r="Z232" s="36">
        <f>IF(Y232="","",IF(Y232&gt;=9,"Promoter",IF(Y232&gt;=7,"Passive","Detractor")))</f>
        <v/>
      </c>
      <c r="AA232" s="36">
        <f>IFERROR(VALUE(IFERROR(TRIM(INDEX($A232:$V232,MATCH(Lists!$J$4,$A$1:$V$1,0))&amp;""),"")),"")</f>
        <v/>
      </c>
      <c r="AB232" s="36">
        <f>IFERROR(VALUE(IFERROR(TRIM(INDEX($A232:$V232,MATCH(Lists!$J$5,$A$1:$V$1,0))&amp;""),"")),"")</f>
        <v/>
      </c>
      <c r="AC232" s="36">
        <f>IFERROR(VALUE(IFERROR(TRIM(INDEX($A232:$V232,MATCH(Lists!$J$6,$A$1:$V$1,0))&amp;""),"")),"")</f>
        <v/>
      </c>
      <c r="AD232" s="36">
        <f>IFERROR(TRIM(INDEX($A232:$V232,MATCH(Lists!$J$7,$A$1:$V$1,0))&amp;""),"")</f>
        <v/>
      </c>
      <c r="AE232" s="36">
        <f>IFERROR(TRIM(INDEX($A232:$V232,MATCH(Lists!$J$8,$A$1:$V$1,0))&amp;""),"")</f>
        <v/>
      </c>
      <c r="AF232" s="36">
        <f>IFERROR(TRIM(INDEX($A232:$V232,MATCH(Lists!$J$3,$A$1:$V$1,0))&amp;""),"")</f>
        <v/>
      </c>
      <c r="AG232" s="36">
        <f>IF(LEN(AF232)&gt;0,MAX($AG$1:AG231)+1,"")</f>
        <v/>
      </c>
      <c r="AH232" s="36">
        <f>IFERROR(TRIM(INDEX($A232:$V232,MATCH(Lists!$J$9,$A$1:$V$1,0))&amp;""),"")</f>
        <v/>
      </c>
    </row>
    <row r="233">
      <c r="W233" s="35" t="n"/>
      <c r="X233" s="36">
        <f>IFERROR(TRIM(INDEX($A233:$V233,MATCH(Lists!$J$10,$A$1:$V$1,0))&amp;""),"")</f>
        <v/>
      </c>
      <c r="Y233" s="36">
        <f>IF(ISNUMBER(IFERROR(VALUE(IFERROR(TRIM(INDEX($A233:$V233,MATCH(Lists!$J$2,$A$1:$V$1,0))&amp;""),"")),"")),IF(AND(IFERROR(VALUE(IFERROR(TRIM(INDEX($A233:$V233,MATCH(Lists!$J$2,$A$1:$V$1,0))&amp;""),"")),"")&gt;=0,IFERROR(VALUE(IFERROR(TRIM(INDEX($A233:$V233,MATCH(Lists!$J$2,$A$1:$V$1,0))&amp;""),"")),"")&lt;=10),IFERROR(VALUE(IFERROR(TRIM(INDEX($A233:$V233,MATCH(Lists!$J$2,$A$1:$V$1,0))&amp;""),"")),""),""),"")</f>
        <v/>
      </c>
      <c r="Z233" s="36">
        <f>IF(Y233="","",IF(Y233&gt;=9,"Promoter",IF(Y233&gt;=7,"Passive","Detractor")))</f>
        <v/>
      </c>
      <c r="AA233" s="36">
        <f>IFERROR(VALUE(IFERROR(TRIM(INDEX($A233:$V233,MATCH(Lists!$J$4,$A$1:$V$1,0))&amp;""),"")),"")</f>
        <v/>
      </c>
      <c r="AB233" s="36">
        <f>IFERROR(VALUE(IFERROR(TRIM(INDEX($A233:$V233,MATCH(Lists!$J$5,$A$1:$V$1,0))&amp;""),"")),"")</f>
        <v/>
      </c>
      <c r="AC233" s="36">
        <f>IFERROR(VALUE(IFERROR(TRIM(INDEX($A233:$V233,MATCH(Lists!$J$6,$A$1:$V$1,0))&amp;""),"")),"")</f>
        <v/>
      </c>
      <c r="AD233" s="36">
        <f>IFERROR(TRIM(INDEX($A233:$V233,MATCH(Lists!$J$7,$A$1:$V$1,0))&amp;""),"")</f>
        <v/>
      </c>
      <c r="AE233" s="36">
        <f>IFERROR(TRIM(INDEX($A233:$V233,MATCH(Lists!$J$8,$A$1:$V$1,0))&amp;""),"")</f>
        <v/>
      </c>
      <c r="AF233" s="36">
        <f>IFERROR(TRIM(INDEX($A233:$V233,MATCH(Lists!$J$3,$A$1:$V$1,0))&amp;""),"")</f>
        <v/>
      </c>
      <c r="AG233" s="36">
        <f>IF(LEN(AF233)&gt;0,MAX($AG$1:AG232)+1,"")</f>
        <v/>
      </c>
      <c r="AH233" s="36">
        <f>IFERROR(TRIM(INDEX($A233:$V233,MATCH(Lists!$J$9,$A$1:$V$1,0))&amp;""),"")</f>
        <v/>
      </c>
    </row>
    <row r="234">
      <c r="W234" s="35" t="n"/>
      <c r="X234" s="36">
        <f>IFERROR(TRIM(INDEX($A234:$V234,MATCH(Lists!$J$10,$A$1:$V$1,0))&amp;""),"")</f>
        <v/>
      </c>
      <c r="Y234" s="36">
        <f>IF(ISNUMBER(IFERROR(VALUE(IFERROR(TRIM(INDEX($A234:$V234,MATCH(Lists!$J$2,$A$1:$V$1,0))&amp;""),"")),"")),IF(AND(IFERROR(VALUE(IFERROR(TRIM(INDEX($A234:$V234,MATCH(Lists!$J$2,$A$1:$V$1,0))&amp;""),"")),"")&gt;=0,IFERROR(VALUE(IFERROR(TRIM(INDEX($A234:$V234,MATCH(Lists!$J$2,$A$1:$V$1,0))&amp;""),"")),"")&lt;=10),IFERROR(VALUE(IFERROR(TRIM(INDEX($A234:$V234,MATCH(Lists!$J$2,$A$1:$V$1,0))&amp;""),"")),""),""),"")</f>
        <v/>
      </c>
      <c r="Z234" s="36">
        <f>IF(Y234="","",IF(Y234&gt;=9,"Promoter",IF(Y234&gt;=7,"Passive","Detractor")))</f>
        <v/>
      </c>
      <c r="AA234" s="36">
        <f>IFERROR(VALUE(IFERROR(TRIM(INDEX($A234:$V234,MATCH(Lists!$J$4,$A$1:$V$1,0))&amp;""),"")),"")</f>
        <v/>
      </c>
      <c r="AB234" s="36">
        <f>IFERROR(VALUE(IFERROR(TRIM(INDEX($A234:$V234,MATCH(Lists!$J$5,$A$1:$V$1,0))&amp;""),"")),"")</f>
        <v/>
      </c>
      <c r="AC234" s="36">
        <f>IFERROR(VALUE(IFERROR(TRIM(INDEX($A234:$V234,MATCH(Lists!$J$6,$A$1:$V$1,0))&amp;""),"")),"")</f>
        <v/>
      </c>
      <c r="AD234" s="36">
        <f>IFERROR(TRIM(INDEX($A234:$V234,MATCH(Lists!$J$7,$A$1:$V$1,0))&amp;""),"")</f>
        <v/>
      </c>
      <c r="AE234" s="36">
        <f>IFERROR(TRIM(INDEX($A234:$V234,MATCH(Lists!$J$8,$A$1:$V$1,0))&amp;""),"")</f>
        <v/>
      </c>
      <c r="AF234" s="36">
        <f>IFERROR(TRIM(INDEX($A234:$V234,MATCH(Lists!$J$3,$A$1:$V$1,0))&amp;""),"")</f>
        <v/>
      </c>
      <c r="AG234" s="36">
        <f>IF(LEN(AF234)&gt;0,MAX($AG$1:AG233)+1,"")</f>
        <v/>
      </c>
      <c r="AH234" s="36">
        <f>IFERROR(TRIM(INDEX($A234:$V234,MATCH(Lists!$J$9,$A$1:$V$1,0))&amp;""),"")</f>
        <v/>
      </c>
    </row>
    <row r="235">
      <c r="W235" s="35" t="n"/>
      <c r="X235" s="36">
        <f>IFERROR(TRIM(INDEX($A235:$V235,MATCH(Lists!$J$10,$A$1:$V$1,0))&amp;""),"")</f>
        <v/>
      </c>
      <c r="Y235" s="36">
        <f>IF(ISNUMBER(IFERROR(VALUE(IFERROR(TRIM(INDEX($A235:$V235,MATCH(Lists!$J$2,$A$1:$V$1,0))&amp;""),"")),"")),IF(AND(IFERROR(VALUE(IFERROR(TRIM(INDEX($A235:$V235,MATCH(Lists!$J$2,$A$1:$V$1,0))&amp;""),"")),"")&gt;=0,IFERROR(VALUE(IFERROR(TRIM(INDEX($A235:$V235,MATCH(Lists!$J$2,$A$1:$V$1,0))&amp;""),"")),"")&lt;=10),IFERROR(VALUE(IFERROR(TRIM(INDEX($A235:$V235,MATCH(Lists!$J$2,$A$1:$V$1,0))&amp;""),"")),""),""),"")</f>
        <v/>
      </c>
      <c r="Z235" s="36">
        <f>IF(Y235="","",IF(Y235&gt;=9,"Promoter",IF(Y235&gt;=7,"Passive","Detractor")))</f>
        <v/>
      </c>
      <c r="AA235" s="36">
        <f>IFERROR(VALUE(IFERROR(TRIM(INDEX($A235:$V235,MATCH(Lists!$J$4,$A$1:$V$1,0))&amp;""),"")),"")</f>
        <v/>
      </c>
      <c r="AB235" s="36">
        <f>IFERROR(VALUE(IFERROR(TRIM(INDEX($A235:$V235,MATCH(Lists!$J$5,$A$1:$V$1,0))&amp;""),"")),"")</f>
        <v/>
      </c>
      <c r="AC235" s="36">
        <f>IFERROR(VALUE(IFERROR(TRIM(INDEX($A235:$V235,MATCH(Lists!$J$6,$A$1:$V$1,0))&amp;""),"")),"")</f>
        <v/>
      </c>
      <c r="AD235" s="36">
        <f>IFERROR(TRIM(INDEX($A235:$V235,MATCH(Lists!$J$7,$A$1:$V$1,0))&amp;""),"")</f>
        <v/>
      </c>
      <c r="AE235" s="36">
        <f>IFERROR(TRIM(INDEX($A235:$V235,MATCH(Lists!$J$8,$A$1:$V$1,0))&amp;""),"")</f>
        <v/>
      </c>
      <c r="AF235" s="36">
        <f>IFERROR(TRIM(INDEX($A235:$V235,MATCH(Lists!$J$3,$A$1:$V$1,0))&amp;""),"")</f>
        <v/>
      </c>
      <c r="AG235" s="36">
        <f>IF(LEN(AF235)&gt;0,MAX($AG$1:AG234)+1,"")</f>
        <v/>
      </c>
      <c r="AH235" s="36">
        <f>IFERROR(TRIM(INDEX($A235:$V235,MATCH(Lists!$J$9,$A$1:$V$1,0))&amp;""),"")</f>
        <v/>
      </c>
    </row>
    <row r="236">
      <c r="W236" s="35" t="n"/>
      <c r="X236" s="36">
        <f>IFERROR(TRIM(INDEX($A236:$V236,MATCH(Lists!$J$10,$A$1:$V$1,0))&amp;""),"")</f>
        <v/>
      </c>
      <c r="Y236" s="36">
        <f>IF(ISNUMBER(IFERROR(VALUE(IFERROR(TRIM(INDEX($A236:$V236,MATCH(Lists!$J$2,$A$1:$V$1,0))&amp;""),"")),"")),IF(AND(IFERROR(VALUE(IFERROR(TRIM(INDEX($A236:$V236,MATCH(Lists!$J$2,$A$1:$V$1,0))&amp;""),"")),"")&gt;=0,IFERROR(VALUE(IFERROR(TRIM(INDEX($A236:$V236,MATCH(Lists!$J$2,$A$1:$V$1,0))&amp;""),"")),"")&lt;=10),IFERROR(VALUE(IFERROR(TRIM(INDEX($A236:$V236,MATCH(Lists!$J$2,$A$1:$V$1,0))&amp;""),"")),""),""),"")</f>
        <v/>
      </c>
      <c r="Z236" s="36">
        <f>IF(Y236="","",IF(Y236&gt;=9,"Promoter",IF(Y236&gt;=7,"Passive","Detractor")))</f>
        <v/>
      </c>
      <c r="AA236" s="36">
        <f>IFERROR(VALUE(IFERROR(TRIM(INDEX($A236:$V236,MATCH(Lists!$J$4,$A$1:$V$1,0))&amp;""),"")),"")</f>
        <v/>
      </c>
      <c r="AB236" s="36">
        <f>IFERROR(VALUE(IFERROR(TRIM(INDEX($A236:$V236,MATCH(Lists!$J$5,$A$1:$V$1,0))&amp;""),"")),"")</f>
        <v/>
      </c>
      <c r="AC236" s="36">
        <f>IFERROR(VALUE(IFERROR(TRIM(INDEX($A236:$V236,MATCH(Lists!$J$6,$A$1:$V$1,0))&amp;""),"")),"")</f>
        <v/>
      </c>
      <c r="AD236" s="36">
        <f>IFERROR(TRIM(INDEX($A236:$V236,MATCH(Lists!$J$7,$A$1:$V$1,0))&amp;""),"")</f>
        <v/>
      </c>
      <c r="AE236" s="36">
        <f>IFERROR(TRIM(INDEX($A236:$V236,MATCH(Lists!$J$8,$A$1:$V$1,0))&amp;""),"")</f>
        <v/>
      </c>
      <c r="AF236" s="36">
        <f>IFERROR(TRIM(INDEX($A236:$V236,MATCH(Lists!$J$3,$A$1:$V$1,0))&amp;""),"")</f>
        <v/>
      </c>
      <c r="AG236" s="36">
        <f>IF(LEN(AF236)&gt;0,MAX($AG$1:AG235)+1,"")</f>
        <v/>
      </c>
      <c r="AH236" s="36">
        <f>IFERROR(TRIM(INDEX($A236:$V236,MATCH(Lists!$J$9,$A$1:$V$1,0))&amp;""),"")</f>
        <v/>
      </c>
    </row>
    <row r="237">
      <c r="W237" s="35" t="n"/>
      <c r="X237" s="36">
        <f>IFERROR(TRIM(INDEX($A237:$V237,MATCH(Lists!$J$10,$A$1:$V$1,0))&amp;""),"")</f>
        <v/>
      </c>
      <c r="Y237" s="36">
        <f>IF(ISNUMBER(IFERROR(VALUE(IFERROR(TRIM(INDEX($A237:$V237,MATCH(Lists!$J$2,$A$1:$V$1,0))&amp;""),"")),"")),IF(AND(IFERROR(VALUE(IFERROR(TRIM(INDEX($A237:$V237,MATCH(Lists!$J$2,$A$1:$V$1,0))&amp;""),"")),"")&gt;=0,IFERROR(VALUE(IFERROR(TRIM(INDEX($A237:$V237,MATCH(Lists!$J$2,$A$1:$V$1,0))&amp;""),"")),"")&lt;=10),IFERROR(VALUE(IFERROR(TRIM(INDEX($A237:$V237,MATCH(Lists!$J$2,$A$1:$V$1,0))&amp;""),"")),""),""),"")</f>
        <v/>
      </c>
      <c r="Z237" s="36">
        <f>IF(Y237="","",IF(Y237&gt;=9,"Promoter",IF(Y237&gt;=7,"Passive","Detractor")))</f>
        <v/>
      </c>
      <c r="AA237" s="36">
        <f>IFERROR(VALUE(IFERROR(TRIM(INDEX($A237:$V237,MATCH(Lists!$J$4,$A$1:$V$1,0))&amp;""),"")),"")</f>
        <v/>
      </c>
      <c r="AB237" s="36">
        <f>IFERROR(VALUE(IFERROR(TRIM(INDEX($A237:$V237,MATCH(Lists!$J$5,$A$1:$V$1,0))&amp;""),"")),"")</f>
        <v/>
      </c>
      <c r="AC237" s="36">
        <f>IFERROR(VALUE(IFERROR(TRIM(INDEX($A237:$V237,MATCH(Lists!$J$6,$A$1:$V$1,0))&amp;""),"")),"")</f>
        <v/>
      </c>
      <c r="AD237" s="36">
        <f>IFERROR(TRIM(INDEX($A237:$V237,MATCH(Lists!$J$7,$A$1:$V$1,0))&amp;""),"")</f>
        <v/>
      </c>
      <c r="AE237" s="36">
        <f>IFERROR(TRIM(INDEX($A237:$V237,MATCH(Lists!$J$8,$A$1:$V$1,0))&amp;""),"")</f>
        <v/>
      </c>
      <c r="AF237" s="36">
        <f>IFERROR(TRIM(INDEX($A237:$V237,MATCH(Lists!$J$3,$A$1:$V$1,0))&amp;""),"")</f>
        <v/>
      </c>
      <c r="AG237" s="36">
        <f>IF(LEN(AF237)&gt;0,MAX($AG$1:AG236)+1,"")</f>
        <v/>
      </c>
      <c r="AH237" s="36">
        <f>IFERROR(TRIM(INDEX($A237:$V237,MATCH(Lists!$J$9,$A$1:$V$1,0))&amp;""),"")</f>
        <v/>
      </c>
    </row>
    <row r="238">
      <c r="W238" s="35" t="n"/>
      <c r="X238" s="36">
        <f>IFERROR(TRIM(INDEX($A238:$V238,MATCH(Lists!$J$10,$A$1:$V$1,0))&amp;""),"")</f>
        <v/>
      </c>
      <c r="Y238" s="36">
        <f>IF(ISNUMBER(IFERROR(VALUE(IFERROR(TRIM(INDEX($A238:$V238,MATCH(Lists!$J$2,$A$1:$V$1,0))&amp;""),"")),"")),IF(AND(IFERROR(VALUE(IFERROR(TRIM(INDEX($A238:$V238,MATCH(Lists!$J$2,$A$1:$V$1,0))&amp;""),"")),"")&gt;=0,IFERROR(VALUE(IFERROR(TRIM(INDEX($A238:$V238,MATCH(Lists!$J$2,$A$1:$V$1,0))&amp;""),"")),"")&lt;=10),IFERROR(VALUE(IFERROR(TRIM(INDEX($A238:$V238,MATCH(Lists!$J$2,$A$1:$V$1,0))&amp;""),"")),""),""),"")</f>
        <v/>
      </c>
      <c r="Z238" s="36">
        <f>IF(Y238="","",IF(Y238&gt;=9,"Promoter",IF(Y238&gt;=7,"Passive","Detractor")))</f>
        <v/>
      </c>
      <c r="AA238" s="36">
        <f>IFERROR(VALUE(IFERROR(TRIM(INDEX($A238:$V238,MATCH(Lists!$J$4,$A$1:$V$1,0))&amp;""),"")),"")</f>
        <v/>
      </c>
      <c r="AB238" s="36">
        <f>IFERROR(VALUE(IFERROR(TRIM(INDEX($A238:$V238,MATCH(Lists!$J$5,$A$1:$V$1,0))&amp;""),"")),"")</f>
        <v/>
      </c>
      <c r="AC238" s="36">
        <f>IFERROR(VALUE(IFERROR(TRIM(INDEX($A238:$V238,MATCH(Lists!$J$6,$A$1:$V$1,0))&amp;""),"")),"")</f>
        <v/>
      </c>
      <c r="AD238" s="36">
        <f>IFERROR(TRIM(INDEX($A238:$V238,MATCH(Lists!$J$7,$A$1:$V$1,0))&amp;""),"")</f>
        <v/>
      </c>
      <c r="AE238" s="36">
        <f>IFERROR(TRIM(INDEX($A238:$V238,MATCH(Lists!$J$8,$A$1:$V$1,0))&amp;""),"")</f>
        <v/>
      </c>
      <c r="AF238" s="36">
        <f>IFERROR(TRIM(INDEX($A238:$V238,MATCH(Lists!$J$3,$A$1:$V$1,0))&amp;""),"")</f>
        <v/>
      </c>
      <c r="AG238" s="36">
        <f>IF(LEN(AF238)&gt;0,MAX($AG$1:AG237)+1,"")</f>
        <v/>
      </c>
      <c r="AH238" s="36">
        <f>IFERROR(TRIM(INDEX($A238:$V238,MATCH(Lists!$J$9,$A$1:$V$1,0))&amp;""),"")</f>
        <v/>
      </c>
    </row>
    <row r="239">
      <c r="W239" s="35" t="n"/>
      <c r="X239" s="36">
        <f>IFERROR(TRIM(INDEX($A239:$V239,MATCH(Lists!$J$10,$A$1:$V$1,0))&amp;""),"")</f>
        <v/>
      </c>
      <c r="Y239" s="36">
        <f>IF(ISNUMBER(IFERROR(VALUE(IFERROR(TRIM(INDEX($A239:$V239,MATCH(Lists!$J$2,$A$1:$V$1,0))&amp;""),"")),"")),IF(AND(IFERROR(VALUE(IFERROR(TRIM(INDEX($A239:$V239,MATCH(Lists!$J$2,$A$1:$V$1,0))&amp;""),"")),"")&gt;=0,IFERROR(VALUE(IFERROR(TRIM(INDEX($A239:$V239,MATCH(Lists!$J$2,$A$1:$V$1,0))&amp;""),"")),"")&lt;=10),IFERROR(VALUE(IFERROR(TRIM(INDEX($A239:$V239,MATCH(Lists!$J$2,$A$1:$V$1,0))&amp;""),"")),""),""),"")</f>
        <v/>
      </c>
      <c r="Z239" s="36">
        <f>IF(Y239="","",IF(Y239&gt;=9,"Promoter",IF(Y239&gt;=7,"Passive","Detractor")))</f>
        <v/>
      </c>
      <c r="AA239" s="36">
        <f>IFERROR(VALUE(IFERROR(TRIM(INDEX($A239:$V239,MATCH(Lists!$J$4,$A$1:$V$1,0))&amp;""),"")),"")</f>
        <v/>
      </c>
      <c r="AB239" s="36">
        <f>IFERROR(VALUE(IFERROR(TRIM(INDEX($A239:$V239,MATCH(Lists!$J$5,$A$1:$V$1,0))&amp;""),"")),"")</f>
        <v/>
      </c>
      <c r="AC239" s="36">
        <f>IFERROR(VALUE(IFERROR(TRIM(INDEX($A239:$V239,MATCH(Lists!$J$6,$A$1:$V$1,0))&amp;""),"")),"")</f>
        <v/>
      </c>
      <c r="AD239" s="36">
        <f>IFERROR(TRIM(INDEX($A239:$V239,MATCH(Lists!$J$7,$A$1:$V$1,0))&amp;""),"")</f>
        <v/>
      </c>
      <c r="AE239" s="36">
        <f>IFERROR(TRIM(INDEX($A239:$V239,MATCH(Lists!$J$8,$A$1:$V$1,0))&amp;""),"")</f>
        <v/>
      </c>
      <c r="AF239" s="36">
        <f>IFERROR(TRIM(INDEX($A239:$V239,MATCH(Lists!$J$3,$A$1:$V$1,0))&amp;""),"")</f>
        <v/>
      </c>
      <c r="AG239" s="36">
        <f>IF(LEN(AF239)&gt;0,MAX($AG$1:AG238)+1,"")</f>
        <v/>
      </c>
      <c r="AH239" s="36">
        <f>IFERROR(TRIM(INDEX($A239:$V239,MATCH(Lists!$J$9,$A$1:$V$1,0))&amp;""),"")</f>
        <v/>
      </c>
    </row>
    <row r="240">
      <c r="W240" s="35" t="n"/>
      <c r="X240" s="36">
        <f>IFERROR(TRIM(INDEX($A240:$V240,MATCH(Lists!$J$10,$A$1:$V$1,0))&amp;""),"")</f>
        <v/>
      </c>
      <c r="Y240" s="36">
        <f>IF(ISNUMBER(IFERROR(VALUE(IFERROR(TRIM(INDEX($A240:$V240,MATCH(Lists!$J$2,$A$1:$V$1,0))&amp;""),"")),"")),IF(AND(IFERROR(VALUE(IFERROR(TRIM(INDEX($A240:$V240,MATCH(Lists!$J$2,$A$1:$V$1,0))&amp;""),"")),"")&gt;=0,IFERROR(VALUE(IFERROR(TRIM(INDEX($A240:$V240,MATCH(Lists!$J$2,$A$1:$V$1,0))&amp;""),"")),"")&lt;=10),IFERROR(VALUE(IFERROR(TRIM(INDEX($A240:$V240,MATCH(Lists!$J$2,$A$1:$V$1,0))&amp;""),"")),""),""),"")</f>
        <v/>
      </c>
      <c r="Z240" s="36">
        <f>IF(Y240="","",IF(Y240&gt;=9,"Promoter",IF(Y240&gt;=7,"Passive","Detractor")))</f>
        <v/>
      </c>
      <c r="AA240" s="36">
        <f>IFERROR(VALUE(IFERROR(TRIM(INDEX($A240:$V240,MATCH(Lists!$J$4,$A$1:$V$1,0))&amp;""),"")),"")</f>
        <v/>
      </c>
      <c r="AB240" s="36">
        <f>IFERROR(VALUE(IFERROR(TRIM(INDEX($A240:$V240,MATCH(Lists!$J$5,$A$1:$V$1,0))&amp;""),"")),"")</f>
        <v/>
      </c>
      <c r="AC240" s="36">
        <f>IFERROR(VALUE(IFERROR(TRIM(INDEX($A240:$V240,MATCH(Lists!$J$6,$A$1:$V$1,0))&amp;""),"")),"")</f>
        <v/>
      </c>
      <c r="AD240" s="36">
        <f>IFERROR(TRIM(INDEX($A240:$V240,MATCH(Lists!$J$7,$A$1:$V$1,0))&amp;""),"")</f>
        <v/>
      </c>
      <c r="AE240" s="36">
        <f>IFERROR(TRIM(INDEX($A240:$V240,MATCH(Lists!$J$8,$A$1:$V$1,0))&amp;""),"")</f>
        <v/>
      </c>
      <c r="AF240" s="36">
        <f>IFERROR(TRIM(INDEX($A240:$V240,MATCH(Lists!$J$3,$A$1:$V$1,0))&amp;""),"")</f>
        <v/>
      </c>
      <c r="AG240" s="36">
        <f>IF(LEN(AF240)&gt;0,MAX($AG$1:AG239)+1,"")</f>
        <v/>
      </c>
      <c r="AH240" s="36">
        <f>IFERROR(TRIM(INDEX($A240:$V240,MATCH(Lists!$J$9,$A$1:$V$1,0))&amp;""),"")</f>
        <v/>
      </c>
    </row>
    <row r="241">
      <c r="W241" s="35" t="n"/>
      <c r="X241" s="36">
        <f>IFERROR(TRIM(INDEX($A241:$V241,MATCH(Lists!$J$10,$A$1:$V$1,0))&amp;""),"")</f>
        <v/>
      </c>
      <c r="Y241" s="36">
        <f>IF(ISNUMBER(IFERROR(VALUE(IFERROR(TRIM(INDEX($A241:$V241,MATCH(Lists!$J$2,$A$1:$V$1,0))&amp;""),"")),"")),IF(AND(IFERROR(VALUE(IFERROR(TRIM(INDEX($A241:$V241,MATCH(Lists!$J$2,$A$1:$V$1,0))&amp;""),"")),"")&gt;=0,IFERROR(VALUE(IFERROR(TRIM(INDEX($A241:$V241,MATCH(Lists!$J$2,$A$1:$V$1,0))&amp;""),"")),"")&lt;=10),IFERROR(VALUE(IFERROR(TRIM(INDEX($A241:$V241,MATCH(Lists!$J$2,$A$1:$V$1,0))&amp;""),"")),""),""),"")</f>
        <v/>
      </c>
      <c r="Z241" s="36">
        <f>IF(Y241="","",IF(Y241&gt;=9,"Promoter",IF(Y241&gt;=7,"Passive","Detractor")))</f>
        <v/>
      </c>
      <c r="AA241" s="36">
        <f>IFERROR(VALUE(IFERROR(TRIM(INDEX($A241:$V241,MATCH(Lists!$J$4,$A$1:$V$1,0))&amp;""),"")),"")</f>
        <v/>
      </c>
      <c r="AB241" s="36">
        <f>IFERROR(VALUE(IFERROR(TRIM(INDEX($A241:$V241,MATCH(Lists!$J$5,$A$1:$V$1,0))&amp;""),"")),"")</f>
        <v/>
      </c>
      <c r="AC241" s="36">
        <f>IFERROR(VALUE(IFERROR(TRIM(INDEX($A241:$V241,MATCH(Lists!$J$6,$A$1:$V$1,0))&amp;""),"")),"")</f>
        <v/>
      </c>
      <c r="AD241" s="36">
        <f>IFERROR(TRIM(INDEX($A241:$V241,MATCH(Lists!$J$7,$A$1:$V$1,0))&amp;""),"")</f>
        <v/>
      </c>
      <c r="AE241" s="36">
        <f>IFERROR(TRIM(INDEX($A241:$V241,MATCH(Lists!$J$8,$A$1:$V$1,0))&amp;""),"")</f>
        <v/>
      </c>
      <c r="AF241" s="36">
        <f>IFERROR(TRIM(INDEX($A241:$V241,MATCH(Lists!$J$3,$A$1:$V$1,0))&amp;""),"")</f>
        <v/>
      </c>
      <c r="AG241" s="36">
        <f>IF(LEN(AF241)&gt;0,MAX($AG$1:AG240)+1,"")</f>
        <v/>
      </c>
      <c r="AH241" s="36">
        <f>IFERROR(TRIM(INDEX($A241:$V241,MATCH(Lists!$J$9,$A$1:$V$1,0))&amp;""),"")</f>
        <v/>
      </c>
    </row>
    <row r="242">
      <c r="W242" s="35" t="n"/>
      <c r="X242" s="36">
        <f>IFERROR(TRIM(INDEX($A242:$V242,MATCH(Lists!$J$10,$A$1:$V$1,0))&amp;""),"")</f>
        <v/>
      </c>
      <c r="Y242" s="36">
        <f>IF(ISNUMBER(IFERROR(VALUE(IFERROR(TRIM(INDEX($A242:$V242,MATCH(Lists!$J$2,$A$1:$V$1,0))&amp;""),"")),"")),IF(AND(IFERROR(VALUE(IFERROR(TRIM(INDEX($A242:$V242,MATCH(Lists!$J$2,$A$1:$V$1,0))&amp;""),"")),"")&gt;=0,IFERROR(VALUE(IFERROR(TRIM(INDEX($A242:$V242,MATCH(Lists!$J$2,$A$1:$V$1,0))&amp;""),"")),"")&lt;=10),IFERROR(VALUE(IFERROR(TRIM(INDEX($A242:$V242,MATCH(Lists!$J$2,$A$1:$V$1,0))&amp;""),"")),""),""),"")</f>
        <v/>
      </c>
      <c r="Z242" s="36">
        <f>IF(Y242="","",IF(Y242&gt;=9,"Promoter",IF(Y242&gt;=7,"Passive","Detractor")))</f>
        <v/>
      </c>
      <c r="AA242" s="36">
        <f>IFERROR(VALUE(IFERROR(TRIM(INDEX($A242:$V242,MATCH(Lists!$J$4,$A$1:$V$1,0))&amp;""),"")),"")</f>
        <v/>
      </c>
      <c r="AB242" s="36">
        <f>IFERROR(VALUE(IFERROR(TRIM(INDEX($A242:$V242,MATCH(Lists!$J$5,$A$1:$V$1,0))&amp;""),"")),"")</f>
        <v/>
      </c>
      <c r="AC242" s="36">
        <f>IFERROR(VALUE(IFERROR(TRIM(INDEX($A242:$V242,MATCH(Lists!$J$6,$A$1:$V$1,0))&amp;""),"")),"")</f>
        <v/>
      </c>
      <c r="AD242" s="36">
        <f>IFERROR(TRIM(INDEX($A242:$V242,MATCH(Lists!$J$7,$A$1:$V$1,0))&amp;""),"")</f>
        <v/>
      </c>
      <c r="AE242" s="36">
        <f>IFERROR(TRIM(INDEX($A242:$V242,MATCH(Lists!$J$8,$A$1:$V$1,0))&amp;""),"")</f>
        <v/>
      </c>
      <c r="AF242" s="36">
        <f>IFERROR(TRIM(INDEX($A242:$V242,MATCH(Lists!$J$3,$A$1:$V$1,0))&amp;""),"")</f>
        <v/>
      </c>
      <c r="AG242" s="36">
        <f>IF(LEN(AF242)&gt;0,MAX($AG$1:AG241)+1,"")</f>
        <v/>
      </c>
      <c r="AH242" s="36">
        <f>IFERROR(TRIM(INDEX($A242:$V242,MATCH(Lists!$J$9,$A$1:$V$1,0))&amp;""),"")</f>
        <v/>
      </c>
    </row>
    <row r="243">
      <c r="W243" s="35" t="n"/>
      <c r="X243" s="36">
        <f>IFERROR(TRIM(INDEX($A243:$V243,MATCH(Lists!$J$10,$A$1:$V$1,0))&amp;""),"")</f>
        <v/>
      </c>
      <c r="Y243" s="36">
        <f>IF(ISNUMBER(IFERROR(VALUE(IFERROR(TRIM(INDEX($A243:$V243,MATCH(Lists!$J$2,$A$1:$V$1,0))&amp;""),"")),"")),IF(AND(IFERROR(VALUE(IFERROR(TRIM(INDEX($A243:$V243,MATCH(Lists!$J$2,$A$1:$V$1,0))&amp;""),"")),"")&gt;=0,IFERROR(VALUE(IFERROR(TRIM(INDEX($A243:$V243,MATCH(Lists!$J$2,$A$1:$V$1,0))&amp;""),"")),"")&lt;=10),IFERROR(VALUE(IFERROR(TRIM(INDEX($A243:$V243,MATCH(Lists!$J$2,$A$1:$V$1,0))&amp;""),"")),""),""),"")</f>
        <v/>
      </c>
      <c r="Z243" s="36">
        <f>IF(Y243="","",IF(Y243&gt;=9,"Promoter",IF(Y243&gt;=7,"Passive","Detractor")))</f>
        <v/>
      </c>
      <c r="AA243" s="36">
        <f>IFERROR(VALUE(IFERROR(TRIM(INDEX($A243:$V243,MATCH(Lists!$J$4,$A$1:$V$1,0))&amp;""),"")),"")</f>
        <v/>
      </c>
      <c r="AB243" s="36">
        <f>IFERROR(VALUE(IFERROR(TRIM(INDEX($A243:$V243,MATCH(Lists!$J$5,$A$1:$V$1,0))&amp;""),"")),"")</f>
        <v/>
      </c>
      <c r="AC243" s="36">
        <f>IFERROR(VALUE(IFERROR(TRIM(INDEX($A243:$V243,MATCH(Lists!$J$6,$A$1:$V$1,0))&amp;""),"")),"")</f>
        <v/>
      </c>
      <c r="AD243" s="36">
        <f>IFERROR(TRIM(INDEX($A243:$V243,MATCH(Lists!$J$7,$A$1:$V$1,0))&amp;""),"")</f>
        <v/>
      </c>
      <c r="AE243" s="36">
        <f>IFERROR(TRIM(INDEX($A243:$V243,MATCH(Lists!$J$8,$A$1:$V$1,0))&amp;""),"")</f>
        <v/>
      </c>
      <c r="AF243" s="36">
        <f>IFERROR(TRIM(INDEX($A243:$V243,MATCH(Lists!$J$3,$A$1:$V$1,0))&amp;""),"")</f>
        <v/>
      </c>
      <c r="AG243" s="36">
        <f>IF(LEN(AF243)&gt;0,MAX($AG$1:AG242)+1,"")</f>
        <v/>
      </c>
      <c r="AH243" s="36">
        <f>IFERROR(TRIM(INDEX($A243:$V243,MATCH(Lists!$J$9,$A$1:$V$1,0))&amp;""),"")</f>
        <v/>
      </c>
    </row>
    <row r="244">
      <c r="W244" s="35" t="n"/>
      <c r="X244" s="36">
        <f>IFERROR(TRIM(INDEX($A244:$V244,MATCH(Lists!$J$10,$A$1:$V$1,0))&amp;""),"")</f>
        <v/>
      </c>
      <c r="Y244" s="36">
        <f>IF(ISNUMBER(IFERROR(VALUE(IFERROR(TRIM(INDEX($A244:$V244,MATCH(Lists!$J$2,$A$1:$V$1,0))&amp;""),"")),"")),IF(AND(IFERROR(VALUE(IFERROR(TRIM(INDEX($A244:$V244,MATCH(Lists!$J$2,$A$1:$V$1,0))&amp;""),"")),"")&gt;=0,IFERROR(VALUE(IFERROR(TRIM(INDEX($A244:$V244,MATCH(Lists!$J$2,$A$1:$V$1,0))&amp;""),"")),"")&lt;=10),IFERROR(VALUE(IFERROR(TRIM(INDEX($A244:$V244,MATCH(Lists!$J$2,$A$1:$V$1,0))&amp;""),"")),""),""),"")</f>
        <v/>
      </c>
      <c r="Z244" s="36">
        <f>IF(Y244="","",IF(Y244&gt;=9,"Promoter",IF(Y244&gt;=7,"Passive","Detractor")))</f>
        <v/>
      </c>
      <c r="AA244" s="36">
        <f>IFERROR(VALUE(IFERROR(TRIM(INDEX($A244:$V244,MATCH(Lists!$J$4,$A$1:$V$1,0))&amp;""),"")),"")</f>
        <v/>
      </c>
      <c r="AB244" s="36">
        <f>IFERROR(VALUE(IFERROR(TRIM(INDEX($A244:$V244,MATCH(Lists!$J$5,$A$1:$V$1,0))&amp;""),"")),"")</f>
        <v/>
      </c>
      <c r="AC244" s="36">
        <f>IFERROR(VALUE(IFERROR(TRIM(INDEX($A244:$V244,MATCH(Lists!$J$6,$A$1:$V$1,0))&amp;""),"")),"")</f>
        <v/>
      </c>
      <c r="AD244" s="36">
        <f>IFERROR(TRIM(INDEX($A244:$V244,MATCH(Lists!$J$7,$A$1:$V$1,0))&amp;""),"")</f>
        <v/>
      </c>
      <c r="AE244" s="36">
        <f>IFERROR(TRIM(INDEX($A244:$V244,MATCH(Lists!$J$8,$A$1:$V$1,0))&amp;""),"")</f>
        <v/>
      </c>
      <c r="AF244" s="36">
        <f>IFERROR(TRIM(INDEX($A244:$V244,MATCH(Lists!$J$3,$A$1:$V$1,0))&amp;""),"")</f>
        <v/>
      </c>
      <c r="AG244" s="36">
        <f>IF(LEN(AF244)&gt;0,MAX($AG$1:AG243)+1,"")</f>
        <v/>
      </c>
      <c r="AH244" s="36">
        <f>IFERROR(TRIM(INDEX($A244:$V244,MATCH(Lists!$J$9,$A$1:$V$1,0))&amp;""),"")</f>
        <v/>
      </c>
    </row>
    <row r="245">
      <c r="W245" s="35" t="n"/>
      <c r="X245" s="36">
        <f>IFERROR(TRIM(INDEX($A245:$V245,MATCH(Lists!$J$10,$A$1:$V$1,0))&amp;""),"")</f>
        <v/>
      </c>
      <c r="Y245" s="36">
        <f>IF(ISNUMBER(IFERROR(VALUE(IFERROR(TRIM(INDEX($A245:$V245,MATCH(Lists!$J$2,$A$1:$V$1,0))&amp;""),"")),"")),IF(AND(IFERROR(VALUE(IFERROR(TRIM(INDEX($A245:$V245,MATCH(Lists!$J$2,$A$1:$V$1,0))&amp;""),"")),"")&gt;=0,IFERROR(VALUE(IFERROR(TRIM(INDEX($A245:$V245,MATCH(Lists!$J$2,$A$1:$V$1,0))&amp;""),"")),"")&lt;=10),IFERROR(VALUE(IFERROR(TRIM(INDEX($A245:$V245,MATCH(Lists!$J$2,$A$1:$V$1,0))&amp;""),"")),""),""),"")</f>
        <v/>
      </c>
      <c r="Z245" s="36">
        <f>IF(Y245="","",IF(Y245&gt;=9,"Promoter",IF(Y245&gt;=7,"Passive","Detractor")))</f>
        <v/>
      </c>
      <c r="AA245" s="36">
        <f>IFERROR(VALUE(IFERROR(TRIM(INDEX($A245:$V245,MATCH(Lists!$J$4,$A$1:$V$1,0))&amp;""),"")),"")</f>
        <v/>
      </c>
      <c r="AB245" s="36">
        <f>IFERROR(VALUE(IFERROR(TRIM(INDEX($A245:$V245,MATCH(Lists!$J$5,$A$1:$V$1,0))&amp;""),"")),"")</f>
        <v/>
      </c>
      <c r="AC245" s="36">
        <f>IFERROR(VALUE(IFERROR(TRIM(INDEX($A245:$V245,MATCH(Lists!$J$6,$A$1:$V$1,0))&amp;""),"")),"")</f>
        <v/>
      </c>
      <c r="AD245" s="36">
        <f>IFERROR(TRIM(INDEX($A245:$V245,MATCH(Lists!$J$7,$A$1:$V$1,0))&amp;""),"")</f>
        <v/>
      </c>
      <c r="AE245" s="36">
        <f>IFERROR(TRIM(INDEX($A245:$V245,MATCH(Lists!$J$8,$A$1:$V$1,0))&amp;""),"")</f>
        <v/>
      </c>
      <c r="AF245" s="36">
        <f>IFERROR(TRIM(INDEX($A245:$V245,MATCH(Lists!$J$3,$A$1:$V$1,0))&amp;""),"")</f>
        <v/>
      </c>
      <c r="AG245" s="36">
        <f>IF(LEN(AF245)&gt;0,MAX($AG$1:AG244)+1,"")</f>
        <v/>
      </c>
      <c r="AH245" s="36">
        <f>IFERROR(TRIM(INDEX($A245:$V245,MATCH(Lists!$J$9,$A$1:$V$1,0))&amp;""),"")</f>
        <v/>
      </c>
    </row>
    <row r="246">
      <c r="W246" s="35" t="n"/>
      <c r="X246" s="36">
        <f>IFERROR(TRIM(INDEX($A246:$V246,MATCH(Lists!$J$10,$A$1:$V$1,0))&amp;""),"")</f>
        <v/>
      </c>
      <c r="Y246" s="36">
        <f>IF(ISNUMBER(IFERROR(VALUE(IFERROR(TRIM(INDEX($A246:$V246,MATCH(Lists!$J$2,$A$1:$V$1,0))&amp;""),"")),"")),IF(AND(IFERROR(VALUE(IFERROR(TRIM(INDEX($A246:$V246,MATCH(Lists!$J$2,$A$1:$V$1,0))&amp;""),"")),"")&gt;=0,IFERROR(VALUE(IFERROR(TRIM(INDEX($A246:$V246,MATCH(Lists!$J$2,$A$1:$V$1,0))&amp;""),"")),"")&lt;=10),IFERROR(VALUE(IFERROR(TRIM(INDEX($A246:$V246,MATCH(Lists!$J$2,$A$1:$V$1,0))&amp;""),"")),""),""),"")</f>
        <v/>
      </c>
      <c r="Z246" s="36">
        <f>IF(Y246="","",IF(Y246&gt;=9,"Promoter",IF(Y246&gt;=7,"Passive","Detractor")))</f>
        <v/>
      </c>
      <c r="AA246" s="36">
        <f>IFERROR(VALUE(IFERROR(TRIM(INDEX($A246:$V246,MATCH(Lists!$J$4,$A$1:$V$1,0))&amp;""),"")),"")</f>
        <v/>
      </c>
      <c r="AB246" s="36">
        <f>IFERROR(VALUE(IFERROR(TRIM(INDEX($A246:$V246,MATCH(Lists!$J$5,$A$1:$V$1,0))&amp;""),"")),"")</f>
        <v/>
      </c>
      <c r="AC246" s="36">
        <f>IFERROR(VALUE(IFERROR(TRIM(INDEX($A246:$V246,MATCH(Lists!$J$6,$A$1:$V$1,0))&amp;""),"")),"")</f>
        <v/>
      </c>
      <c r="AD246" s="36">
        <f>IFERROR(TRIM(INDEX($A246:$V246,MATCH(Lists!$J$7,$A$1:$V$1,0))&amp;""),"")</f>
        <v/>
      </c>
      <c r="AE246" s="36">
        <f>IFERROR(TRIM(INDEX($A246:$V246,MATCH(Lists!$J$8,$A$1:$V$1,0))&amp;""),"")</f>
        <v/>
      </c>
      <c r="AF246" s="36">
        <f>IFERROR(TRIM(INDEX($A246:$V246,MATCH(Lists!$J$3,$A$1:$V$1,0))&amp;""),"")</f>
        <v/>
      </c>
      <c r="AG246" s="36">
        <f>IF(LEN(AF246)&gt;0,MAX($AG$1:AG245)+1,"")</f>
        <v/>
      </c>
      <c r="AH246" s="36">
        <f>IFERROR(TRIM(INDEX($A246:$V246,MATCH(Lists!$J$9,$A$1:$V$1,0))&amp;""),"")</f>
        <v/>
      </c>
    </row>
    <row r="247">
      <c r="W247" s="35" t="n"/>
      <c r="X247" s="36">
        <f>IFERROR(TRIM(INDEX($A247:$V247,MATCH(Lists!$J$10,$A$1:$V$1,0))&amp;""),"")</f>
        <v/>
      </c>
      <c r="Y247" s="36">
        <f>IF(ISNUMBER(IFERROR(VALUE(IFERROR(TRIM(INDEX($A247:$V247,MATCH(Lists!$J$2,$A$1:$V$1,0))&amp;""),"")),"")),IF(AND(IFERROR(VALUE(IFERROR(TRIM(INDEX($A247:$V247,MATCH(Lists!$J$2,$A$1:$V$1,0))&amp;""),"")),"")&gt;=0,IFERROR(VALUE(IFERROR(TRIM(INDEX($A247:$V247,MATCH(Lists!$J$2,$A$1:$V$1,0))&amp;""),"")),"")&lt;=10),IFERROR(VALUE(IFERROR(TRIM(INDEX($A247:$V247,MATCH(Lists!$J$2,$A$1:$V$1,0))&amp;""),"")),""),""),"")</f>
        <v/>
      </c>
      <c r="Z247" s="36">
        <f>IF(Y247="","",IF(Y247&gt;=9,"Promoter",IF(Y247&gt;=7,"Passive","Detractor")))</f>
        <v/>
      </c>
      <c r="AA247" s="36">
        <f>IFERROR(VALUE(IFERROR(TRIM(INDEX($A247:$V247,MATCH(Lists!$J$4,$A$1:$V$1,0))&amp;""),"")),"")</f>
        <v/>
      </c>
      <c r="AB247" s="36">
        <f>IFERROR(VALUE(IFERROR(TRIM(INDEX($A247:$V247,MATCH(Lists!$J$5,$A$1:$V$1,0))&amp;""),"")),"")</f>
        <v/>
      </c>
      <c r="AC247" s="36">
        <f>IFERROR(VALUE(IFERROR(TRIM(INDEX($A247:$V247,MATCH(Lists!$J$6,$A$1:$V$1,0))&amp;""),"")),"")</f>
        <v/>
      </c>
      <c r="AD247" s="36">
        <f>IFERROR(TRIM(INDEX($A247:$V247,MATCH(Lists!$J$7,$A$1:$V$1,0))&amp;""),"")</f>
        <v/>
      </c>
      <c r="AE247" s="36">
        <f>IFERROR(TRIM(INDEX($A247:$V247,MATCH(Lists!$J$8,$A$1:$V$1,0))&amp;""),"")</f>
        <v/>
      </c>
      <c r="AF247" s="36">
        <f>IFERROR(TRIM(INDEX($A247:$V247,MATCH(Lists!$J$3,$A$1:$V$1,0))&amp;""),"")</f>
        <v/>
      </c>
      <c r="AG247" s="36">
        <f>IF(LEN(AF247)&gt;0,MAX($AG$1:AG246)+1,"")</f>
        <v/>
      </c>
      <c r="AH247" s="36">
        <f>IFERROR(TRIM(INDEX($A247:$V247,MATCH(Lists!$J$9,$A$1:$V$1,0))&amp;""),"")</f>
        <v/>
      </c>
    </row>
    <row r="248">
      <c r="W248" s="35" t="n"/>
      <c r="X248" s="36">
        <f>IFERROR(TRIM(INDEX($A248:$V248,MATCH(Lists!$J$10,$A$1:$V$1,0))&amp;""),"")</f>
        <v/>
      </c>
      <c r="Y248" s="36">
        <f>IF(ISNUMBER(IFERROR(VALUE(IFERROR(TRIM(INDEX($A248:$V248,MATCH(Lists!$J$2,$A$1:$V$1,0))&amp;""),"")),"")),IF(AND(IFERROR(VALUE(IFERROR(TRIM(INDEX($A248:$V248,MATCH(Lists!$J$2,$A$1:$V$1,0))&amp;""),"")),"")&gt;=0,IFERROR(VALUE(IFERROR(TRIM(INDEX($A248:$V248,MATCH(Lists!$J$2,$A$1:$V$1,0))&amp;""),"")),"")&lt;=10),IFERROR(VALUE(IFERROR(TRIM(INDEX($A248:$V248,MATCH(Lists!$J$2,$A$1:$V$1,0))&amp;""),"")),""),""),"")</f>
        <v/>
      </c>
      <c r="Z248" s="36">
        <f>IF(Y248="","",IF(Y248&gt;=9,"Promoter",IF(Y248&gt;=7,"Passive","Detractor")))</f>
        <v/>
      </c>
      <c r="AA248" s="36">
        <f>IFERROR(VALUE(IFERROR(TRIM(INDEX($A248:$V248,MATCH(Lists!$J$4,$A$1:$V$1,0))&amp;""),"")),"")</f>
        <v/>
      </c>
      <c r="AB248" s="36">
        <f>IFERROR(VALUE(IFERROR(TRIM(INDEX($A248:$V248,MATCH(Lists!$J$5,$A$1:$V$1,0))&amp;""),"")),"")</f>
        <v/>
      </c>
      <c r="AC248" s="36">
        <f>IFERROR(VALUE(IFERROR(TRIM(INDEX($A248:$V248,MATCH(Lists!$J$6,$A$1:$V$1,0))&amp;""),"")),"")</f>
        <v/>
      </c>
      <c r="AD248" s="36">
        <f>IFERROR(TRIM(INDEX($A248:$V248,MATCH(Lists!$J$7,$A$1:$V$1,0))&amp;""),"")</f>
        <v/>
      </c>
      <c r="AE248" s="36">
        <f>IFERROR(TRIM(INDEX($A248:$V248,MATCH(Lists!$J$8,$A$1:$V$1,0))&amp;""),"")</f>
        <v/>
      </c>
      <c r="AF248" s="36">
        <f>IFERROR(TRIM(INDEX($A248:$V248,MATCH(Lists!$J$3,$A$1:$V$1,0))&amp;""),"")</f>
        <v/>
      </c>
      <c r="AG248" s="36">
        <f>IF(LEN(AF248)&gt;0,MAX($AG$1:AG247)+1,"")</f>
        <v/>
      </c>
      <c r="AH248" s="36">
        <f>IFERROR(TRIM(INDEX($A248:$V248,MATCH(Lists!$J$9,$A$1:$V$1,0))&amp;""),"")</f>
        <v/>
      </c>
    </row>
    <row r="249">
      <c r="W249" s="35" t="n"/>
      <c r="X249" s="36">
        <f>IFERROR(TRIM(INDEX($A249:$V249,MATCH(Lists!$J$10,$A$1:$V$1,0))&amp;""),"")</f>
        <v/>
      </c>
      <c r="Y249" s="36">
        <f>IF(ISNUMBER(IFERROR(VALUE(IFERROR(TRIM(INDEX($A249:$V249,MATCH(Lists!$J$2,$A$1:$V$1,0))&amp;""),"")),"")),IF(AND(IFERROR(VALUE(IFERROR(TRIM(INDEX($A249:$V249,MATCH(Lists!$J$2,$A$1:$V$1,0))&amp;""),"")),"")&gt;=0,IFERROR(VALUE(IFERROR(TRIM(INDEX($A249:$V249,MATCH(Lists!$J$2,$A$1:$V$1,0))&amp;""),"")),"")&lt;=10),IFERROR(VALUE(IFERROR(TRIM(INDEX($A249:$V249,MATCH(Lists!$J$2,$A$1:$V$1,0))&amp;""),"")),""),""),"")</f>
        <v/>
      </c>
      <c r="Z249" s="36">
        <f>IF(Y249="","",IF(Y249&gt;=9,"Promoter",IF(Y249&gt;=7,"Passive","Detractor")))</f>
        <v/>
      </c>
      <c r="AA249" s="36">
        <f>IFERROR(VALUE(IFERROR(TRIM(INDEX($A249:$V249,MATCH(Lists!$J$4,$A$1:$V$1,0))&amp;""),"")),"")</f>
        <v/>
      </c>
      <c r="AB249" s="36">
        <f>IFERROR(VALUE(IFERROR(TRIM(INDEX($A249:$V249,MATCH(Lists!$J$5,$A$1:$V$1,0))&amp;""),"")),"")</f>
        <v/>
      </c>
      <c r="AC249" s="36">
        <f>IFERROR(VALUE(IFERROR(TRIM(INDEX($A249:$V249,MATCH(Lists!$J$6,$A$1:$V$1,0))&amp;""),"")),"")</f>
        <v/>
      </c>
      <c r="AD249" s="36">
        <f>IFERROR(TRIM(INDEX($A249:$V249,MATCH(Lists!$J$7,$A$1:$V$1,0))&amp;""),"")</f>
        <v/>
      </c>
      <c r="AE249" s="36">
        <f>IFERROR(TRIM(INDEX($A249:$V249,MATCH(Lists!$J$8,$A$1:$V$1,0))&amp;""),"")</f>
        <v/>
      </c>
      <c r="AF249" s="36">
        <f>IFERROR(TRIM(INDEX($A249:$V249,MATCH(Lists!$J$3,$A$1:$V$1,0))&amp;""),"")</f>
        <v/>
      </c>
      <c r="AG249" s="36">
        <f>IF(LEN(AF249)&gt;0,MAX($AG$1:AG248)+1,"")</f>
        <v/>
      </c>
      <c r="AH249" s="36">
        <f>IFERROR(TRIM(INDEX($A249:$V249,MATCH(Lists!$J$9,$A$1:$V$1,0))&amp;""),"")</f>
        <v/>
      </c>
    </row>
    <row r="250">
      <c r="W250" s="35" t="n"/>
      <c r="X250" s="36">
        <f>IFERROR(TRIM(INDEX($A250:$V250,MATCH(Lists!$J$10,$A$1:$V$1,0))&amp;""),"")</f>
        <v/>
      </c>
      <c r="Y250" s="36">
        <f>IF(ISNUMBER(IFERROR(VALUE(IFERROR(TRIM(INDEX($A250:$V250,MATCH(Lists!$J$2,$A$1:$V$1,0))&amp;""),"")),"")),IF(AND(IFERROR(VALUE(IFERROR(TRIM(INDEX($A250:$V250,MATCH(Lists!$J$2,$A$1:$V$1,0))&amp;""),"")),"")&gt;=0,IFERROR(VALUE(IFERROR(TRIM(INDEX($A250:$V250,MATCH(Lists!$J$2,$A$1:$V$1,0))&amp;""),"")),"")&lt;=10),IFERROR(VALUE(IFERROR(TRIM(INDEX($A250:$V250,MATCH(Lists!$J$2,$A$1:$V$1,0))&amp;""),"")),""),""),"")</f>
        <v/>
      </c>
      <c r="Z250" s="36">
        <f>IF(Y250="","",IF(Y250&gt;=9,"Promoter",IF(Y250&gt;=7,"Passive","Detractor")))</f>
        <v/>
      </c>
      <c r="AA250" s="36">
        <f>IFERROR(VALUE(IFERROR(TRIM(INDEX($A250:$V250,MATCH(Lists!$J$4,$A$1:$V$1,0))&amp;""),"")),"")</f>
        <v/>
      </c>
      <c r="AB250" s="36">
        <f>IFERROR(VALUE(IFERROR(TRIM(INDEX($A250:$V250,MATCH(Lists!$J$5,$A$1:$V$1,0))&amp;""),"")),"")</f>
        <v/>
      </c>
      <c r="AC250" s="36">
        <f>IFERROR(VALUE(IFERROR(TRIM(INDEX($A250:$V250,MATCH(Lists!$J$6,$A$1:$V$1,0))&amp;""),"")),"")</f>
        <v/>
      </c>
      <c r="AD250" s="36">
        <f>IFERROR(TRIM(INDEX($A250:$V250,MATCH(Lists!$J$7,$A$1:$V$1,0))&amp;""),"")</f>
        <v/>
      </c>
      <c r="AE250" s="36">
        <f>IFERROR(TRIM(INDEX($A250:$V250,MATCH(Lists!$J$8,$A$1:$V$1,0))&amp;""),"")</f>
        <v/>
      </c>
      <c r="AF250" s="36">
        <f>IFERROR(TRIM(INDEX($A250:$V250,MATCH(Lists!$J$3,$A$1:$V$1,0))&amp;""),"")</f>
        <v/>
      </c>
      <c r="AG250" s="36">
        <f>IF(LEN(AF250)&gt;0,MAX($AG$1:AG249)+1,"")</f>
        <v/>
      </c>
      <c r="AH250" s="36">
        <f>IFERROR(TRIM(INDEX($A250:$V250,MATCH(Lists!$J$9,$A$1:$V$1,0))&amp;""),"")</f>
        <v/>
      </c>
    </row>
    <row r="251">
      <c r="W251" s="35" t="n"/>
      <c r="X251" s="36">
        <f>IFERROR(TRIM(INDEX($A251:$V251,MATCH(Lists!$J$10,$A$1:$V$1,0))&amp;""),"")</f>
        <v/>
      </c>
      <c r="Y251" s="36">
        <f>IF(ISNUMBER(IFERROR(VALUE(IFERROR(TRIM(INDEX($A251:$V251,MATCH(Lists!$J$2,$A$1:$V$1,0))&amp;""),"")),"")),IF(AND(IFERROR(VALUE(IFERROR(TRIM(INDEX($A251:$V251,MATCH(Lists!$J$2,$A$1:$V$1,0))&amp;""),"")),"")&gt;=0,IFERROR(VALUE(IFERROR(TRIM(INDEX($A251:$V251,MATCH(Lists!$J$2,$A$1:$V$1,0))&amp;""),"")),"")&lt;=10),IFERROR(VALUE(IFERROR(TRIM(INDEX($A251:$V251,MATCH(Lists!$J$2,$A$1:$V$1,0))&amp;""),"")),""),""),"")</f>
        <v/>
      </c>
      <c r="Z251" s="36">
        <f>IF(Y251="","",IF(Y251&gt;=9,"Promoter",IF(Y251&gt;=7,"Passive","Detractor")))</f>
        <v/>
      </c>
      <c r="AA251" s="36">
        <f>IFERROR(VALUE(IFERROR(TRIM(INDEX($A251:$V251,MATCH(Lists!$J$4,$A$1:$V$1,0))&amp;""),"")),"")</f>
        <v/>
      </c>
      <c r="AB251" s="36">
        <f>IFERROR(VALUE(IFERROR(TRIM(INDEX($A251:$V251,MATCH(Lists!$J$5,$A$1:$V$1,0))&amp;""),"")),"")</f>
        <v/>
      </c>
      <c r="AC251" s="36">
        <f>IFERROR(VALUE(IFERROR(TRIM(INDEX($A251:$V251,MATCH(Lists!$J$6,$A$1:$V$1,0))&amp;""),"")),"")</f>
        <v/>
      </c>
      <c r="AD251" s="36">
        <f>IFERROR(TRIM(INDEX($A251:$V251,MATCH(Lists!$J$7,$A$1:$V$1,0))&amp;""),"")</f>
        <v/>
      </c>
      <c r="AE251" s="36">
        <f>IFERROR(TRIM(INDEX($A251:$V251,MATCH(Lists!$J$8,$A$1:$V$1,0))&amp;""),"")</f>
        <v/>
      </c>
      <c r="AF251" s="36">
        <f>IFERROR(TRIM(INDEX($A251:$V251,MATCH(Lists!$J$3,$A$1:$V$1,0))&amp;""),"")</f>
        <v/>
      </c>
      <c r="AG251" s="36">
        <f>IF(LEN(AF251)&gt;0,MAX($AG$1:AG250)+1,"")</f>
        <v/>
      </c>
      <c r="AH251" s="36">
        <f>IFERROR(TRIM(INDEX($A251:$V251,MATCH(Lists!$J$9,$A$1:$V$1,0))&amp;""),"")</f>
        <v/>
      </c>
    </row>
    <row r="252">
      <c r="W252" s="35" t="n"/>
      <c r="X252" s="36">
        <f>IFERROR(TRIM(INDEX($A252:$V252,MATCH(Lists!$J$10,$A$1:$V$1,0))&amp;""),"")</f>
        <v/>
      </c>
      <c r="Y252" s="36">
        <f>IF(ISNUMBER(IFERROR(VALUE(IFERROR(TRIM(INDEX($A252:$V252,MATCH(Lists!$J$2,$A$1:$V$1,0))&amp;""),"")),"")),IF(AND(IFERROR(VALUE(IFERROR(TRIM(INDEX($A252:$V252,MATCH(Lists!$J$2,$A$1:$V$1,0))&amp;""),"")),"")&gt;=0,IFERROR(VALUE(IFERROR(TRIM(INDEX($A252:$V252,MATCH(Lists!$J$2,$A$1:$V$1,0))&amp;""),"")),"")&lt;=10),IFERROR(VALUE(IFERROR(TRIM(INDEX($A252:$V252,MATCH(Lists!$J$2,$A$1:$V$1,0))&amp;""),"")),""),""),"")</f>
        <v/>
      </c>
      <c r="Z252" s="36">
        <f>IF(Y252="","",IF(Y252&gt;=9,"Promoter",IF(Y252&gt;=7,"Passive","Detractor")))</f>
        <v/>
      </c>
      <c r="AA252" s="36">
        <f>IFERROR(VALUE(IFERROR(TRIM(INDEX($A252:$V252,MATCH(Lists!$J$4,$A$1:$V$1,0))&amp;""),"")),"")</f>
        <v/>
      </c>
      <c r="AB252" s="36">
        <f>IFERROR(VALUE(IFERROR(TRIM(INDEX($A252:$V252,MATCH(Lists!$J$5,$A$1:$V$1,0))&amp;""),"")),"")</f>
        <v/>
      </c>
      <c r="AC252" s="36">
        <f>IFERROR(VALUE(IFERROR(TRIM(INDEX($A252:$V252,MATCH(Lists!$J$6,$A$1:$V$1,0))&amp;""),"")),"")</f>
        <v/>
      </c>
      <c r="AD252" s="36">
        <f>IFERROR(TRIM(INDEX($A252:$V252,MATCH(Lists!$J$7,$A$1:$V$1,0))&amp;""),"")</f>
        <v/>
      </c>
      <c r="AE252" s="36">
        <f>IFERROR(TRIM(INDEX($A252:$V252,MATCH(Lists!$J$8,$A$1:$V$1,0))&amp;""),"")</f>
        <v/>
      </c>
      <c r="AF252" s="36">
        <f>IFERROR(TRIM(INDEX($A252:$V252,MATCH(Lists!$J$3,$A$1:$V$1,0))&amp;""),"")</f>
        <v/>
      </c>
      <c r="AG252" s="36">
        <f>IF(LEN(AF252)&gt;0,MAX($AG$1:AG251)+1,"")</f>
        <v/>
      </c>
      <c r="AH252" s="36">
        <f>IFERROR(TRIM(INDEX($A252:$V252,MATCH(Lists!$J$9,$A$1:$V$1,0))&amp;""),"")</f>
        <v/>
      </c>
    </row>
    <row r="253">
      <c r="W253" s="35" t="n"/>
      <c r="X253" s="36">
        <f>IFERROR(TRIM(INDEX($A253:$V253,MATCH(Lists!$J$10,$A$1:$V$1,0))&amp;""),"")</f>
        <v/>
      </c>
      <c r="Y253" s="36">
        <f>IF(ISNUMBER(IFERROR(VALUE(IFERROR(TRIM(INDEX($A253:$V253,MATCH(Lists!$J$2,$A$1:$V$1,0))&amp;""),"")),"")),IF(AND(IFERROR(VALUE(IFERROR(TRIM(INDEX($A253:$V253,MATCH(Lists!$J$2,$A$1:$V$1,0))&amp;""),"")),"")&gt;=0,IFERROR(VALUE(IFERROR(TRIM(INDEX($A253:$V253,MATCH(Lists!$J$2,$A$1:$V$1,0))&amp;""),"")),"")&lt;=10),IFERROR(VALUE(IFERROR(TRIM(INDEX($A253:$V253,MATCH(Lists!$J$2,$A$1:$V$1,0))&amp;""),"")),""),""),"")</f>
        <v/>
      </c>
      <c r="Z253" s="36">
        <f>IF(Y253="","",IF(Y253&gt;=9,"Promoter",IF(Y253&gt;=7,"Passive","Detractor")))</f>
        <v/>
      </c>
      <c r="AA253" s="36">
        <f>IFERROR(VALUE(IFERROR(TRIM(INDEX($A253:$V253,MATCH(Lists!$J$4,$A$1:$V$1,0))&amp;""),"")),"")</f>
        <v/>
      </c>
      <c r="AB253" s="36">
        <f>IFERROR(VALUE(IFERROR(TRIM(INDEX($A253:$V253,MATCH(Lists!$J$5,$A$1:$V$1,0))&amp;""),"")),"")</f>
        <v/>
      </c>
      <c r="AC253" s="36">
        <f>IFERROR(VALUE(IFERROR(TRIM(INDEX($A253:$V253,MATCH(Lists!$J$6,$A$1:$V$1,0))&amp;""),"")),"")</f>
        <v/>
      </c>
      <c r="AD253" s="36">
        <f>IFERROR(TRIM(INDEX($A253:$V253,MATCH(Lists!$J$7,$A$1:$V$1,0))&amp;""),"")</f>
        <v/>
      </c>
      <c r="AE253" s="36">
        <f>IFERROR(TRIM(INDEX($A253:$V253,MATCH(Lists!$J$8,$A$1:$V$1,0))&amp;""),"")</f>
        <v/>
      </c>
      <c r="AF253" s="36">
        <f>IFERROR(TRIM(INDEX($A253:$V253,MATCH(Lists!$J$3,$A$1:$V$1,0))&amp;""),"")</f>
        <v/>
      </c>
      <c r="AG253" s="36">
        <f>IF(LEN(AF253)&gt;0,MAX($AG$1:AG252)+1,"")</f>
        <v/>
      </c>
      <c r="AH253" s="36">
        <f>IFERROR(TRIM(INDEX($A253:$V253,MATCH(Lists!$J$9,$A$1:$V$1,0))&amp;""),"")</f>
        <v/>
      </c>
    </row>
    <row r="254">
      <c r="W254" s="35" t="n"/>
      <c r="X254" s="36">
        <f>IFERROR(TRIM(INDEX($A254:$V254,MATCH(Lists!$J$10,$A$1:$V$1,0))&amp;""),"")</f>
        <v/>
      </c>
      <c r="Y254" s="36">
        <f>IF(ISNUMBER(IFERROR(VALUE(IFERROR(TRIM(INDEX($A254:$V254,MATCH(Lists!$J$2,$A$1:$V$1,0))&amp;""),"")),"")),IF(AND(IFERROR(VALUE(IFERROR(TRIM(INDEX($A254:$V254,MATCH(Lists!$J$2,$A$1:$V$1,0))&amp;""),"")),"")&gt;=0,IFERROR(VALUE(IFERROR(TRIM(INDEX($A254:$V254,MATCH(Lists!$J$2,$A$1:$V$1,0))&amp;""),"")),"")&lt;=10),IFERROR(VALUE(IFERROR(TRIM(INDEX($A254:$V254,MATCH(Lists!$J$2,$A$1:$V$1,0))&amp;""),"")),""),""),"")</f>
        <v/>
      </c>
      <c r="Z254" s="36">
        <f>IF(Y254="","",IF(Y254&gt;=9,"Promoter",IF(Y254&gt;=7,"Passive","Detractor")))</f>
        <v/>
      </c>
      <c r="AA254" s="36">
        <f>IFERROR(VALUE(IFERROR(TRIM(INDEX($A254:$V254,MATCH(Lists!$J$4,$A$1:$V$1,0))&amp;""),"")),"")</f>
        <v/>
      </c>
      <c r="AB254" s="36">
        <f>IFERROR(VALUE(IFERROR(TRIM(INDEX($A254:$V254,MATCH(Lists!$J$5,$A$1:$V$1,0))&amp;""),"")),"")</f>
        <v/>
      </c>
      <c r="AC254" s="36">
        <f>IFERROR(VALUE(IFERROR(TRIM(INDEX($A254:$V254,MATCH(Lists!$J$6,$A$1:$V$1,0))&amp;""),"")),"")</f>
        <v/>
      </c>
      <c r="AD254" s="36">
        <f>IFERROR(TRIM(INDEX($A254:$V254,MATCH(Lists!$J$7,$A$1:$V$1,0))&amp;""),"")</f>
        <v/>
      </c>
      <c r="AE254" s="36">
        <f>IFERROR(TRIM(INDEX($A254:$V254,MATCH(Lists!$J$8,$A$1:$V$1,0))&amp;""),"")</f>
        <v/>
      </c>
      <c r="AF254" s="36">
        <f>IFERROR(TRIM(INDEX($A254:$V254,MATCH(Lists!$J$3,$A$1:$V$1,0))&amp;""),"")</f>
        <v/>
      </c>
      <c r="AG254" s="36">
        <f>IF(LEN(AF254)&gt;0,MAX($AG$1:AG253)+1,"")</f>
        <v/>
      </c>
      <c r="AH254" s="36">
        <f>IFERROR(TRIM(INDEX($A254:$V254,MATCH(Lists!$J$9,$A$1:$V$1,0))&amp;""),"")</f>
        <v/>
      </c>
    </row>
    <row r="255">
      <c r="W255" s="35" t="n"/>
      <c r="X255" s="36">
        <f>IFERROR(TRIM(INDEX($A255:$V255,MATCH(Lists!$J$10,$A$1:$V$1,0))&amp;""),"")</f>
        <v/>
      </c>
      <c r="Y255" s="36">
        <f>IF(ISNUMBER(IFERROR(VALUE(IFERROR(TRIM(INDEX($A255:$V255,MATCH(Lists!$J$2,$A$1:$V$1,0))&amp;""),"")),"")),IF(AND(IFERROR(VALUE(IFERROR(TRIM(INDEX($A255:$V255,MATCH(Lists!$J$2,$A$1:$V$1,0))&amp;""),"")),"")&gt;=0,IFERROR(VALUE(IFERROR(TRIM(INDEX($A255:$V255,MATCH(Lists!$J$2,$A$1:$V$1,0))&amp;""),"")),"")&lt;=10),IFERROR(VALUE(IFERROR(TRIM(INDEX($A255:$V255,MATCH(Lists!$J$2,$A$1:$V$1,0))&amp;""),"")),""),""),"")</f>
        <v/>
      </c>
      <c r="Z255" s="36">
        <f>IF(Y255="","",IF(Y255&gt;=9,"Promoter",IF(Y255&gt;=7,"Passive","Detractor")))</f>
        <v/>
      </c>
      <c r="AA255" s="36">
        <f>IFERROR(VALUE(IFERROR(TRIM(INDEX($A255:$V255,MATCH(Lists!$J$4,$A$1:$V$1,0))&amp;""),"")),"")</f>
        <v/>
      </c>
      <c r="AB255" s="36">
        <f>IFERROR(VALUE(IFERROR(TRIM(INDEX($A255:$V255,MATCH(Lists!$J$5,$A$1:$V$1,0))&amp;""),"")),"")</f>
        <v/>
      </c>
      <c r="AC255" s="36">
        <f>IFERROR(VALUE(IFERROR(TRIM(INDEX($A255:$V255,MATCH(Lists!$J$6,$A$1:$V$1,0))&amp;""),"")),"")</f>
        <v/>
      </c>
      <c r="AD255" s="36">
        <f>IFERROR(TRIM(INDEX($A255:$V255,MATCH(Lists!$J$7,$A$1:$V$1,0))&amp;""),"")</f>
        <v/>
      </c>
      <c r="AE255" s="36">
        <f>IFERROR(TRIM(INDEX($A255:$V255,MATCH(Lists!$J$8,$A$1:$V$1,0))&amp;""),"")</f>
        <v/>
      </c>
      <c r="AF255" s="36">
        <f>IFERROR(TRIM(INDEX($A255:$V255,MATCH(Lists!$J$3,$A$1:$V$1,0))&amp;""),"")</f>
        <v/>
      </c>
      <c r="AG255" s="36">
        <f>IF(LEN(AF255)&gt;0,MAX($AG$1:AG254)+1,"")</f>
        <v/>
      </c>
      <c r="AH255" s="36">
        <f>IFERROR(TRIM(INDEX($A255:$V255,MATCH(Lists!$J$9,$A$1:$V$1,0))&amp;""),"")</f>
        <v/>
      </c>
    </row>
    <row r="256">
      <c r="W256" s="35" t="n"/>
      <c r="X256" s="36">
        <f>IFERROR(TRIM(INDEX($A256:$V256,MATCH(Lists!$J$10,$A$1:$V$1,0))&amp;""),"")</f>
        <v/>
      </c>
      <c r="Y256" s="36">
        <f>IF(ISNUMBER(IFERROR(VALUE(IFERROR(TRIM(INDEX($A256:$V256,MATCH(Lists!$J$2,$A$1:$V$1,0))&amp;""),"")),"")),IF(AND(IFERROR(VALUE(IFERROR(TRIM(INDEX($A256:$V256,MATCH(Lists!$J$2,$A$1:$V$1,0))&amp;""),"")),"")&gt;=0,IFERROR(VALUE(IFERROR(TRIM(INDEX($A256:$V256,MATCH(Lists!$J$2,$A$1:$V$1,0))&amp;""),"")),"")&lt;=10),IFERROR(VALUE(IFERROR(TRIM(INDEX($A256:$V256,MATCH(Lists!$J$2,$A$1:$V$1,0))&amp;""),"")),""),""),"")</f>
        <v/>
      </c>
      <c r="Z256" s="36">
        <f>IF(Y256="","",IF(Y256&gt;=9,"Promoter",IF(Y256&gt;=7,"Passive","Detractor")))</f>
        <v/>
      </c>
      <c r="AA256" s="36">
        <f>IFERROR(VALUE(IFERROR(TRIM(INDEX($A256:$V256,MATCH(Lists!$J$4,$A$1:$V$1,0))&amp;""),"")),"")</f>
        <v/>
      </c>
      <c r="AB256" s="36">
        <f>IFERROR(VALUE(IFERROR(TRIM(INDEX($A256:$V256,MATCH(Lists!$J$5,$A$1:$V$1,0))&amp;""),"")),"")</f>
        <v/>
      </c>
      <c r="AC256" s="36">
        <f>IFERROR(VALUE(IFERROR(TRIM(INDEX($A256:$V256,MATCH(Lists!$J$6,$A$1:$V$1,0))&amp;""),"")),"")</f>
        <v/>
      </c>
      <c r="AD256" s="36">
        <f>IFERROR(TRIM(INDEX($A256:$V256,MATCH(Lists!$J$7,$A$1:$V$1,0))&amp;""),"")</f>
        <v/>
      </c>
      <c r="AE256" s="36">
        <f>IFERROR(TRIM(INDEX($A256:$V256,MATCH(Lists!$J$8,$A$1:$V$1,0))&amp;""),"")</f>
        <v/>
      </c>
      <c r="AF256" s="36">
        <f>IFERROR(TRIM(INDEX($A256:$V256,MATCH(Lists!$J$3,$A$1:$V$1,0))&amp;""),"")</f>
        <v/>
      </c>
      <c r="AG256" s="36">
        <f>IF(LEN(AF256)&gt;0,MAX($AG$1:AG255)+1,"")</f>
        <v/>
      </c>
      <c r="AH256" s="36">
        <f>IFERROR(TRIM(INDEX($A256:$V256,MATCH(Lists!$J$9,$A$1:$V$1,0))&amp;""),"")</f>
        <v/>
      </c>
    </row>
    <row r="257">
      <c r="W257" s="35" t="n"/>
      <c r="X257" s="36">
        <f>IFERROR(TRIM(INDEX($A257:$V257,MATCH(Lists!$J$10,$A$1:$V$1,0))&amp;""),"")</f>
        <v/>
      </c>
      <c r="Y257" s="36">
        <f>IF(ISNUMBER(IFERROR(VALUE(IFERROR(TRIM(INDEX($A257:$V257,MATCH(Lists!$J$2,$A$1:$V$1,0))&amp;""),"")),"")),IF(AND(IFERROR(VALUE(IFERROR(TRIM(INDEX($A257:$V257,MATCH(Lists!$J$2,$A$1:$V$1,0))&amp;""),"")),"")&gt;=0,IFERROR(VALUE(IFERROR(TRIM(INDEX($A257:$V257,MATCH(Lists!$J$2,$A$1:$V$1,0))&amp;""),"")),"")&lt;=10),IFERROR(VALUE(IFERROR(TRIM(INDEX($A257:$V257,MATCH(Lists!$J$2,$A$1:$V$1,0))&amp;""),"")),""),""),"")</f>
        <v/>
      </c>
      <c r="Z257" s="36">
        <f>IF(Y257="","",IF(Y257&gt;=9,"Promoter",IF(Y257&gt;=7,"Passive","Detractor")))</f>
        <v/>
      </c>
      <c r="AA257" s="36">
        <f>IFERROR(VALUE(IFERROR(TRIM(INDEX($A257:$V257,MATCH(Lists!$J$4,$A$1:$V$1,0))&amp;""),"")),"")</f>
        <v/>
      </c>
      <c r="AB257" s="36">
        <f>IFERROR(VALUE(IFERROR(TRIM(INDEX($A257:$V257,MATCH(Lists!$J$5,$A$1:$V$1,0))&amp;""),"")),"")</f>
        <v/>
      </c>
      <c r="AC257" s="36">
        <f>IFERROR(VALUE(IFERROR(TRIM(INDEX($A257:$V257,MATCH(Lists!$J$6,$A$1:$V$1,0))&amp;""),"")),"")</f>
        <v/>
      </c>
      <c r="AD257" s="36">
        <f>IFERROR(TRIM(INDEX($A257:$V257,MATCH(Lists!$J$7,$A$1:$V$1,0))&amp;""),"")</f>
        <v/>
      </c>
      <c r="AE257" s="36">
        <f>IFERROR(TRIM(INDEX($A257:$V257,MATCH(Lists!$J$8,$A$1:$V$1,0))&amp;""),"")</f>
        <v/>
      </c>
      <c r="AF257" s="36">
        <f>IFERROR(TRIM(INDEX($A257:$V257,MATCH(Lists!$J$3,$A$1:$V$1,0))&amp;""),"")</f>
        <v/>
      </c>
      <c r="AG257" s="36">
        <f>IF(LEN(AF257)&gt;0,MAX($AG$1:AG256)+1,"")</f>
        <v/>
      </c>
      <c r="AH257" s="36">
        <f>IFERROR(TRIM(INDEX($A257:$V257,MATCH(Lists!$J$9,$A$1:$V$1,0))&amp;""),"")</f>
        <v/>
      </c>
    </row>
    <row r="258">
      <c r="W258" s="35" t="n"/>
      <c r="X258" s="36">
        <f>IFERROR(TRIM(INDEX($A258:$V258,MATCH(Lists!$J$10,$A$1:$V$1,0))&amp;""),"")</f>
        <v/>
      </c>
      <c r="Y258" s="36">
        <f>IF(ISNUMBER(IFERROR(VALUE(IFERROR(TRIM(INDEX($A258:$V258,MATCH(Lists!$J$2,$A$1:$V$1,0))&amp;""),"")),"")),IF(AND(IFERROR(VALUE(IFERROR(TRIM(INDEX($A258:$V258,MATCH(Lists!$J$2,$A$1:$V$1,0))&amp;""),"")),"")&gt;=0,IFERROR(VALUE(IFERROR(TRIM(INDEX($A258:$V258,MATCH(Lists!$J$2,$A$1:$V$1,0))&amp;""),"")),"")&lt;=10),IFERROR(VALUE(IFERROR(TRIM(INDEX($A258:$V258,MATCH(Lists!$J$2,$A$1:$V$1,0))&amp;""),"")),""),""),"")</f>
        <v/>
      </c>
      <c r="Z258" s="36">
        <f>IF(Y258="","",IF(Y258&gt;=9,"Promoter",IF(Y258&gt;=7,"Passive","Detractor")))</f>
        <v/>
      </c>
      <c r="AA258" s="36">
        <f>IFERROR(VALUE(IFERROR(TRIM(INDEX($A258:$V258,MATCH(Lists!$J$4,$A$1:$V$1,0))&amp;""),"")),"")</f>
        <v/>
      </c>
      <c r="AB258" s="36">
        <f>IFERROR(VALUE(IFERROR(TRIM(INDEX($A258:$V258,MATCH(Lists!$J$5,$A$1:$V$1,0))&amp;""),"")),"")</f>
        <v/>
      </c>
      <c r="AC258" s="36">
        <f>IFERROR(VALUE(IFERROR(TRIM(INDEX($A258:$V258,MATCH(Lists!$J$6,$A$1:$V$1,0))&amp;""),"")),"")</f>
        <v/>
      </c>
      <c r="AD258" s="36">
        <f>IFERROR(TRIM(INDEX($A258:$V258,MATCH(Lists!$J$7,$A$1:$V$1,0))&amp;""),"")</f>
        <v/>
      </c>
      <c r="AE258" s="36">
        <f>IFERROR(TRIM(INDEX($A258:$V258,MATCH(Lists!$J$8,$A$1:$V$1,0))&amp;""),"")</f>
        <v/>
      </c>
      <c r="AF258" s="36">
        <f>IFERROR(TRIM(INDEX($A258:$V258,MATCH(Lists!$J$3,$A$1:$V$1,0))&amp;""),"")</f>
        <v/>
      </c>
      <c r="AG258" s="36">
        <f>IF(LEN(AF258)&gt;0,MAX($AG$1:AG257)+1,"")</f>
        <v/>
      </c>
      <c r="AH258" s="36">
        <f>IFERROR(TRIM(INDEX($A258:$V258,MATCH(Lists!$J$9,$A$1:$V$1,0))&amp;""),"")</f>
        <v/>
      </c>
    </row>
    <row r="259">
      <c r="W259" s="35" t="n"/>
      <c r="X259" s="36">
        <f>IFERROR(TRIM(INDEX($A259:$V259,MATCH(Lists!$J$10,$A$1:$V$1,0))&amp;""),"")</f>
        <v/>
      </c>
      <c r="Y259" s="36">
        <f>IF(ISNUMBER(IFERROR(VALUE(IFERROR(TRIM(INDEX($A259:$V259,MATCH(Lists!$J$2,$A$1:$V$1,0))&amp;""),"")),"")),IF(AND(IFERROR(VALUE(IFERROR(TRIM(INDEX($A259:$V259,MATCH(Lists!$J$2,$A$1:$V$1,0))&amp;""),"")),"")&gt;=0,IFERROR(VALUE(IFERROR(TRIM(INDEX($A259:$V259,MATCH(Lists!$J$2,$A$1:$V$1,0))&amp;""),"")),"")&lt;=10),IFERROR(VALUE(IFERROR(TRIM(INDEX($A259:$V259,MATCH(Lists!$J$2,$A$1:$V$1,0))&amp;""),"")),""),""),"")</f>
        <v/>
      </c>
      <c r="Z259" s="36">
        <f>IF(Y259="","",IF(Y259&gt;=9,"Promoter",IF(Y259&gt;=7,"Passive","Detractor")))</f>
        <v/>
      </c>
      <c r="AA259" s="36">
        <f>IFERROR(VALUE(IFERROR(TRIM(INDEX($A259:$V259,MATCH(Lists!$J$4,$A$1:$V$1,0))&amp;""),"")),"")</f>
        <v/>
      </c>
      <c r="AB259" s="36">
        <f>IFERROR(VALUE(IFERROR(TRIM(INDEX($A259:$V259,MATCH(Lists!$J$5,$A$1:$V$1,0))&amp;""),"")),"")</f>
        <v/>
      </c>
      <c r="AC259" s="36">
        <f>IFERROR(VALUE(IFERROR(TRIM(INDEX($A259:$V259,MATCH(Lists!$J$6,$A$1:$V$1,0))&amp;""),"")),"")</f>
        <v/>
      </c>
      <c r="AD259" s="36">
        <f>IFERROR(TRIM(INDEX($A259:$V259,MATCH(Lists!$J$7,$A$1:$V$1,0))&amp;""),"")</f>
        <v/>
      </c>
      <c r="AE259" s="36">
        <f>IFERROR(TRIM(INDEX($A259:$V259,MATCH(Lists!$J$8,$A$1:$V$1,0))&amp;""),"")</f>
        <v/>
      </c>
      <c r="AF259" s="36">
        <f>IFERROR(TRIM(INDEX($A259:$V259,MATCH(Lists!$J$3,$A$1:$V$1,0))&amp;""),"")</f>
        <v/>
      </c>
      <c r="AG259" s="36">
        <f>IF(LEN(AF259)&gt;0,MAX($AG$1:AG258)+1,"")</f>
        <v/>
      </c>
      <c r="AH259" s="36">
        <f>IFERROR(TRIM(INDEX($A259:$V259,MATCH(Lists!$J$9,$A$1:$V$1,0))&amp;""),"")</f>
        <v/>
      </c>
    </row>
    <row r="260">
      <c r="W260" s="35" t="n"/>
      <c r="X260" s="36">
        <f>IFERROR(TRIM(INDEX($A260:$V260,MATCH(Lists!$J$10,$A$1:$V$1,0))&amp;""),"")</f>
        <v/>
      </c>
      <c r="Y260" s="36">
        <f>IF(ISNUMBER(IFERROR(VALUE(IFERROR(TRIM(INDEX($A260:$V260,MATCH(Lists!$J$2,$A$1:$V$1,0))&amp;""),"")),"")),IF(AND(IFERROR(VALUE(IFERROR(TRIM(INDEX($A260:$V260,MATCH(Lists!$J$2,$A$1:$V$1,0))&amp;""),"")),"")&gt;=0,IFERROR(VALUE(IFERROR(TRIM(INDEX($A260:$V260,MATCH(Lists!$J$2,$A$1:$V$1,0))&amp;""),"")),"")&lt;=10),IFERROR(VALUE(IFERROR(TRIM(INDEX($A260:$V260,MATCH(Lists!$J$2,$A$1:$V$1,0))&amp;""),"")),""),""),"")</f>
        <v/>
      </c>
      <c r="Z260" s="36">
        <f>IF(Y260="","",IF(Y260&gt;=9,"Promoter",IF(Y260&gt;=7,"Passive","Detractor")))</f>
        <v/>
      </c>
      <c r="AA260" s="36">
        <f>IFERROR(VALUE(IFERROR(TRIM(INDEX($A260:$V260,MATCH(Lists!$J$4,$A$1:$V$1,0))&amp;""),"")),"")</f>
        <v/>
      </c>
      <c r="AB260" s="36">
        <f>IFERROR(VALUE(IFERROR(TRIM(INDEX($A260:$V260,MATCH(Lists!$J$5,$A$1:$V$1,0))&amp;""),"")),"")</f>
        <v/>
      </c>
      <c r="AC260" s="36">
        <f>IFERROR(VALUE(IFERROR(TRIM(INDEX($A260:$V260,MATCH(Lists!$J$6,$A$1:$V$1,0))&amp;""),"")),"")</f>
        <v/>
      </c>
      <c r="AD260" s="36">
        <f>IFERROR(TRIM(INDEX($A260:$V260,MATCH(Lists!$J$7,$A$1:$V$1,0))&amp;""),"")</f>
        <v/>
      </c>
      <c r="AE260" s="36">
        <f>IFERROR(TRIM(INDEX($A260:$V260,MATCH(Lists!$J$8,$A$1:$V$1,0))&amp;""),"")</f>
        <v/>
      </c>
      <c r="AF260" s="36">
        <f>IFERROR(TRIM(INDEX($A260:$V260,MATCH(Lists!$J$3,$A$1:$V$1,0))&amp;""),"")</f>
        <v/>
      </c>
      <c r="AG260" s="36">
        <f>IF(LEN(AF260)&gt;0,MAX($AG$1:AG259)+1,"")</f>
        <v/>
      </c>
      <c r="AH260" s="36">
        <f>IFERROR(TRIM(INDEX($A260:$V260,MATCH(Lists!$J$9,$A$1:$V$1,0))&amp;""),"")</f>
        <v/>
      </c>
    </row>
    <row r="261">
      <c r="W261" s="35" t="n"/>
      <c r="X261" s="36">
        <f>IFERROR(TRIM(INDEX($A261:$V261,MATCH(Lists!$J$10,$A$1:$V$1,0))&amp;""),"")</f>
        <v/>
      </c>
      <c r="Y261" s="36">
        <f>IF(ISNUMBER(IFERROR(VALUE(IFERROR(TRIM(INDEX($A261:$V261,MATCH(Lists!$J$2,$A$1:$V$1,0))&amp;""),"")),"")),IF(AND(IFERROR(VALUE(IFERROR(TRIM(INDEX($A261:$V261,MATCH(Lists!$J$2,$A$1:$V$1,0))&amp;""),"")),"")&gt;=0,IFERROR(VALUE(IFERROR(TRIM(INDEX($A261:$V261,MATCH(Lists!$J$2,$A$1:$V$1,0))&amp;""),"")),"")&lt;=10),IFERROR(VALUE(IFERROR(TRIM(INDEX($A261:$V261,MATCH(Lists!$J$2,$A$1:$V$1,0))&amp;""),"")),""),""),"")</f>
        <v/>
      </c>
      <c r="Z261" s="36">
        <f>IF(Y261="","",IF(Y261&gt;=9,"Promoter",IF(Y261&gt;=7,"Passive","Detractor")))</f>
        <v/>
      </c>
      <c r="AA261" s="36">
        <f>IFERROR(VALUE(IFERROR(TRIM(INDEX($A261:$V261,MATCH(Lists!$J$4,$A$1:$V$1,0))&amp;""),"")),"")</f>
        <v/>
      </c>
      <c r="AB261" s="36">
        <f>IFERROR(VALUE(IFERROR(TRIM(INDEX($A261:$V261,MATCH(Lists!$J$5,$A$1:$V$1,0))&amp;""),"")),"")</f>
        <v/>
      </c>
      <c r="AC261" s="36">
        <f>IFERROR(VALUE(IFERROR(TRIM(INDEX($A261:$V261,MATCH(Lists!$J$6,$A$1:$V$1,0))&amp;""),"")),"")</f>
        <v/>
      </c>
      <c r="AD261" s="36">
        <f>IFERROR(TRIM(INDEX($A261:$V261,MATCH(Lists!$J$7,$A$1:$V$1,0))&amp;""),"")</f>
        <v/>
      </c>
      <c r="AE261" s="36">
        <f>IFERROR(TRIM(INDEX($A261:$V261,MATCH(Lists!$J$8,$A$1:$V$1,0))&amp;""),"")</f>
        <v/>
      </c>
      <c r="AF261" s="36">
        <f>IFERROR(TRIM(INDEX($A261:$V261,MATCH(Lists!$J$3,$A$1:$V$1,0))&amp;""),"")</f>
        <v/>
      </c>
      <c r="AG261" s="36">
        <f>IF(LEN(AF261)&gt;0,MAX($AG$1:AG260)+1,"")</f>
        <v/>
      </c>
      <c r="AH261" s="36">
        <f>IFERROR(TRIM(INDEX($A261:$V261,MATCH(Lists!$J$9,$A$1:$V$1,0))&amp;""),"")</f>
        <v/>
      </c>
    </row>
    <row r="262">
      <c r="W262" s="35" t="n"/>
      <c r="X262" s="36">
        <f>IFERROR(TRIM(INDEX($A262:$V262,MATCH(Lists!$J$10,$A$1:$V$1,0))&amp;""),"")</f>
        <v/>
      </c>
      <c r="Y262" s="36">
        <f>IF(ISNUMBER(IFERROR(VALUE(IFERROR(TRIM(INDEX($A262:$V262,MATCH(Lists!$J$2,$A$1:$V$1,0))&amp;""),"")),"")),IF(AND(IFERROR(VALUE(IFERROR(TRIM(INDEX($A262:$V262,MATCH(Lists!$J$2,$A$1:$V$1,0))&amp;""),"")),"")&gt;=0,IFERROR(VALUE(IFERROR(TRIM(INDEX($A262:$V262,MATCH(Lists!$J$2,$A$1:$V$1,0))&amp;""),"")),"")&lt;=10),IFERROR(VALUE(IFERROR(TRIM(INDEX($A262:$V262,MATCH(Lists!$J$2,$A$1:$V$1,0))&amp;""),"")),""),""),"")</f>
        <v/>
      </c>
      <c r="Z262" s="36">
        <f>IF(Y262="","",IF(Y262&gt;=9,"Promoter",IF(Y262&gt;=7,"Passive","Detractor")))</f>
        <v/>
      </c>
      <c r="AA262" s="36">
        <f>IFERROR(VALUE(IFERROR(TRIM(INDEX($A262:$V262,MATCH(Lists!$J$4,$A$1:$V$1,0))&amp;""),"")),"")</f>
        <v/>
      </c>
      <c r="AB262" s="36">
        <f>IFERROR(VALUE(IFERROR(TRIM(INDEX($A262:$V262,MATCH(Lists!$J$5,$A$1:$V$1,0))&amp;""),"")),"")</f>
        <v/>
      </c>
      <c r="AC262" s="36">
        <f>IFERROR(VALUE(IFERROR(TRIM(INDEX($A262:$V262,MATCH(Lists!$J$6,$A$1:$V$1,0))&amp;""),"")),"")</f>
        <v/>
      </c>
      <c r="AD262" s="36">
        <f>IFERROR(TRIM(INDEX($A262:$V262,MATCH(Lists!$J$7,$A$1:$V$1,0))&amp;""),"")</f>
        <v/>
      </c>
      <c r="AE262" s="36">
        <f>IFERROR(TRIM(INDEX($A262:$V262,MATCH(Lists!$J$8,$A$1:$V$1,0))&amp;""),"")</f>
        <v/>
      </c>
      <c r="AF262" s="36">
        <f>IFERROR(TRIM(INDEX($A262:$V262,MATCH(Lists!$J$3,$A$1:$V$1,0))&amp;""),"")</f>
        <v/>
      </c>
      <c r="AG262" s="36">
        <f>IF(LEN(AF262)&gt;0,MAX($AG$1:AG261)+1,"")</f>
        <v/>
      </c>
      <c r="AH262" s="36">
        <f>IFERROR(TRIM(INDEX($A262:$V262,MATCH(Lists!$J$9,$A$1:$V$1,0))&amp;""),"")</f>
        <v/>
      </c>
    </row>
    <row r="263">
      <c r="W263" s="35" t="n"/>
      <c r="X263" s="36">
        <f>IFERROR(TRIM(INDEX($A263:$V263,MATCH(Lists!$J$10,$A$1:$V$1,0))&amp;""),"")</f>
        <v/>
      </c>
      <c r="Y263" s="36">
        <f>IF(ISNUMBER(IFERROR(VALUE(IFERROR(TRIM(INDEX($A263:$V263,MATCH(Lists!$J$2,$A$1:$V$1,0))&amp;""),"")),"")),IF(AND(IFERROR(VALUE(IFERROR(TRIM(INDEX($A263:$V263,MATCH(Lists!$J$2,$A$1:$V$1,0))&amp;""),"")),"")&gt;=0,IFERROR(VALUE(IFERROR(TRIM(INDEX($A263:$V263,MATCH(Lists!$J$2,$A$1:$V$1,0))&amp;""),"")),"")&lt;=10),IFERROR(VALUE(IFERROR(TRIM(INDEX($A263:$V263,MATCH(Lists!$J$2,$A$1:$V$1,0))&amp;""),"")),""),""),"")</f>
        <v/>
      </c>
      <c r="Z263" s="36">
        <f>IF(Y263="","",IF(Y263&gt;=9,"Promoter",IF(Y263&gt;=7,"Passive","Detractor")))</f>
        <v/>
      </c>
      <c r="AA263" s="36">
        <f>IFERROR(VALUE(IFERROR(TRIM(INDEX($A263:$V263,MATCH(Lists!$J$4,$A$1:$V$1,0))&amp;""),"")),"")</f>
        <v/>
      </c>
      <c r="AB263" s="36">
        <f>IFERROR(VALUE(IFERROR(TRIM(INDEX($A263:$V263,MATCH(Lists!$J$5,$A$1:$V$1,0))&amp;""),"")),"")</f>
        <v/>
      </c>
      <c r="AC263" s="36">
        <f>IFERROR(VALUE(IFERROR(TRIM(INDEX($A263:$V263,MATCH(Lists!$J$6,$A$1:$V$1,0))&amp;""),"")),"")</f>
        <v/>
      </c>
      <c r="AD263" s="36">
        <f>IFERROR(TRIM(INDEX($A263:$V263,MATCH(Lists!$J$7,$A$1:$V$1,0))&amp;""),"")</f>
        <v/>
      </c>
      <c r="AE263" s="36">
        <f>IFERROR(TRIM(INDEX($A263:$V263,MATCH(Lists!$J$8,$A$1:$V$1,0))&amp;""),"")</f>
        <v/>
      </c>
      <c r="AF263" s="36">
        <f>IFERROR(TRIM(INDEX($A263:$V263,MATCH(Lists!$J$3,$A$1:$V$1,0))&amp;""),"")</f>
        <v/>
      </c>
      <c r="AG263" s="36">
        <f>IF(LEN(AF263)&gt;0,MAX($AG$1:AG262)+1,"")</f>
        <v/>
      </c>
      <c r="AH263" s="36">
        <f>IFERROR(TRIM(INDEX($A263:$V263,MATCH(Lists!$J$9,$A$1:$V$1,0))&amp;""),"")</f>
        <v/>
      </c>
    </row>
    <row r="264">
      <c r="W264" s="35" t="n"/>
      <c r="X264" s="36">
        <f>IFERROR(TRIM(INDEX($A264:$V264,MATCH(Lists!$J$10,$A$1:$V$1,0))&amp;""),"")</f>
        <v/>
      </c>
      <c r="Y264" s="36">
        <f>IF(ISNUMBER(IFERROR(VALUE(IFERROR(TRIM(INDEX($A264:$V264,MATCH(Lists!$J$2,$A$1:$V$1,0))&amp;""),"")),"")),IF(AND(IFERROR(VALUE(IFERROR(TRIM(INDEX($A264:$V264,MATCH(Lists!$J$2,$A$1:$V$1,0))&amp;""),"")),"")&gt;=0,IFERROR(VALUE(IFERROR(TRIM(INDEX($A264:$V264,MATCH(Lists!$J$2,$A$1:$V$1,0))&amp;""),"")),"")&lt;=10),IFERROR(VALUE(IFERROR(TRIM(INDEX($A264:$V264,MATCH(Lists!$J$2,$A$1:$V$1,0))&amp;""),"")),""),""),"")</f>
        <v/>
      </c>
      <c r="Z264" s="36">
        <f>IF(Y264="","",IF(Y264&gt;=9,"Promoter",IF(Y264&gt;=7,"Passive","Detractor")))</f>
        <v/>
      </c>
      <c r="AA264" s="36">
        <f>IFERROR(VALUE(IFERROR(TRIM(INDEX($A264:$V264,MATCH(Lists!$J$4,$A$1:$V$1,0))&amp;""),"")),"")</f>
        <v/>
      </c>
      <c r="AB264" s="36">
        <f>IFERROR(VALUE(IFERROR(TRIM(INDEX($A264:$V264,MATCH(Lists!$J$5,$A$1:$V$1,0))&amp;""),"")),"")</f>
        <v/>
      </c>
      <c r="AC264" s="36">
        <f>IFERROR(VALUE(IFERROR(TRIM(INDEX($A264:$V264,MATCH(Lists!$J$6,$A$1:$V$1,0))&amp;""),"")),"")</f>
        <v/>
      </c>
      <c r="AD264" s="36">
        <f>IFERROR(TRIM(INDEX($A264:$V264,MATCH(Lists!$J$7,$A$1:$V$1,0))&amp;""),"")</f>
        <v/>
      </c>
      <c r="AE264" s="36">
        <f>IFERROR(TRIM(INDEX($A264:$V264,MATCH(Lists!$J$8,$A$1:$V$1,0))&amp;""),"")</f>
        <v/>
      </c>
      <c r="AF264" s="36">
        <f>IFERROR(TRIM(INDEX($A264:$V264,MATCH(Lists!$J$3,$A$1:$V$1,0))&amp;""),"")</f>
        <v/>
      </c>
      <c r="AG264" s="36">
        <f>IF(LEN(AF264)&gt;0,MAX($AG$1:AG263)+1,"")</f>
        <v/>
      </c>
      <c r="AH264" s="36">
        <f>IFERROR(TRIM(INDEX($A264:$V264,MATCH(Lists!$J$9,$A$1:$V$1,0))&amp;""),"")</f>
        <v/>
      </c>
    </row>
    <row r="265">
      <c r="W265" s="35" t="n"/>
      <c r="X265" s="36">
        <f>IFERROR(TRIM(INDEX($A265:$V265,MATCH(Lists!$J$10,$A$1:$V$1,0))&amp;""),"")</f>
        <v/>
      </c>
      <c r="Y265" s="36">
        <f>IF(ISNUMBER(IFERROR(VALUE(IFERROR(TRIM(INDEX($A265:$V265,MATCH(Lists!$J$2,$A$1:$V$1,0))&amp;""),"")),"")),IF(AND(IFERROR(VALUE(IFERROR(TRIM(INDEX($A265:$V265,MATCH(Lists!$J$2,$A$1:$V$1,0))&amp;""),"")),"")&gt;=0,IFERROR(VALUE(IFERROR(TRIM(INDEX($A265:$V265,MATCH(Lists!$J$2,$A$1:$V$1,0))&amp;""),"")),"")&lt;=10),IFERROR(VALUE(IFERROR(TRIM(INDEX($A265:$V265,MATCH(Lists!$J$2,$A$1:$V$1,0))&amp;""),"")),""),""),"")</f>
        <v/>
      </c>
      <c r="Z265" s="36">
        <f>IF(Y265="","",IF(Y265&gt;=9,"Promoter",IF(Y265&gt;=7,"Passive","Detractor")))</f>
        <v/>
      </c>
      <c r="AA265" s="36">
        <f>IFERROR(VALUE(IFERROR(TRIM(INDEX($A265:$V265,MATCH(Lists!$J$4,$A$1:$V$1,0))&amp;""),"")),"")</f>
        <v/>
      </c>
      <c r="AB265" s="36">
        <f>IFERROR(VALUE(IFERROR(TRIM(INDEX($A265:$V265,MATCH(Lists!$J$5,$A$1:$V$1,0))&amp;""),"")),"")</f>
        <v/>
      </c>
      <c r="AC265" s="36">
        <f>IFERROR(VALUE(IFERROR(TRIM(INDEX($A265:$V265,MATCH(Lists!$J$6,$A$1:$V$1,0))&amp;""),"")),"")</f>
        <v/>
      </c>
      <c r="AD265" s="36">
        <f>IFERROR(TRIM(INDEX($A265:$V265,MATCH(Lists!$J$7,$A$1:$V$1,0))&amp;""),"")</f>
        <v/>
      </c>
      <c r="AE265" s="36">
        <f>IFERROR(TRIM(INDEX($A265:$V265,MATCH(Lists!$J$8,$A$1:$V$1,0))&amp;""),"")</f>
        <v/>
      </c>
      <c r="AF265" s="36">
        <f>IFERROR(TRIM(INDEX($A265:$V265,MATCH(Lists!$J$3,$A$1:$V$1,0))&amp;""),"")</f>
        <v/>
      </c>
      <c r="AG265" s="36">
        <f>IF(LEN(AF265)&gt;0,MAX($AG$1:AG264)+1,"")</f>
        <v/>
      </c>
      <c r="AH265" s="36">
        <f>IFERROR(TRIM(INDEX($A265:$V265,MATCH(Lists!$J$9,$A$1:$V$1,0))&amp;""),"")</f>
        <v/>
      </c>
    </row>
    <row r="266">
      <c r="W266" s="35" t="n"/>
      <c r="X266" s="36">
        <f>IFERROR(TRIM(INDEX($A266:$V266,MATCH(Lists!$J$10,$A$1:$V$1,0))&amp;""),"")</f>
        <v/>
      </c>
      <c r="Y266" s="36">
        <f>IF(ISNUMBER(IFERROR(VALUE(IFERROR(TRIM(INDEX($A266:$V266,MATCH(Lists!$J$2,$A$1:$V$1,0))&amp;""),"")),"")),IF(AND(IFERROR(VALUE(IFERROR(TRIM(INDEX($A266:$V266,MATCH(Lists!$J$2,$A$1:$V$1,0))&amp;""),"")),"")&gt;=0,IFERROR(VALUE(IFERROR(TRIM(INDEX($A266:$V266,MATCH(Lists!$J$2,$A$1:$V$1,0))&amp;""),"")),"")&lt;=10),IFERROR(VALUE(IFERROR(TRIM(INDEX($A266:$V266,MATCH(Lists!$J$2,$A$1:$V$1,0))&amp;""),"")),""),""),"")</f>
        <v/>
      </c>
      <c r="Z266" s="36">
        <f>IF(Y266="","",IF(Y266&gt;=9,"Promoter",IF(Y266&gt;=7,"Passive","Detractor")))</f>
        <v/>
      </c>
      <c r="AA266" s="36">
        <f>IFERROR(VALUE(IFERROR(TRIM(INDEX($A266:$V266,MATCH(Lists!$J$4,$A$1:$V$1,0))&amp;""),"")),"")</f>
        <v/>
      </c>
      <c r="AB266" s="36">
        <f>IFERROR(VALUE(IFERROR(TRIM(INDEX($A266:$V266,MATCH(Lists!$J$5,$A$1:$V$1,0))&amp;""),"")),"")</f>
        <v/>
      </c>
      <c r="AC266" s="36">
        <f>IFERROR(VALUE(IFERROR(TRIM(INDEX($A266:$V266,MATCH(Lists!$J$6,$A$1:$V$1,0))&amp;""),"")),"")</f>
        <v/>
      </c>
      <c r="AD266" s="36">
        <f>IFERROR(TRIM(INDEX($A266:$V266,MATCH(Lists!$J$7,$A$1:$V$1,0))&amp;""),"")</f>
        <v/>
      </c>
      <c r="AE266" s="36">
        <f>IFERROR(TRIM(INDEX($A266:$V266,MATCH(Lists!$J$8,$A$1:$V$1,0))&amp;""),"")</f>
        <v/>
      </c>
      <c r="AF266" s="36">
        <f>IFERROR(TRIM(INDEX($A266:$V266,MATCH(Lists!$J$3,$A$1:$V$1,0))&amp;""),"")</f>
        <v/>
      </c>
      <c r="AG266" s="36">
        <f>IF(LEN(AF266)&gt;0,MAX($AG$1:AG265)+1,"")</f>
        <v/>
      </c>
      <c r="AH266" s="36">
        <f>IFERROR(TRIM(INDEX($A266:$V266,MATCH(Lists!$J$9,$A$1:$V$1,0))&amp;""),"")</f>
        <v/>
      </c>
    </row>
    <row r="267">
      <c r="W267" s="35" t="n"/>
      <c r="X267" s="36">
        <f>IFERROR(TRIM(INDEX($A267:$V267,MATCH(Lists!$J$10,$A$1:$V$1,0))&amp;""),"")</f>
        <v/>
      </c>
      <c r="Y267" s="36">
        <f>IF(ISNUMBER(IFERROR(VALUE(IFERROR(TRIM(INDEX($A267:$V267,MATCH(Lists!$J$2,$A$1:$V$1,0))&amp;""),"")),"")),IF(AND(IFERROR(VALUE(IFERROR(TRIM(INDEX($A267:$V267,MATCH(Lists!$J$2,$A$1:$V$1,0))&amp;""),"")),"")&gt;=0,IFERROR(VALUE(IFERROR(TRIM(INDEX($A267:$V267,MATCH(Lists!$J$2,$A$1:$V$1,0))&amp;""),"")),"")&lt;=10),IFERROR(VALUE(IFERROR(TRIM(INDEX($A267:$V267,MATCH(Lists!$J$2,$A$1:$V$1,0))&amp;""),"")),""),""),"")</f>
        <v/>
      </c>
      <c r="Z267" s="36">
        <f>IF(Y267="","",IF(Y267&gt;=9,"Promoter",IF(Y267&gt;=7,"Passive","Detractor")))</f>
        <v/>
      </c>
      <c r="AA267" s="36">
        <f>IFERROR(VALUE(IFERROR(TRIM(INDEX($A267:$V267,MATCH(Lists!$J$4,$A$1:$V$1,0))&amp;""),"")),"")</f>
        <v/>
      </c>
      <c r="AB267" s="36">
        <f>IFERROR(VALUE(IFERROR(TRIM(INDEX($A267:$V267,MATCH(Lists!$J$5,$A$1:$V$1,0))&amp;""),"")),"")</f>
        <v/>
      </c>
      <c r="AC267" s="36">
        <f>IFERROR(VALUE(IFERROR(TRIM(INDEX($A267:$V267,MATCH(Lists!$J$6,$A$1:$V$1,0))&amp;""),"")),"")</f>
        <v/>
      </c>
      <c r="AD267" s="36">
        <f>IFERROR(TRIM(INDEX($A267:$V267,MATCH(Lists!$J$7,$A$1:$V$1,0))&amp;""),"")</f>
        <v/>
      </c>
      <c r="AE267" s="36">
        <f>IFERROR(TRIM(INDEX($A267:$V267,MATCH(Lists!$J$8,$A$1:$V$1,0))&amp;""),"")</f>
        <v/>
      </c>
      <c r="AF267" s="36">
        <f>IFERROR(TRIM(INDEX($A267:$V267,MATCH(Lists!$J$3,$A$1:$V$1,0))&amp;""),"")</f>
        <v/>
      </c>
      <c r="AG267" s="36">
        <f>IF(LEN(AF267)&gt;0,MAX($AG$1:AG266)+1,"")</f>
        <v/>
      </c>
      <c r="AH267" s="36">
        <f>IFERROR(TRIM(INDEX($A267:$V267,MATCH(Lists!$J$9,$A$1:$V$1,0))&amp;""),"")</f>
        <v/>
      </c>
    </row>
    <row r="268">
      <c r="W268" s="35" t="n"/>
      <c r="X268" s="36">
        <f>IFERROR(TRIM(INDEX($A268:$V268,MATCH(Lists!$J$10,$A$1:$V$1,0))&amp;""),"")</f>
        <v/>
      </c>
      <c r="Y268" s="36">
        <f>IF(ISNUMBER(IFERROR(VALUE(IFERROR(TRIM(INDEX($A268:$V268,MATCH(Lists!$J$2,$A$1:$V$1,0))&amp;""),"")),"")),IF(AND(IFERROR(VALUE(IFERROR(TRIM(INDEX($A268:$V268,MATCH(Lists!$J$2,$A$1:$V$1,0))&amp;""),"")),"")&gt;=0,IFERROR(VALUE(IFERROR(TRIM(INDEX($A268:$V268,MATCH(Lists!$J$2,$A$1:$V$1,0))&amp;""),"")),"")&lt;=10),IFERROR(VALUE(IFERROR(TRIM(INDEX($A268:$V268,MATCH(Lists!$J$2,$A$1:$V$1,0))&amp;""),"")),""),""),"")</f>
        <v/>
      </c>
      <c r="Z268" s="36">
        <f>IF(Y268="","",IF(Y268&gt;=9,"Promoter",IF(Y268&gt;=7,"Passive","Detractor")))</f>
        <v/>
      </c>
      <c r="AA268" s="36">
        <f>IFERROR(VALUE(IFERROR(TRIM(INDEX($A268:$V268,MATCH(Lists!$J$4,$A$1:$V$1,0))&amp;""),"")),"")</f>
        <v/>
      </c>
      <c r="AB268" s="36">
        <f>IFERROR(VALUE(IFERROR(TRIM(INDEX($A268:$V268,MATCH(Lists!$J$5,$A$1:$V$1,0))&amp;""),"")),"")</f>
        <v/>
      </c>
      <c r="AC268" s="36">
        <f>IFERROR(VALUE(IFERROR(TRIM(INDEX($A268:$V268,MATCH(Lists!$J$6,$A$1:$V$1,0))&amp;""),"")),"")</f>
        <v/>
      </c>
      <c r="AD268" s="36">
        <f>IFERROR(TRIM(INDEX($A268:$V268,MATCH(Lists!$J$7,$A$1:$V$1,0))&amp;""),"")</f>
        <v/>
      </c>
      <c r="AE268" s="36">
        <f>IFERROR(TRIM(INDEX($A268:$V268,MATCH(Lists!$J$8,$A$1:$V$1,0))&amp;""),"")</f>
        <v/>
      </c>
      <c r="AF268" s="36">
        <f>IFERROR(TRIM(INDEX($A268:$V268,MATCH(Lists!$J$3,$A$1:$V$1,0))&amp;""),"")</f>
        <v/>
      </c>
      <c r="AG268" s="36">
        <f>IF(LEN(AF268)&gt;0,MAX($AG$1:AG267)+1,"")</f>
        <v/>
      </c>
      <c r="AH268" s="36">
        <f>IFERROR(TRIM(INDEX($A268:$V268,MATCH(Lists!$J$9,$A$1:$V$1,0))&amp;""),"")</f>
        <v/>
      </c>
    </row>
    <row r="269">
      <c r="W269" s="35" t="n"/>
      <c r="X269" s="36">
        <f>IFERROR(TRIM(INDEX($A269:$V269,MATCH(Lists!$J$10,$A$1:$V$1,0))&amp;""),"")</f>
        <v/>
      </c>
      <c r="Y269" s="36">
        <f>IF(ISNUMBER(IFERROR(VALUE(IFERROR(TRIM(INDEX($A269:$V269,MATCH(Lists!$J$2,$A$1:$V$1,0))&amp;""),"")),"")),IF(AND(IFERROR(VALUE(IFERROR(TRIM(INDEX($A269:$V269,MATCH(Lists!$J$2,$A$1:$V$1,0))&amp;""),"")),"")&gt;=0,IFERROR(VALUE(IFERROR(TRIM(INDEX($A269:$V269,MATCH(Lists!$J$2,$A$1:$V$1,0))&amp;""),"")),"")&lt;=10),IFERROR(VALUE(IFERROR(TRIM(INDEX($A269:$V269,MATCH(Lists!$J$2,$A$1:$V$1,0))&amp;""),"")),""),""),"")</f>
        <v/>
      </c>
      <c r="Z269" s="36">
        <f>IF(Y269="","",IF(Y269&gt;=9,"Promoter",IF(Y269&gt;=7,"Passive","Detractor")))</f>
        <v/>
      </c>
      <c r="AA269" s="36">
        <f>IFERROR(VALUE(IFERROR(TRIM(INDEX($A269:$V269,MATCH(Lists!$J$4,$A$1:$V$1,0))&amp;""),"")),"")</f>
        <v/>
      </c>
      <c r="AB269" s="36">
        <f>IFERROR(VALUE(IFERROR(TRIM(INDEX($A269:$V269,MATCH(Lists!$J$5,$A$1:$V$1,0))&amp;""),"")),"")</f>
        <v/>
      </c>
      <c r="AC269" s="36">
        <f>IFERROR(VALUE(IFERROR(TRIM(INDEX($A269:$V269,MATCH(Lists!$J$6,$A$1:$V$1,0))&amp;""),"")),"")</f>
        <v/>
      </c>
      <c r="AD269" s="36">
        <f>IFERROR(TRIM(INDEX($A269:$V269,MATCH(Lists!$J$7,$A$1:$V$1,0))&amp;""),"")</f>
        <v/>
      </c>
      <c r="AE269" s="36">
        <f>IFERROR(TRIM(INDEX($A269:$V269,MATCH(Lists!$J$8,$A$1:$V$1,0))&amp;""),"")</f>
        <v/>
      </c>
      <c r="AF269" s="36">
        <f>IFERROR(TRIM(INDEX($A269:$V269,MATCH(Lists!$J$3,$A$1:$V$1,0))&amp;""),"")</f>
        <v/>
      </c>
      <c r="AG269" s="36">
        <f>IF(LEN(AF269)&gt;0,MAX($AG$1:AG268)+1,"")</f>
        <v/>
      </c>
      <c r="AH269" s="36">
        <f>IFERROR(TRIM(INDEX($A269:$V269,MATCH(Lists!$J$9,$A$1:$V$1,0))&amp;""),"")</f>
        <v/>
      </c>
    </row>
    <row r="270">
      <c r="W270" s="35" t="n"/>
      <c r="X270" s="36">
        <f>IFERROR(TRIM(INDEX($A270:$V270,MATCH(Lists!$J$10,$A$1:$V$1,0))&amp;""),"")</f>
        <v/>
      </c>
      <c r="Y270" s="36">
        <f>IF(ISNUMBER(IFERROR(VALUE(IFERROR(TRIM(INDEX($A270:$V270,MATCH(Lists!$J$2,$A$1:$V$1,0))&amp;""),"")),"")),IF(AND(IFERROR(VALUE(IFERROR(TRIM(INDEX($A270:$V270,MATCH(Lists!$J$2,$A$1:$V$1,0))&amp;""),"")),"")&gt;=0,IFERROR(VALUE(IFERROR(TRIM(INDEX($A270:$V270,MATCH(Lists!$J$2,$A$1:$V$1,0))&amp;""),"")),"")&lt;=10),IFERROR(VALUE(IFERROR(TRIM(INDEX($A270:$V270,MATCH(Lists!$J$2,$A$1:$V$1,0))&amp;""),"")),""),""),"")</f>
        <v/>
      </c>
      <c r="Z270" s="36">
        <f>IF(Y270="","",IF(Y270&gt;=9,"Promoter",IF(Y270&gt;=7,"Passive","Detractor")))</f>
        <v/>
      </c>
      <c r="AA270" s="36">
        <f>IFERROR(VALUE(IFERROR(TRIM(INDEX($A270:$V270,MATCH(Lists!$J$4,$A$1:$V$1,0))&amp;""),"")),"")</f>
        <v/>
      </c>
      <c r="AB270" s="36">
        <f>IFERROR(VALUE(IFERROR(TRIM(INDEX($A270:$V270,MATCH(Lists!$J$5,$A$1:$V$1,0))&amp;""),"")),"")</f>
        <v/>
      </c>
      <c r="AC270" s="36">
        <f>IFERROR(VALUE(IFERROR(TRIM(INDEX($A270:$V270,MATCH(Lists!$J$6,$A$1:$V$1,0))&amp;""),"")),"")</f>
        <v/>
      </c>
      <c r="AD270" s="36">
        <f>IFERROR(TRIM(INDEX($A270:$V270,MATCH(Lists!$J$7,$A$1:$V$1,0))&amp;""),"")</f>
        <v/>
      </c>
      <c r="AE270" s="36">
        <f>IFERROR(TRIM(INDEX($A270:$V270,MATCH(Lists!$J$8,$A$1:$V$1,0))&amp;""),"")</f>
        <v/>
      </c>
      <c r="AF270" s="36">
        <f>IFERROR(TRIM(INDEX($A270:$V270,MATCH(Lists!$J$3,$A$1:$V$1,0))&amp;""),"")</f>
        <v/>
      </c>
      <c r="AG270" s="36">
        <f>IF(LEN(AF270)&gt;0,MAX($AG$1:AG269)+1,"")</f>
        <v/>
      </c>
      <c r="AH270" s="36">
        <f>IFERROR(TRIM(INDEX($A270:$V270,MATCH(Lists!$J$9,$A$1:$V$1,0))&amp;""),"")</f>
        <v/>
      </c>
    </row>
    <row r="271">
      <c r="W271" s="35" t="n"/>
      <c r="X271" s="36">
        <f>IFERROR(TRIM(INDEX($A271:$V271,MATCH(Lists!$J$10,$A$1:$V$1,0))&amp;""),"")</f>
        <v/>
      </c>
      <c r="Y271" s="36">
        <f>IF(ISNUMBER(IFERROR(VALUE(IFERROR(TRIM(INDEX($A271:$V271,MATCH(Lists!$J$2,$A$1:$V$1,0))&amp;""),"")),"")),IF(AND(IFERROR(VALUE(IFERROR(TRIM(INDEX($A271:$V271,MATCH(Lists!$J$2,$A$1:$V$1,0))&amp;""),"")),"")&gt;=0,IFERROR(VALUE(IFERROR(TRIM(INDEX($A271:$V271,MATCH(Lists!$J$2,$A$1:$V$1,0))&amp;""),"")),"")&lt;=10),IFERROR(VALUE(IFERROR(TRIM(INDEX($A271:$V271,MATCH(Lists!$J$2,$A$1:$V$1,0))&amp;""),"")),""),""),"")</f>
        <v/>
      </c>
      <c r="Z271" s="36">
        <f>IF(Y271="","",IF(Y271&gt;=9,"Promoter",IF(Y271&gt;=7,"Passive","Detractor")))</f>
        <v/>
      </c>
      <c r="AA271" s="36">
        <f>IFERROR(VALUE(IFERROR(TRIM(INDEX($A271:$V271,MATCH(Lists!$J$4,$A$1:$V$1,0))&amp;""),"")),"")</f>
        <v/>
      </c>
      <c r="AB271" s="36">
        <f>IFERROR(VALUE(IFERROR(TRIM(INDEX($A271:$V271,MATCH(Lists!$J$5,$A$1:$V$1,0))&amp;""),"")),"")</f>
        <v/>
      </c>
      <c r="AC271" s="36">
        <f>IFERROR(VALUE(IFERROR(TRIM(INDEX($A271:$V271,MATCH(Lists!$J$6,$A$1:$V$1,0))&amp;""),"")),"")</f>
        <v/>
      </c>
      <c r="AD271" s="36">
        <f>IFERROR(TRIM(INDEX($A271:$V271,MATCH(Lists!$J$7,$A$1:$V$1,0))&amp;""),"")</f>
        <v/>
      </c>
      <c r="AE271" s="36">
        <f>IFERROR(TRIM(INDEX($A271:$V271,MATCH(Lists!$J$8,$A$1:$V$1,0))&amp;""),"")</f>
        <v/>
      </c>
      <c r="AF271" s="36">
        <f>IFERROR(TRIM(INDEX($A271:$V271,MATCH(Lists!$J$3,$A$1:$V$1,0))&amp;""),"")</f>
        <v/>
      </c>
      <c r="AG271" s="36">
        <f>IF(LEN(AF271)&gt;0,MAX($AG$1:AG270)+1,"")</f>
        <v/>
      </c>
      <c r="AH271" s="36">
        <f>IFERROR(TRIM(INDEX($A271:$V271,MATCH(Lists!$J$9,$A$1:$V$1,0))&amp;""),"")</f>
        <v/>
      </c>
    </row>
    <row r="272">
      <c r="W272" s="35" t="n"/>
      <c r="X272" s="36">
        <f>IFERROR(TRIM(INDEX($A272:$V272,MATCH(Lists!$J$10,$A$1:$V$1,0))&amp;""),"")</f>
        <v/>
      </c>
      <c r="Y272" s="36">
        <f>IF(ISNUMBER(IFERROR(VALUE(IFERROR(TRIM(INDEX($A272:$V272,MATCH(Lists!$J$2,$A$1:$V$1,0))&amp;""),"")),"")),IF(AND(IFERROR(VALUE(IFERROR(TRIM(INDEX($A272:$V272,MATCH(Lists!$J$2,$A$1:$V$1,0))&amp;""),"")),"")&gt;=0,IFERROR(VALUE(IFERROR(TRIM(INDEX($A272:$V272,MATCH(Lists!$J$2,$A$1:$V$1,0))&amp;""),"")),"")&lt;=10),IFERROR(VALUE(IFERROR(TRIM(INDEX($A272:$V272,MATCH(Lists!$J$2,$A$1:$V$1,0))&amp;""),"")),""),""),"")</f>
        <v/>
      </c>
      <c r="Z272" s="36">
        <f>IF(Y272="","",IF(Y272&gt;=9,"Promoter",IF(Y272&gt;=7,"Passive","Detractor")))</f>
        <v/>
      </c>
      <c r="AA272" s="36">
        <f>IFERROR(VALUE(IFERROR(TRIM(INDEX($A272:$V272,MATCH(Lists!$J$4,$A$1:$V$1,0))&amp;""),"")),"")</f>
        <v/>
      </c>
      <c r="AB272" s="36">
        <f>IFERROR(VALUE(IFERROR(TRIM(INDEX($A272:$V272,MATCH(Lists!$J$5,$A$1:$V$1,0))&amp;""),"")),"")</f>
        <v/>
      </c>
      <c r="AC272" s="36">
        <f>IFERROR(VALUE(IFERROR(TRIM(INDEX($A272:$V272,MATCH(Lists!$J$6,$A$1:$V$1,0))&amp;""),"")),"")</f>
        <v/>
      </c>
      <c r="AD272" s="36">
        <f>IFERROR(TRIM(INDEX($A272:$V272,MATCH(Lists!$J$7,$A$1:$V$1,0))&amp;""),"")</f>
        <v/>
      </c>
      <c r="AE272" s="36">
        <f>IFERROR(TRIM(INDEX($A272:$V272,MATCH(Lists!$J$8,$A$1:$V$1,0))&amp;""),"")</f>
        <v/>
      </c>
      <c r="AF272" s="36">
        <f>IFERROR(TRIM(INDEX($A272:$V272,MATCH(Lists!$J$3,$A$1:$V$1,0))&amp;""),"")</f>
        <v/>
      </c>
      <c r="AG272" s="36">
        <f>IF(LEN(AF272)&gt;0,MAX($AG$1:AG271)+1,"")</f>
        <v/>
      </c>
      <c r="AH272" s="36">
        <f>IFERROR(TRIM(INDEX($A272:$V272,MATCH(Lists!$J$9,$A$1:$V$1,0))&amp;""),"")</f>
        <v/>
      </c>
    </row>
    <row r="273">
      <c r="W273" s="35" t="n"/>
      <c r="X273" s="36">
        <f>IFERROR(TRIM(INDEX($A273:$V273,MATCH(Lists!$J$10,$A$1:$V$1,0))&amp;""),"")</f>
        <v/>
      </c>
      <c r="Y273" s="36">
        <f>IF(ISNUMBER(IFERROR(VALUE(IFERROR(TRIM(INDEX($A273:$V273,MATCH(Lists!$J$2,$A$1:$V$1,0))&amp;""),"")),"")),IF(AND(IFERROR(VALUE(IFERROR(TRIM(INDEX($A273:$V273,MATCH(Lists!$J$2,$A$1:$V$1,0))&amp;""),"")),"")&gt;=0,IFERROR(VALUE(IFERROR(TRIM(INDEX($A273:$V273,MATCH(Lists!$J$2,$A$1:$V$1,0))&amp;""),"")),"")&lt;=10),IFERROR(VALUE(IFERROR(TRIM(INDEX($A273:$V273,MATCH(Lists!$J$2,$A$1:$V$1,0))&amp;""),"")),""),""),"")</f>
        <v/>
      </c>
      <c r="Z273" s="36">
        <f>IF(Y273="","",IF(Y273&gt;=9,"Promoter",IF(Y273&gt;=7,"Passive","Detractor")))</f>
        <v/>
      </c>
      <c r="AA273" s="36">
        <f>IFERROR(VALUE(IFERROR(TRIM(INDEX($A273:$V273,MATCH(Lists!$J$4,$A$1:$V$1,0))&amp;""),"")),"")</f>
        <v/>
      </c>
      <c r="AB273" s="36">
        <f>IFERROR(VALUE(IFERROR(TRIM(INDEX($A273:$V273,MATCH(Lists!$J$5,$A$1:$V$1,0))&amp;""),"")),"")</f>
        <v/>
      </c>
      <c r="AC273" s="36">
        <f>IFERROR(VALUE(IFERROR(TRIM(INDEX($A273:$V273,MATCH(Lists!$J$6,$A$1:$V$1,0))&amp;""),"")),"")</f>
        <v/>
      </c>
      <c r="AD273" s="36">
        <f>IFERROR(TRIM(INDEX($A273:$V273,MATCH(Lists!$J$7,$A$1:$V$1,0))&amp;""),"")</f>
        <v/>
      </c>
      <c r="AE273" s="36">
        <f>IFERROR(TRIM(INDEX($A273:$V273,MATCH(Lists!$J$8,$A$1:$V$1,0))&amp;""),"")</f>
        <v/>
      </c>
      <c r="AF273" s="36">
        <f>IFERROR(TRIM(INDEX($A273:$V273,MATCH(Lists!$J$3,$A$1:$V$1,0))&amp;""),"")</f>
        <v/>
      </c>
      <c r="AG273" s="36">
        <f>IF(LEN(AF273)&gt;0,MAX($AG$1:AG272)+1,"")</f>
        <v/>
      </c>
      <c r="AH273" s="36">
        <f>IFERROR(TRIM(INDEX($A273:$V273,MATCH(Lists!$J$9,$A$1:$V$1,0))&amp;""),"")</f>
        <v/>
      </c>
    </row>
    <row r="274">
      <c r="W274" s="35" t="n"/>
      <c r="X274" s="36">
        <f>IFERROR(TRIM(INDEX($A274:$V274,MATCH(Lists!$J$10,$A$1:$V$1,0))&amp;""),"")</f>
        <v/>
      </c>
      <c r="Y274" s="36">
        <f>IF(ISNUMBER(IFERROR(VALUE(IFERROR(TRIM(INDEX($A274:$V274,MATCH(Lists!$J$2,$A$1:$V$1,0))&amp;""),"")),"")),IF(AND(IFERROR(VALUE(IFERROR(TRIM(INDEX($A274:$V274,MATCH(Lists!$J$2,$A$1:$V$1,0))&amp;""),"")),"")&gt;=0,IFERROR(VALUE(IFERROR(TRIM(INDEX($A274:$V274,MATCH(Lists!$J$2,$A$1:$V$1,0))&amp;""),"")),"")&lt;=10),IFERROR(VALUE(IFERROR(TRIM(INDEX($A274:$V274,MATCH(Lists!$J$2,$A$1:$V$1,0))&amp;""),"")),""),""),"")</f>
        <v/>
      </c>
      <c r="Z274" s="36">
        <f>IF(Y274="","",IF(Y274&gt;=9,"Promoter",IF(Y274&gt;=7,"Passive","Detractor")))</f>
        <v/>
      </c>
      <c r="AA274" s="36">
        <f>IFERROR(VALUE(IFERROR(TRIM(INDEX($A274:$V274,MATCH(Lists!$J$4,$A$1:$V$1,0))&amp;""),"")),"")</f>
        <v/>
      </c>
      <c r="AB274" s="36">
        <f>IFERROR(VALUE(IFERROR(TRIM(INDEX($A274:$V274,MATCH(Lists!$J$5,$A$1:$V$1,0))&amp;""),"")),"")</f>
        <v/>
      </c>
      <c r="AC274" s="36">
        <f>IFERROR(VALUE(IFERROR(TRIM(INDEX($A274:$V274,MATCH(Lists!$J$6,$A$1:$V$1,0))&amp;""),"")),"")</f>
        <v/>
      </c>
      <c r="AD274" s="36">
        <f>IFERROR(TRIM(INDEX($A274:$V274,MATCH(Lists!$J$7,$A$1:$V$1,0))&amp;""),"")</f>
        <v/>
      </c>
      <c r="AE274" s="36">
        <f>IFERROR(TRIM(INDEX($A274:$V274,MATCH(Lists!$J$8,$A$1:$V$1,0))&amp;""),"")</f>
        <v/>
      </c>
      <c r="AF274" s="36">
        <f>IFERROR(TRIM(INDEX($A274:$V274,MATCH(Lists!$J$3,$A$1:$V$1,0))&amp;""),"")</f>
        <v/>
      </c>
      <c r="AG274" s="36">
        <f>IF(LEN(AF274)&gt;0,MAX($AG$1:AG273)+1,"")</f>
        <v/>
      </c>
      <c r="AH274" s="36">
        <f>IFERROR(TRIM(INDEX($A274:$V274,MATCH(Lists!$J$9,$A$1:$V$1,0))&amp;""),"")</f>
        <v/>
      </c>
    </row>
    <row r="275">
      <c r="W275" s="35" t="n"/>
      <c r="X275" s="36">
        <f>IFERROR(TRIM(INDEX($A275:$V275,MATCH(Lists!$J$10,$A$1:$V$1,0))&amp;""),"")</f>
        <v/>
      </c>
      <c r="Y275" s="36">
        <f>IF(ISNUMBER(IFERROR(VALUE(IFERROR(TRIM(INDEX($A275:$V275,MATCH(Lists!$J$2,$A$1:$V$1,0))&amp;""),"")),"")),IF(AND(IFERROR(VALUE(IFERROR(TRIM(INDEX($A275:$V275,MATCH(Lists!$J$2,$A$1:$V$1,0))&amp;""),"")),"")&gt;=0,IFERROR(VALUE(IFERROR(TRIM(INDEX($A275:$V275,MATCH(Lists!$J$2,$A$1:$V$1,0))&amp;""),"")),"")&lt;=10),IFERROR(VALUE(IFERROR(TRIM(INDEX($A275:$V275,MATCH(Lists!$J$2,$A$1:$V$1,0))&amp;""),"")),""),""),"")</f>
        <v/>
      </c>
      <c r="Z275" s="36">
        <f>IF(Y275="","",IF(Y275&gt;=9,"Promoter",IF(Y275&gt;=7,"Passive","Detractor")))</f>
        <v/>
      </c>
      <c r="AA275" s="36">
        <f>IFERROR(VALUE(IFERROR(TRIM(INDEX($A275:$V275,MATCH(Lists!$J$4,$A$1:$V$1,0))&amp;""),"")),"")</f>
        <v/>
      </c>
      <c r="AB275" s="36">
        <f>IFERROR(VALUE(IFERROR(TRIM(INDEX($A275:$V275,MATCH(Lists!$J$5,$A$1:$V$1,0))&amp;""),"")),"")</f>
        <v/>
      </c>
      <c r="AC275" s="36">
        <f>IFERROR(VALUE(IFERROR(TRIM(INDEX($A275:$V275,MATCH(Lists!$J$6,$A$1:$V$1,0))&amp;""),"")),"")</f>
        <v/>
      </c>
      <c r="AD275" s="36">
        <f>IFERROR(TRIM(INDEX($A275:$V275,MATCH(Lists!$J$7,$A$1:$V$1,0))&amp;""),"")</f>
        <v/>
      </c>
      <c r="AE275" s="36">
        <f>IFERROR(TRIM(INDEX($A275:$V275,MATCH(Lists!$J$8,$A$1:$V$1,0))&amp;""),"")</f>
        <v/>
      </c>
      <c r="AF275" s="36">
        <f>IFERROR(TRIM(INDEX($A275:$V275,MATCH(Lists!$J$3,$A$1:$V$1,0))&amp;""),"")</f>
        <v/>
      </c>
      <c r="AG275" s="36">
        <f>IF(LEN(AF275)&gt;0,MAX($AG$1:AG274)+1,"")</f>
        <v/>
      </c>
      <c r="AH275" s="36">
        <f>IFERROR(TRIM(INDEX($A275:$V275,MATCH(Lists!$J$9,$A$1:$V$1,0))&amp;""),"")</f>
        <v/>
      </c>
    </row>
    <row r="276">
      <c r="W276" s="35" t="n"/>
      <c r="X276" s="36">
        <f>IFERROR(TRIM(INDEX($A276:$V276,MATCH(Lists!$J$10,$A$1:$V$1,0))&amp;""),"")</f>
        <v/>
      </c>
      <c r="Y276" s="36">
        <f>IF(ISNUMBER(IFERROR(VALUE(IFERROR(TRIM(INDEX($A276:$V276,MATCH(Lists!$J$2,$A$1:$V$1,0))&amp;""),"")),"")),IF(AND(IFERROR(VALUE(IFERROR(TRIM(INDEX($A276:$V276,MATCH(Lists!$J$2,$A$1:$V$1,0))&amp;""),"")),"")&gt;=0,IFERROR(VALUE(IFERROR(TRIM(INDEX($A276:$V276,MATCH(Lists!$J$2,$A$1:$V$1,0))&amp;""),"")),"")&lt;=10),IFERROR(VALUE(IFERROR(TRIM(INDEX($A276:$V276,MATCH(Lists!$J$2,$A$1:$V$1,0))&amp;""),"")),""),""),"")</f>
        <v/>
      </c>
      <c r="Z276" s="36">
        <f>IF(Y276="","",IF(Y276&gt;=9,"Promoter",IF(Y276&gt;=7,"Passive","Detractor")))</f>
        <v/>
      </c>
      <c r="AA276" s="36">
        <f>IFERROR(VALUE(IFERROR(TRIM(INDEX($A276:$V276,MATCH(Lists!$J$4,$A$1:$V$1,0))&amp;""),"")),"")</f>
        <v/>
      </c>
      <c r="AB276" s="36">
        <f>IFERROR(VALUE(IFERROR(TRIM(INDEX($A276:$V276,MATCH(Lists!$J$5,$A$1:$V$1,0))&amp;""),"")),"")</f>
        <v/>
      </c>
      <c r="AC276" s="36">
        <f>IFERROR(VALUE(IFERROR(TRIM(INDEX($A276:$V276,MATCH(Lists!$J$6,$A$1:$V$1,0))&amp;""),"")),"")</f>
        <v/>
      </c>
      <c r="AD276" s="36">
        <f>IFERROR(TRIM(INDEX($A276:$V276,MATCH(Lists!$J$7,$A$1:$V$1,0))&amp;""),"")</f>
        <v/>
      </c>
      <c r="AE276" s="36">
        <f>IFERROR(TRIM(INDEX($A276:$V276,MATCH(Lists!$J$8,$A$1:$V$1,0))&amp;""),"")</f>
        <v/>
      </c>
      <c r="AF276" s="36">
        <f>IFERROR(TRIM(INDEX($A276:$V276,MATCH(Lists!$J$3,$A$1:$V$1,0))&amp;""),"")</f>
        <v/>
      </c>
      <c r="AG276" s="36">
        <f>IF(LEN(AF276)&gt;0,MAX($AG$1:AG275)+1,"")</f>
        <v/>
      </c>
      <c r="AH276" s="36">
        <f>IFERROR(TRIM(INDEX($A276:$V276,MATCH(Lists!$J$9,$A$1:$V$1,0))&amp;""),"")</f>
        <v/>
      </c>
    </row>
    <row r="277">
      <c r="W277" s="35" t="n"/>
      <c r="X277" s="36">
        <f>IFERROR(TRIM(INDEX($A277:$V277,MATCH(Lists!$J$10,$A$1:$V$1,0))&amp;""),"")</f>
        <v/>
      </c>
      <c r="Y277" s="36">
        <f>IF(ISNUMBER(IFERROR(VALUE(IFERROR(TRIM(INDEX($A277:$V277,MATCH(Lists!$J$2,$A$1:$V$1,0))&amp;""),"")),"")),IF(AND(IFERROR(VALUE(IFERROR(TRIM(INDEX($A277:$V277,MATCH(Lists!$J$2,$A$1:$V$1,0))&amp;""),"")),"")&gt;=0,IFERROR(VALUE(IFERROR(TRIM(INDEX($A277:$V277,MATCH(Lists!$J$2,$A$1:$V$1,0))&amp;""),"")),"")&lt;=10),IFERROR(VALUE(IFERROR(TRIM(INDEX($A277:$V277,MATCH(Lists!$J$2,$A$1:$V$1,0))&amp;""),"")),""),""),"")</f>
        <v/>
      </c>
      <c r="Z277" s="36">
        <f>IF(Y277="","",IF(Y277&gt;=9,"Promoter",IF(Y277&gt;=7,"Passive","Detractor")))</f>
        <v/>
      </c>
      <c r="AA277" s="36">
        <f>IFERROR(VALUE(IFERROR(TRIM(INDEX($A277:$V277,MATCH(Lists!$J$4,$A$1:$V$1,0))&amp;""),"")),"")</f>
        <v/>
      </c>
      <c r="AB277" s="36">
        <f>IFERROR(VALUE(IFERROR(TRIM(INDEX($A277:$V277,MATCH(Lists!$J$5,$A$1:$V$1,0))&amp;""),"")),"")</f>
        <v/>
      </c>
      <c r="AC277" s="36">
        <f>IFERROR(VALUE(IFERROR(TRIM(INDEX($A277:$V277,MATCH(Lists!$J$6,$A$1:$V$1,0))&amp;""),"")),"")</f>
        <v/>
      </c>
      <c r="AD277" s="36">
        <f>IFERROR(TRIM(INDEX($A277:$V277,MATCH(Lists!$J$7,$A$1:$V$1,0))&amp;""),"")</f>
        <v/>
      </c>
      <c r="AE277" s="36">
        <f>IFERROR(TRIM(INDEX($A277:$V277,MATCH(Lists!$J$8,$A$1:$V$1,0))&amp;""),"")</f>
        <v/>
      </c>
      <c r="AF277" s="36">
        <f>IFERROR(TRIM(INDEX($A277:$V277,MATCH(Lists!$J$3,$A$1:$V$1,0))&amp;""),"")</f>
        <v/>
      </c>
      <c r="AG277" s="36">
        <f>IF(LEN(AF277)&gt;0,MAX($AG$1:AG276)+1,"")</f>
        <v/>
      </c>
      <c r="AH277" s="36">
        <f>IFERROR(TRIM(INDEX($A277:$V277,MATCH(Lists!$J$9,$A$1:$V$1,0))&amp;""),"")</f>
        <v/>
      </c>
    </row>
    <row r="278">
      <c r="W278" s="35" t="n"/>
      <c r="X278" s="36">
        <f>IFERROR(TRIM(INDEX($A278:$V278,MATCH(Lists!$J$10,$A$1:$V$1,0))&amp;""),"")</f>
        <v/>
      </c>
      <c r="Y278" s="36">
        <f>IF(ISNUMBER(IFERROR(VALUE(IFERROR(TRIM(INDEX($A278:$V278,MATCH(Lists!$J$2,$A$1:$V$1,0))&amp;""),"")),"")),IF(AND(IFERROR(VALUE(IFERROR(TRIM(INDEX($A278:$V278,MATCH(Lists!$J$2,$A$1:$V$1,0))&amp;""),"")),"")&gt;=0,IFERROR(VALUE(IFERROR(TRIM(INDEX($A278:$V278,MATCH(Lists!$J$2,$A$1:$V$1,0))&amp;""),"")),"")&lt;=10),IFERROR(VALUE(IFERROR(TRIM(INDEX($A278:$V278,MATCH(Lists!$J$2,$A$1:$V$1,0))&amp;""),"")),""),""),"")</f>
        <v/>
      </c>
      <c r="Z278" s="36">
        <f>IF(Y278="","",IF(Y278&gt;=9,"Promoter",IF(Y278&gt;=7,"Passive","Detractor")))</f>
        <v/>
      </c>
      <c r="AA278" s="36">
        <f>IFERROR(VALUE(IFERROR(TRIM(INDEX($A278:$V278,MATCH(Lists!$J$4,$A$1:$V$1,0))&amp;""),"")),"")</f>
        <v/>
      </c>
      <c r="AB278" s="36">
        <f>IFERROR(VALUE(IFERROR(TRIM(INDEX($A278:$V278,MATCH(Lists!$J$5,$A$1:$V$1,0))&amp;""),"")),"")</f>
        <v/>
      </c>
      <c r="AC278" s="36">
        <f>IFERROR(VALUE(IFERROR(TRIM(INDEX($A278:$V278,MATCH(Lists!$J$6,$A$1:$V$1,0))&amp;""),"")),"")</f>
        <v/>
      </c>
      <c r="AD278" s="36">
        <f>IFERROR(TRIM(INDEX($A278:$V278,MATCH(Lists!$J$7,$A$1:$V$1,0))&amp;""),"")</f>
        <v/>
      </c>
      <c r="AE278" s="36">
        <f>IFERROR(TRIM(INDEX($A278:$V278,MATCH(Lists!$J$8,$A$1:$V$1,0))&amp;""),"")</f>
        <v/>
      </c>
      <c r="AF278" s="36">
        <f>IFERROR(TRIM(INDEX($A278:$V278,MATCH(Lists!$J$3,$A$1:$V$1,0))&amp;""),"")</f>
        <v/>
      </c>
      <c r="AG278" s="36">
        <f>IF(LEN(AF278)&gt;0,MAX($AG$1:AG277)+1,"")</f>
        <v/>
      </c>
      <c r="AH278" s="36">
        <f>IFERROR(TRIM(INDEX($A278:$V278,MATCH(Lists!$J$9,$A$1:$V$1,0))&amp;""),"")</f>
        <v/>
      </c>
    </row>
    <row r="279">
      <c r="W279" s="35" t="n"/>
      <c r="X279" s="36">
        <f>IFERROR(TRIM(INDEX($A279:$V279,MATCH(Lists!$J$10,$A$1:$V$1,0))&amp;""),"")</f>
        <v/>
      </c>
      <c r="Y279" s="36">
        <f>IF(ISNUMBER(IFERROR(VALUE(IFERROR(TRIM(INDEX($A279:$V279,MATCH(Lists!$J$2,$A$1:$V$1,0))&amp;""),"")),"")),IF(AND(IFERROR(VALUE(IFERROR(TRIM(INDEX($A279:$V279,MATCH(Lists!$J$2,$A$1:$V$1,0))&amp;""),"")),"")&gt;=0,IFERROR(VALUE(IFERROR(TRIM(INDEX($A279:$V279,MATCH(Lists!$J$2,$A$1:$V$1,0))&amp;""),"")),"")&lt;=10),IFERROR(VALUE(IFERROR(TRIM(INDEX($A279:$V279,MATCH(Lists!$J$2,$A$1:$V$1,0))&amp;""),"")),""),""),"")</f>
        <v/>
      </c>
      <c r="Z279" s="36">
        <f>IF(Y279="","",IF(Y279&gt;=9,"Promoter",IF(Y279&gt;=7,"Passive","Detractor")))</f>
        <v/>
      </c>
      <c r="AA279" s="36">
        <f>IFERROR(VALUE(IFERROR(TRIM(INDEX($A279:$V279,MATCH(Lists!$J$4,$A$1:$V$1,0))&amp;""),"")),"")</f>
        <v/>
      </c>
      <c r="AB279" s="36">
        <f>IFERROR(VALUE(IFERROR(TRIM(INDEX($A279:$V279,MATCH(Lists!$J$5,$A$1:$V$1,0))&amp;""),"")),"")</f>
        <v/>
      </c>
      <c r="AC279" s="36">
        <f>IFERROR(VALUE(IFERROR(TRIM(INDEX($A279:$V279,MATCH(Lists!$J$6,$A$1:$V$1,0))&amp;""),"")),"")</f>
        <v/>
      </c>
      <c r="AD279" s="36">
        <f>IFERROR(TRIM(INDEX($A279:$V279,MATCH(Lists!$J$7,$A$1:$V$1,0))&amp;""),"")</f>
        <v/>
      </c>
      <c r="AE279" s="36">
        <f>IFERROR(TRIM(INDEX($A279:$V279,MATCH(Lists!$J$8,$A$1:$V$1,0))&amp;""),"")</f>
        <v/>
      </c>
      <c r="AF279" s="36">
        <f>IFERROR(TRIM(INDEX($A279:$V279,MATCH(Lists!$J$3,$A$1:$V$1,0))&amp;""),"")</f>
        <v/>
      </c>
      <c r="AG279" s="36">
        <f>IF(LEN(AF279)&gt;0,MAX($AG$1:AG278)+1,"")</f>
        <v/>
      </c>
      <c r="AH279" s="36">
        <f>IFERROR(TRIM(INDEX($A279:$V279,MATCH(Lists!$J$9,$A$1:$V$1,0))&amp;""),"")</f>
        <v/>
      </c>
    </row>
    <row r="280">
      <c r="W280" s="35" t="n"/>
      <c r="X280" s="36">
        <f>IFERROR(TRIM(INDEX($A280:$V280,MATCH(Lists!$J$10,$A$1:$V$1,0))&amp;""),"")</f>
        <v/>
      </c>
      <c r="Y280" s="36">
        <f>IF(ISNUMBER(IFERROR(VALUE(IFERROR(TRIM(INDEX($A280:$V280,MATCH(Lists!$J$2,$A$1:$V$1,0))&amp;""),"")),"")),IF(AND(IFERROR(VALUE(IFERROR(TRIM(INDEX($A280:$V280,MATCH(Lists!$J$2,$A$1:$V$1,0))&amp;""),"")),"")&gt;=0,IFERROR(VALUE(IFERROR(TRIM(INDEX($A280:$V280,MATCH(Lists!$J$2,$A$1:$V$1,0))&amp;""),"")),"")&lt;=10),IFERROR(VALUE(IFERROR(TRIM(INDEX($A280:$V280,MATCH(Lists!$J$2,$A$1:$V$1,0))&amp;""),"")),""),""),"")</f>
        <v/>
      </c>
      <c r="Z280" s="36">
        <f>IF(Y280="","",IF(Y280&gt;=9,"Promoter",IF(Y280&gt;=7,"Passive","Detractor")))</f>
        <v/>
      </c>
      <c r="AA280" s="36">
        <f>IFERROR(VALUE(IFERROR(TRIM(INDEX($A280:$V280,MATCH(Lists!$J$4,$A$1:$V$1,0))&amp;""),"")),"")</f>
        <v/>
      </c>
      <c r="AB280" s="36">
        <f>IFERROR(VALUE(IFERROR(TRIM(INDEX($A280:$V280,MATCH(Lists!$J$5,$A$1:$V$1,0))&amp;""),"")),"")</f>
        <v/>
      </c>
      <c r="AC280" s="36">
        <f>IFERROR(VALUE(IFERROR(TRIM(INDEX($A280:$V280,MATCH(Lists!$J$6,$A$1:$V$1,0))&amp;""),"")),"")</f>
        <v/>
      </c>
      <c r="AD280" s="36">
        <f>IFERROR(TRIM(INDEX($A280:$V280,MATCH(Lists!$J$7,$A$1:$V$1,0))&amp;""),"")</f>
        <v/>
      </c>
      <c r="AE280" s="36">
        <f>IFERROR(TRIM(INDEX($A280:$V280,MATCH(Lists!$J$8,$A$1:$V$1,0))&amp;""),"")</f>
        <v/>
      </c>
      <c r="AF280" s="36">
        <f>IFERROR(TRIM(INDEX($A280:$V280,MATCH(Lists!$J$3,$A$1:$V$1,0))&amp;""),"")</f>
        <v/>
      </c>
      <c r="AG280" s="36">
        <f>IF(LEN(AF280)&gt;0,MAX($AG$1:AG279)+1,"")</f>
        <v/>
      </c>
      <c r="AH280" s="36">
        <f>IFERROR(TRIM(INDEX($A280:$V280,MATCH(Lists!$J$9,$A$1:$V$1,0))&amp;""),"")</f>
        <v/>
      </c>
    </row>
    <row r="281">
      <c r="W281" s="35" t="n"/>
      <c r="X281" s="36">
        <f>IFERROR(TRIM(INDEX($A281:$V281,MATCH(Lists!$J$10,$A$1:$V$1,0))&amp;""),"")</f>
        <v/>
      </c>
      <c r="Y281" s="36">
        <f>IF(ISNUMBER(IFERROR(VALUE(IFERROR(TRIM(INDEX($A281:$V281,MATCH(Lists!$J$2,$A$1:$V$1,0))&amp;""),"")),"")),IF(AND(IFERROR(VALUE(IFERROR(TRIM(INDEX($A281:$V281,MATCH(Lists!$J$2,$A$1:$V$1,0))&amp;""),"")),"")&gt;=0,IFERROR(VALUE(IFERROR(TRIM(INDEX($A281:$V281,MATCH(Lists!$J$2,$A$1:$V$1,0))&amp;""),"")),"")&lt;=10),IFERROR(VALUE(IFERROR(TRIM(INDEX($A281:$V281,MATCH(Lists!$J$2,$A$1:$V$1,0))&amp;""),"")),""),""),"")</f>
        <v/>
      </c>
      <c r="Z281" s="36">
        <f>IF(Y281="","",IF(Y281&gt;=9,"Promoter",IF(Y281&gt;=7,"Passive","Detractor")))</f>
        <v/>
      </c>
      <c r="AA281" s="36">
        <f>IFERROR(VALUE(IFERROR(TRIM(INDEX($A281:$V281,MATCH(Lists!$J$4,$A$1:$V$1,0))&amp;""),"")),"")</f>
        <v/>
      </c>
      <c r="AB281" s="36">
        <f>IFERROR(VALUE(IFERROR(TRIM(INDEX($A281:$V281,MATCH(Lists!$J$5,$A$1:$V$1,0))&amp;""),"")),"")</f>
        <v/>
      </c>
      <c r="AC281" s="36">
        <f>IFERROR(VALUE(IFERROR(TRIM(INDEX($A281:$V281,MATCH(Lists!$J$6,$A$1:$V$1,0))&amp;""),"")),"")</f>
        <v/>
      </c>
      <c r="AD281" s="36">
        <f>IFERROR(TRIM(INDEX($A281:$V281,MATCH(Lists!$J$7,$A$1:$V$1,0))&amp;""),"")</f>
        <v/>
      </c>
      <c r="AE281" s="36">
        <f>IFERROR(TRIM(INDEX($A281:$V281,MATCH(Lists!$J$8,$A$1:$V$1,0))&amp;""),"")</f>
        <v/>
      </c>
      <c r="AF281" s="36">
        <f>IFERROR(TRIM(INDEX($A281:$V281,MATCH(Lists!$J$3,$A$1:$V$1,0))&amp;""),"")</f>
        <v/>
      </c>
      <c r="AG281" s="36">
        <f>IF(LEN(AF281)&gt;0,MAX($AG$1:AG280)+1,"")</f>
        <v/>
      </c>
      <c r="AH281" s="36">
        <f>IFERROR(TRIM(INDEX($A281:$V281,MATCH(Lists!$J$9,$A$1:$V$1,0))&amp;""),"")</f>
        <v/>
      </c>
    </row>
    <row r="282">
      <c r="W282" s="35" t="n"/>
      <c r="X282" s="36">
        <f>IFERROR(TRIM(INDEX($A282:$V282,MATCH(Lists!$J$10,$A$1:$V$1,0))&amp;""),"")</f>
        <v/>
      </c>
      <c r="Y282" s="36">
        <f>IF(ISNUMBER(IFERROR(VALUE(IFERROR(TRIM(INDEX($A282:$V282,MATCH(Lists!$J$2,$A$1:$V$1,0))&amp;""),"")),"")),IF(AND(IFERROR(VALUE(IFERROR(TRIM(INDEX($A282:$V282,MATCH(Lists!$J$2,$A$1:$V$1,0))&amp;""),"")),"")&gt;=0,IFERROR(VALUE(IFERROR(TRIM(INDEX($A282:$V282,MATCH(Lists!$J$2,$A$1:$V$1,0))&amp;""),"")),"")&lt;=10),IFERROR(VALUE(IFERROR(TRIM(INDEX($A282:$V282,MATCH(Lists!$J$2,$A$1:$V$1,0))&amp;""),"")),""),""),"")</f>
        <v/>
      </c>
      <c r="Z282" s="36">
        <f>IF(Y282="","",IF(Y282&gt;=9,"Promoter",IF(Y282&gt;=7,"Passive","Detractor")))</f>
        <v/>
      </c>
      <c r="AA282" s="36">
        <f>IFERROR(VALUE(IFERROR(TRIM(INDEX($A282:$V282,MATCH(Lists!$J$4,$A$1:$V$1,0))&amp;""),"")),"")</f>
        <v/>
      </c>
      <c r="AB282" s="36">
        <f>IFERROR(VALUE(IFERROR(TRIM(INDEX($A282:$V282,MATCH(Lists!$J$5,$A$1:$V$1,0))&amp;""),"")),"")</f>
        <v/>
      </c>
      <c r="AC282" s="36">
        <f>IFERROR(VALUE(IFERROR(TRIM(INDEX($A282:$V282,MATCH(Lists!$J$6,$A$1:$V$1,0))&amp;""),"")),"")</f>
        <v/>
      </c>
      <c r="AD282" s="36">
        <f>IFERROR(TRIM(INDEX($A282:$V282,MATCH(Lists!$J$7,$A$1:$V$1,0))&amp;""),"")</f>
        <v/>
      </c>
      <c r="AE282" s="36">
        <f>IFERROR(TRIM(INDEX($A282:$V282,MATCH(Lists!$J$8,$A$1:$V$1,0))&amp;""),"")</f>
        <v/>
      </c>
      <c r="AF282" s="36">
        <f>IFERROR(TRIM(INDEX($A282:$V282,MATCH(Lists!$J$3,$A$1:$V$1,0))&amp;""),"")</f>
        <v/>
      </c>
      <c r="AG282" s="36">
        <f>IF(LEN(AF282)&gt;0,MAX($AG$1:AG281)+1,"")</f>
        <v/>
      </c>
      <c r="AH282" s="36">
        <f>IFERROR(TRIM(INDEX($A282:$V282,MATCH(Lists!$J$9,$A$1:$V$1,0))&amp;""),"")</f>
        <v/>
      </c>
    </row>
    <row r="283">
      <c r="W283" s="35" t="n"/>
      <c r="X283" s="36">
        <f>IFERROR(TRIM(INDEX($A283:$V283,MATCH(Lists!$J$10,$A$1:$V$1,0))&amp;""),"")</f>
        <v/>
      </c>
      <c r="Y283" s="36">
        <f>IF(ISNUMBER(IFERROR(VALUE(IFERROR(TRIM(INDEX($A283:$V283,MATCH(Lists!$J$2,$A$1:$V$1,0))&amp;""),"")),"")),IF(AND(IFERROR(VALUE(IFERROR(TRIM(INDEX($A283:$V283,MATCH(Lists!$J$2,$A$1:$V$1,0))&amp;""),"")),"")&gt;=0,IFERROR(VALUE(IFERROR(TRIM(INDEX($A283:$V283,MATCH(Lists!$J$2,$A$1:$V$1,0))&amp;""),"")),"")&lt;=10),IFERROR(VALUE(IFERROR(TRIM(INDEX($A283:$V283,MATCH(Lists!$J$2,$A$1:$V$1,0))&amp;""),"")),""),""),"")</f>
        <v/>
      </c>
      <c r="Z283" s="36">
        <f>IF(Y283="","",IF(Y283&gt;=9,"Promoter",IF(Y283&gt;=7,"Passive","Detractor")))</f>
        <v/>
      </c>
      <c r="AA283" s="36">
        <f>IFERROR(VALUE(IFERROR(TRIM(INDEX($A283:$V283,MATCH(Lists!$J$4,$A$1:$V$1,0))&amp;""),"")),"")</f>
        <v/>
      </c>
      <c r="AB283" s="36">
        <f>IFERROR(VALUE(IFERROR(TRIM(INDEX($A283:$V283,MATCH(Lists!$J$5,$A$1:$V$1,0))&amp;""),"")),"")</f>
        <v/>
      </c>
      <c r="AC283" s="36">
        <f>IFERROR(VALUE(IFERROR(TRIM(INDEX($A283:$V283,MATCH(Lists!$J$6,$A$1:$V$1,0))&amp;""),"")),"")</f>
        <v/>
      </c>
      <c r="AD283" s="36">
        <f>IFERROR(TRIM(INDEX($A283:$V283,MATCH(Lists!$J$7,$A$1:$V$1,0))&amp;""),"")</f>
        <v/>
      </c>
      <c r="AE283" s="36">
        <f>IFERROR(TRIM(INDEX($A283:$V283,MATCH(Lists!$J$8,$A$1:$V$1,0))&amp;""),"")</f>
        <v/>
      </c>
      <c r="AF283" s="36">
        <f>IFERROR(TRIM(INDEX($A283:$V283,MATCH(Lists!$J$3,$A$1:$V$1,0))&amp;""),"")</f>
        <v/>
      </c>
      <c r="AG283" s="36">
        <f>IF(LEN(AF283)&gt;0,MAX($AG$1:AG282)+1,"")</f>
        <v/>
      </c>
      <c r="AH283" s="36">
        <f>IFERROR(TRIM(INDEX($A283:$V283,MATCH(Lists!$J$9,$A$1:$V$1,0))&amp;""),"")</f>
        <v/>
      </c>
    </row>
    <row r="284">
      <c r="W284" s="35" t="n"/>
      <c r="X284" s="36">
        <f>IFERROR(TRIM(INDEX($A284:$V284,MATCH(Lists!$J$10,$A$1:$V$1,0))&amp;""),"")</f>
        <v/>
      </c>
      <c r="Y284" s="36">
        <f>IF(ISNUMBER(IFERROR(VALUE(IFERROR(TRIM(INDEX($A284:$V284,MATCH(Lists!$J$2,$A$1:$V$1,0))&amp;""),"")),"")),IF(AND(IFERROR(VALUE(IFERROR(TRIM(INDEX($A284:$V284,MATCH(Lists!$J$2,$A$1:$V$1,0))&amp;""),"")),"")&gt;=0,IFERROR(VALUE(IFERROR(TRIM(INDEX($A284:$V284,MATCH(Lists!$J$2,$A$1:$V$1,0))&amp;""),"")),"")&lt;=10),IFERROR(VALUE(IFERROR(TRIM(INDEX($A284:$V284,MATCH(Lists!$J$2,$A$1:$V$1,0))&amp;""),"")),""),""),"")</f>
        <v/>
      </c>
      <c r="Z284" s="36">
        <f>IF(Y284="","",IF(Y284&gt;=9,"Promoter",IF(Y284&gt;=7,"Passive","Detractor")))</f>
        <v/>
      </c>
      <c r="AA284" s="36">
        <f>IFERROR(VALUE(IFERROR(TRIM(INDEX($A284:$V284,MATCH(Lists!$J$4,$A$1:$V$1,0))&amp;""),"")),"")</f>
        <v/>
      </c>
      <c r="AB284" s="36">
        <f>IFERROR(VALUE(IFERROR(TRIM(INDEX($A284:$V284,MATCH(Lists!$J$5,$A$1:$V$1,0))&amp;""),"")),"")</f>
        <v/>
      </c>
      <c r="AC284" s="36">
        <f>IFERROR(VALUE(IFERROR(TRIM(INDEX($A284:$V284,MATCH(Lists!$J$6,$A$1:$V$1,0))&amp;""),"")),"")</f>
        <v/>
      </c>
      <c r="AD284" s="36">
        <f>IFERROR(TRIM(INDEX($A284:$V284,MATCH(Lists!$J$7,$A$1:$V$1,0))&amp;""),"")</f>
        <v/>
      </c>
      <c r="AE284" s="36">
        <f>IFERROR(TRIM(INDEX($A284:$V284,MATCH(Lists!$J$8,$A$1:$V$1,0))&amp;""),"")</f>
        <v/>
      </c>
      <c r="AF284" s="36">
        <f>IFERROR(TRIM(INDEX($A284:$V284,MATCH(Lists!$J$3,$A$1:$V$1,0))&amp;""),"")</f>
        <v/>
      </c>
      <c r="AG284" s="36">
        <f>IF(LEN(AF284)&gt;0,MAX($AG$1:AG283)+1,"")</f>
        <v/>
      </c>
      <c r="AH284" s="36">
        <f>IFERROR(TRIM(INDEX($A284:$V284,MATCH(Lists!$J$9,$A$1:$V$1,0))&amp;""),"")</f>
        <v/>
      </c>
    </row>
    <row r="285">
      <c r="W285" s="35" t="n"/>
      <c r="X285" s="36">
        <f>IFERROR(TRIM(INDEX($A285:$V285,MATCH(Lists!$J$10,$A$1:$V$1,0))&amp;""),"")</f>
        <v/>
      </c>
      <c r="Y285" s="36">
        <f>IF(ISNUMBER(IFERROR(VALUE(IFERROR(TRIM(INDEX($A285:$V285,MATCH(Lists!$J$2,$A$1:$V$1,0))&amp;""),"")),"")),IF(AND(IFERROR(VALUE(IFERROR(TRIM(INDEX($A285:$V285,MATCH(Lists!$J$2,$A$1:$V$1,0))&amp;""),"")),"")&gt;=0,IFERROR(VALUE(IFERROR(TRIM(INDEX($A285:$V285,MATCH(Lists!$J$2,$A$1:$V$1,0))&amp;""),"")),"")&lt;=10),IFERROR(VALUE(IFERROR(TRIM(INDEX($A285:$V285,MATCH(Lists!$J$2,$A$1:$V$1,0))&amp;""),"")),""),""),"")</f>
        <v/>
      </c>
      <c r="Z285" s="36">
        <f>IF(Y285="","",IF(Y285&gt;=9,"Promoter",IF(Y285&gt;=7,"Passive","Detractor")))</f>
        <v/>
      </c>
      <c r="AA285" s="36">
        <f>IFERROR(VALUE(IFERROR(TRIM(INDEX($A285:$V285,MATCH(Lists!$J$4,$A$1:$V$1,0))&amp;""),"")),"")</f>
        <v/>
      </c>
      <c r="AB285" s="36">
        <f>IFERROR(VALUE(IFERROR(TRIM(INDEX($A285:$V285,MATCH(Lists!$J$5,$A$1:$V$1,0))&amp;""),"")),"")</f>
        <v/>
      </c>
      <c r="AC285" s="36">
        <f>IFERROR(VALUE(IFERROR(TRIM(INDEX($A285:$V285,MATCH(Lists!$J$6,$A$1:$V$1,0))&amp;""),"")),"")</f>
        <v/>
      </c>
      <c r="AD285" s="36">
        <f>IFERROR(TRIM(INDEX($A285:$V285,MATCH(Lists!$J$7,$A$1:$V$1,0))&amp;""),"")</f>
        <v/>
      </c>
      <c r="AE285" s="36">
        <f>IFERROR(TRIM(INDEX($A285:$V285,MATCH(Lists!$J$8,$A$1:$V$1,0))&amp;""),"")</f>
        <v/>
      </c>
      <c r="AF285" s="36">
        <f>IFERROR(TRIM(INDEX($A285:$V285,MATCH(Lists!$J$3,$A$1:$V$1,0))&amp;""),"")</f>
        <v/>
      </c>
      <c r="AG285" s="36">
        <f>IF(LEN(AF285)&gt;0,MAX($AG$1:AG284)+1,"")</f>
        <v/>
      </c>
      <c r="AH285" s="36">
        <f>IFERROR(TRIM(INDEX($A285:$V285,MATCH(Lists!$J$9,$A$1:$V$1,0))&amp;""),"")</f>
        <v/>
      </c>
    </row>
    <row r="286">
      <c r="W286" s="35" t="n"/>
      <c r="X286" s="36">
        <f>IFERROR(TRIM(INDEX($A286:$V286,MATCH(Lists!$J$10,$A$1:$V$1,0))&amp;""),"")</f>
        <v/>
      </c>
      <c r="Y286" s="36">
        <f>IF(ISNUMBER(IFERROR(VALUE(IFERROR(TRIM(INDEX($A286:$V286,MATCH(Lists!$J$2,$A$1:$V$1,0))&amp;""),"")),"")),IF(AND(IFERROR(VALUE(IFERROR(TRIM(INDEX($A286:$V286,MATCH(Lists!$J$2,$A$1:$V$1,0))&amp;""),"")),"")&gt;=0,IFERROR(VALUE(IFERROR(TRIM(INDEX($A286:$V286,MATCH(Lists!$J$2,$A$1:$V$1,0))&amp;""),"")),"")&lt;=10),IFERROR(VALUE(IFERROR(TRIM(INDEX($A286:$V286,MATCH(Lists!$J$2,$A$1:$V$1,0))&amp;""),"")),""),""),"")</f>
        <v/>
      </c>
      <c r="Z286" s="36">
        <f>IF(Y286="","",IF(Y286&gt;=9,"Promoter",IF(Y286&gt;=7,"Passive","Detractor")))</f>
        <v/>
      </c>
      <c r="AA286" s="36">
        <f>IFERROR(VALUE(IFERROR(TRIM(INDEX($A286:$V286,MATCH(Lists!$J$4,$A$1:$V$1,0))&amp;""),"")),"")</f>
        <v/>
      </c>
      <c r="AB286" s="36">
        <f>IFERROR(VALUE(IFERROR(TRIM(INDEX($A286:$V286,MATCH(Lists!$J$5,$A$1:$V$1,0))&amp;""),"")),"")</f>
        <v/>
      </c>
      <c r="AC286" s="36">
        <f>IFERROR(VALUE(IFERROR(TRIM(INDEX($A286:$V286,MATCH(Lists!$J$6,$A$1:$V$1,0))&amp;""),"")),"")</f>
        <v/>
      </c>
      <c r="AD286" s="36">
        <f>IFERROR(TRIM(INDEX($A286:$V286,MATCH(Lists!$J$7,$A$1:$V$1,0))&amp;""),"")</f>
        <v/>
      </c>
      <c r="AE286" s="36">
        <f>IFERROR(TRIM(INDEX($A286:$V286,MATCH(Lists!$J$8,$A$1:$V$1,0))&amp;""),"")</f>
        <v/>
      </c>
      <c r="AF286" s="36">
        <f>IFERROR(TRIM(INDEX($A286:$V286,MATCH(Lists!$J$3,$A$1:$V$1,0))&amp;""),"")</f>
        <v/>
      </c>
      <c r="AG286" s="36">
        <f>IF(LEN(AF286)&gt;0,MAX($AG$1:AG285)+1,"")</f>
        <v/>
      </c>
      <c r="AH286" s="36">
        <f>IFERROR(TRIM(INDEX($A286:$V286,MATCH(Lists!$J$9,$A$1:$V$1,0))&amp;""),"")</f>
        <v/>
      </c>
    </row>
    <row r="287">
      <c r="W287" s="35" t="n"/>
      <c r="X287" s="36">
        <f>IFERROR(TRIM(INDEX($A287:$V287,MATCH(Lists!$J$10,$A$1:$V$1,0))&amp;""),"")</f>
        <v/>
      </c>
      <c r="Y287" s="36">
        <f>IF(ISNUMBER(IFERROR(VALUE(IFERROR(TRIM(INDEX($A287:$V287,MATCH(Lists!$J$2,$A$1:$V$1,0))&amp;""),"")),"")),IF(AND(IFERROR(VALUE(IFERROR(TRIM(INDEX($A287:$V287,MATCH(Lists!$J$2,$A$1:$V$1,0))&amp;""),"")),"")&gt;=0,IFERROR(VALUE(IFERROR(TRIM(INDEX($A287:$V287,MATCH(Lists!$J$2,$A$1:$V$1,0))&amp;""),"")),"")&lt;=10),IFERROR(VALUE(IFERROR(TRIM(INDEX($A287:$V287,MATCH(Lists!$J$2,$A$1:$V$1,0))&amp;""),"")),""),""),"")</f>
        <v/>
      </c>
      <c r="Z287" s="36">
        <f>IF(Y287="","",IF(Y287&gt;=9,"Promoter",IF(Y287&gt;=7,"Passive","Detractor")))</f>
        <v/>
      </c>
      <c r="AA287" s="36">
        <f>IFERROR(VALUE(IFERROR(TRIM(INDEX($A287:$V287,MATCH(Lists!$J$4,$A$1:$V$1,0))&amp;""),"")),"")</f>
        <v/>
      </c>
      <c r="AB287" s="36">
        <f>IFERROR(VALUE(IFERROR(TRIM(INDEX($A287:$V287,MATCH(Lists!$J$5,$A$1:$V$1,0))&amp;""),"")),"")</f>
        <v/>
      </c>
      <c r="AC287" s="36">
        <f>IFERROR(VALUE(IFERROR(TRIM(INDEX($A287:$V287,MATCH(Lists!$J$6,$A$1:$V$1,0))&amp;""),"")),"")</f>
        <v/>
      </c>
      <c r="AD287" s="36">
        <f>IFERROR(TRIM(INDEX($A287:$V287,MATCH(Lists!$J$7,$A$1:$V$1,0))&amp;""),"")</f>
        <v/>
      </c>
      <c r="AE287" s="36">
        <f>IFERROR(TRIM(INDEX($A287:$V287,MATCH(Lists!$J$8,$A$1:$V$1,0))&amp;""),"")</f>
        <v/>
      </c>
      <c r="AF287" s="36">
        <f>IFERROR(TRIM(INDEX($A287:$V287,MATCH(Lists!$J$3,$A$1:$V$1,0))&amp;""),"")</f>
        <v/>
      </c>
      <c r="AG287" s="36">
        <f>IF(LEN(AF287)&gt;0,MAX($AG$1:AG286)+1,"")</f>
        <v/>
      </c>
      <c r="AH287" s="36">
        <f>IFERROR(TRIM(INDEX($A287:$V287,MATCH(Lists!$J$9,$A$1:$V$1,0))&amp;""),"")</f>
        <v/>
      </c>
    </row>
    <row r="288">
      <c r="W288" s="35" t="n"/>
      <c r="X288" s="36">
        <f>IFERROR(TRIM(INDEX($A288:$V288,MATCH(Lists!$J$10,$A$1:$V$1,0))&amp;""),"")</f>
        <v/>
      </c>
      <c r="Y288" s="36">
        <f>IF(ISNUMBER(IFERROR(VALUE(IFERROR(TRIM(INDEX($A288:$V288,MATCH(Lists!$J$2,$A$1:$V$1,0))&amp;""),"")),"")),IF(AND(IFERROR(VALUE(IFERROR(TRIM(INDEX($A288:$V288,MATCH(Lists!$J$2,$A$1:$V$1,0))&amp;""),"")),"")&gt;=0,IFERROR(VALUE(IFERROR(TRIM(INDEX($A288:$V288,MATCH(Lists!$J$2,$A$1:$V$1,0))&amp;""),"")),"")&lt;=10),IFERROR(VALUE(IFERROR(TRIM(INDEX($A288:$V288,MATCH(Lists!$J$2,$A$1:$V$1,0))&amp;""),"")),""),""),"")</f>
        <v/>
      </c>
      <c r="Z288" s="36">
        <f>IF(Y288="","",IF(Y288&gt;=9,"Promoter",IF(Y288&gt;=7,"Passive","Detractor")))</f>
        <v/>
      </c>
      <c r="AA288" s="36">
        <f>IFERROR(VALUE(IFERROR(TRIM(INDEX($A288:$V288,MATCH(Lists!$J$4,$A$1:$V$1,0))&amp;""),"")),"")</f>
        <v/>
      </c>
      <c r="AB288" s="36">
        <f>IFERROR(VALUE(IFERROR(TRIM(INDEX($A288:$V288,MATCH(Lists!$J$5,$A$1:$V$1,0))&amp;""),"")),"")</f>
        <v/>
      </c>
      <c r="AC288" s="36">
        <f>IFERROR(VALUE(IFERROR(TRIM(INDEX($A288:$V288,MATCH(Lists!$J$6,$A$1:$V$1,0))&amp;""),"")),"")</f>
        <v/>
      </c>
      <c r="AD288" s="36">
        <f>IFERROR(TRIM(INDEX($A288:$V288,MATCH(Lists!$J$7,$A$1:$V$1,0))&amp;""),"")</f>
        <v/>
      </c>
      <c r="AE288" s="36">
        <f>IFERROR(TRIM(INDEX($A288:$V288,MATCH(Lists!$J$8,$A$1:$V$1,0))&amp;""),"")</f>
        <v/>
      </c>
      <c r="AF288" s="36">
        <f>IFERROR(TRIM(INDEX($A288:$V288,MATCH(Lists!$J$3,$A$1:$V$1,0))&amp;""),"")</f>
        <v/>
      </c>
      <c r="AG288" s="36">
        <f>IF(LEN(AF288)&gt;0,MAX($AG$1:AG287)+1,"")</f>
        <v/>
      </c>
      <c r="AH288" s="36">
        <f>IFERROR(TRIM(INDEX($A288:$V288,MATCH(Lists!$J$9,$A$1:$V$1,0))&amp;""),"")</f>
        <v/>
      </c>
    </row>
    <row r="289">
      <c r="W289" s="35" t="n"/>
      <c r="X289" s="36">
        <f>IFERROR(TRIM(INDEX($A289:$V289,MATCH(Lists!$J$10,$A$1:$V$1,0))&amp;""),"")</f>
        <v/>
      </c>
      <c r="Y289" s="36">
        <f>IF(ISNUMBER(IFERROR(VALUE(IFERROR(TRIM(INDEX($A289:$V289,MATCH(Lists!$J$2,$A$1:$V$1,0))&amp;""),"")),"")),IF(AND(IFERROR(VALUE(IFERROR(TRIM(INDEX($A289:$V289,MATCH(Lists!$J$2,$A$1:$V$1,0))&amp;""),"")),"")&gt;=0,IFERROR(VALUE(IFERROR(TRIM(INDEX($A289:$V289,MATCH(Lists!$J$2,$A$1:$V$1,0))&amp;""),"")),"")&lt;=10),IFERROR(VALUE(IFERROR(TRIM(INDEX($A289:$V289,MATCH(Lists!$J$2,$A$1:$V$1,0))&amp;""),"")),""),""),"")</f>
        <v/>
      </c>
      <c r="Z289" s="36">
        <f>IF(Y289="","",IF(Y289&gt;=9,"Promoter",IF(Y289&gt;=7,"Passive","Detractor")))</f>
        <v/>
      </c>
      <c r="AA289" s="36">
        <f>IFERROR(VALUE(IFERROR(TRIM(INDEX($A289:$V289,MATCH(Lists!$J$4,$A$1:$V$1,0))&amp;""),"")),"")</f>
        <v/>
      </c>
      <c r="AB289" s="36">
        <f>IFERROR(VALUE(IFERROR(TRIM(INDEX($A289:$V289,MATCH(Lists!$J$5,$A$1:$V$1,0))&amp;""),"")),"")</f>
        <v/>
      </c>
      <c r="AC289" s="36">
        <f>IFERROR(VALUE(IFERROR(TRIM(INDEX($A289:$V289,MATCH(Lists!$J$6,$A$1:$V$1,0))&amp;""),"")),"")</f>
        <v/>
      </c>
      <c r="AD289" s="36">
        <f>IFERROR(TRIM(INDEX($A289:$V289,MATCH(Lists!$J$7,$A$1:$V$1,0))&amp;""),"")</f>
        <v/>
      </c>
      <c r="AE289" s="36">
        <f>IFERROR(TRIM(INDEX($A289:$V289,MATCH(Lists!$J$8,$A$1:$V$1,0))&amp;""),"")</f>
        <v/>
      </c>
      <c r="AF289" s="36">
        <f>IFERROR(TRIM(INDEX($A289:$V289,MATCH(Lists!$J$3,$A$1:$V$1,0))&amp;""),"")</f>
        <v/>
      </c>
      <c r="AG289" s="36">
        <f>IF(LEN(AF289)&gt;0,MAX($AG$1:AG288)+1,"")</f>
        <v/>
      </c>
      <c r="AH289" s="36">
        <f>IFERROR(TRIM(INDEX($A289:$V289,MATCH(Lists!$J$9,$A$1:$V$1,0))&amp;""),"")</f>
        <v/>
      </c>
    </row>
    <row r="290">
      <c r="W290" s="35" t="n"/>
      <c r="X290" s="36">
        <f>IFERROR(TRIM(INDEX($A290:$V290,MATCH(Lists!$J$10,$A$1:$V$1,0))&amp;""),"")</f>
        <v/>
      </c>
      <c r="Y290" s="36">
        <f>IF(ISNUMBER(IFERROR(VALUE(IFERROR(TRIM(INDEX($A290:$V290,MATCH(Lists!$J$2,$A$1:$V$1,0))&amp;""),"")),"")),IF(AND(IFERROR(VALUE(IFERROR(TRIM(INDEX($A290:$V290,MATCH(Lists!$J$2,$A$1:$V$1,0))&amp;""),"")),"")&gt;=0,IFERROR(VALUE(IFERROR(TRIM(INDEX($A290:$V290,MATCH(Lists!$J$2,$A$1:$V$1,0))&amp;""),"")),"")&lt;=10),IFERROR(VALUE(IFERROR(TRIM(INDEX($A290:$V290,MATCH(Lists!$J$2,$A$1:$V$1,0))&amp;""),"")),""),""),"")</f>
        <v/>
      </c>
      <c r="Z290" s="36">
        <f>IF(Y290="","",IF(Y290&gt;=9,"Promoter",IF(Y290&gt;=7,"Passive","Detractor")))</f>
        <v/>
      </c>
      <c r="AA290" s="36">
        <f>IFERROR(VALUE(IFERROR(TRIM(INDEX($A290:$V290,MATCH(Lists!$J$4,$A$1:$V$1,0))&amp;""),"")),"")</f>
        <v/>
      </c>
      <c r="AB290" s="36">
        <f>IFERROR(VALUE(IFERROR(TRIM(INDEX($A290:$V290,MATCH(Lists!$J$5,$A$1:$V$1,0))&amp;""),"")),"")</f>
        <v/>
      </c>
      <c r="AC290" s="36">
        <f>IFERROR(VALUE(IFERROR(TRIM(INDEX($A290:$V290,MATCH(Lists!$J$6,$A$1:$V$1,0))&amp;""),"")),"")</f>
        <v/>
      </c>
      <c r="AD290" s="36">
        <f>IFERROR(TRIM(INDEX($A290:$V290,MATCH(Lists!$J$7,$A$1:$V$1,0))&amp;""),"")</f>
        <v/>
      </c>
      <c r="AE290" s="36">
        <f>IFERROR(TRIM(INDEX($A290:$V290,MATCH(Lists!$J$8,$A$1:$V$1,0))&amp;""),"")</f>
        <v/>
      </c>
      <c r="AF290" s="36">
        <f>IFERROR(TRIM(INDEX($A290:$V290,MATCH(Lists!$J$3,$A$1:$V$1,0))&amp;""),"")</f>
        <v/>
      </c>
      <c r="AG290" s="36">
        <f>IF(LEN(AF290)&gt;0,MAX($AG$1:AG289)+1,"")</f>
        <v/>
      </c>
      <c r="AH290" s="36">
        <f>IFERROR(TRIM(INDEX($A290:$V290,MATCH(Lists!$J$9,$A$1:$V$1,0))&amp;""),"")</f>
        <v/>
      </c>
    </row>
    <row r="291">
      <c r="W291" s="35" t="n"/>
      <c r="X291" s="36">
        <f>IFERROR(TRIM(INDEX($A291:$V291,MATCH(Lists!$J$10,$A$1:$V$1,0))&amp;""),"")</f>
        <v/>
      </c>
      <c r="Y291" s="36">
        <f>IF(ISNUMBER(IFERROR(VALUE(IFERROR(TRIM(INDEX($A291:$V291,MATCH(Lists!$J$2,$A$1:$V$1,0))&amp;""),"")),"")),IF(AND(IFERROR(VALUE(IFERROR(TRIM(INDEX($A291:$V291,MATCH(Lists!$J$2,$A$1:$V$1,0))&amp;""),"")),"")&gt;=0,IFERROR(VALUE(IFERROR(TRIM(INDEX($A291:$V291,MATCH(Lists!$J$2,$A$1:$V$1,0))&amp;""),"")),"")&lt;=10),IFERROR(VALUE(IFERROR(TRIM(INDEX($A291:$V291,MATCH(Lists!$J$2,$A$1:$V$1,0))&amp;""),"")),""),""),"")</f>
        <v/>
      </c>
      <c r="Z291" s="36">
        <f>IF(Y291="","",IF(Y291&gt;=9,"Promoter",IF(Y291&gt;=7,"Passive","Detractor")))</f>
        <v/>
      </c>
      <c r="AA291" s="36">
        <f>IFERROR(VALUE(IFERROR(TRIM(INDEX($A291:$V291,MATCH(Lists!$J$4,$A$1:$V$1,0))&amp;""),"")),"")</f>
        <v/>
      </c>
      <c r="AB291" s="36">
        <f>IFERROR(VALUE(IFERROR(TRIM(INDEX($A291:$V291,MATCH(Lists!$J$5,$A$1:$V$1,0))&amp;""),"")),"")</f>
        <v/>
      </c>
      <c r="AC291" s="36">
        <f>IFERROR(VALUE(IFERROR(TRIM(INDEX($A291:$V291,MATCH(Lists!$J$6,$A$1:$V$1,0))&amp;""),"")),"")</f>
        <v/>
      </c>
      <c r="AD291" s="36">
        <f>IFERROR(TRIM(INDEX($A291:$V291,MATCH(Lists!$J$7,$A$1:$V$1,0))&amp;""),"")</f>
        <v/>
      </c>
      <c r="AE291" s="36">
        <f>IFERROR(TRIM(INDEX($A291:$V291,MATCH(Lists!$J$8,$A$1:$V$1,0))&amp;""),"")</f>
        <v/>
      </c>
      <c r="AF291" s="36">
        <f>IFERROR(TRIM(INDEX($A291:$V291,MATCH(Lists!$J$3,$A$1:$V$1,0))&amp;""),"")</f>
        <v/>
      </c>
      <c r="AG291" s="36">
        <f>IF(LEN(AF291)&gt;0,MAX($AG$1:AG290)+1,"")</f>
        <v/>
      </c>
      <c r="AH291" s="36">
        <f>IFERROR(TRIM(INDEX($A291:$V291,MATCH(Lists!$J$9,$A$1:$V$1,0))&amp;""),"")</f>
        <v/>
      </c>
    </row>
    <row r="292">
      <c r="W292" s="35" t="n"/>
      <c r="X292" s="36">
        <f>IFERROR(TRIM(INDEX($A292:$V292,MATCH(Lists!$J$10,$A$1:$V$1,0))&amp;""),"")</f>
        <v/>
      </c>
      <c r="Y292" s="36">
        <f>IF(ISNUMBER(IFERROR(VALUE(IFERROR(TRIM(INDEX($A292:$V292,MATCH(Lists!$J$2,$A$1:$V$1,0))&amp;""),"")),"")),IF(AND(IFERROR(VALUE(IFERROR(TRIM(INDEX($A292:$V292,MATCH(Lists!$J$2,$A$1:$V$1,0))&amp;""),"")),"")&gt;=0,IFERROR(VALUE(IFERROR(TRIM(INDEX($A292:$V292,MATCH(Lists!$J$2,$A$1:$V$1,0))&amp;""),"")),"")&lt;=10),IFERROR(VALUE(IFERROR(TRIM(INDEX($A292:$V292,MATCH(Lists!$J$2,$A$1:$V$1,0))&amp;""),"")),""),""),"")</f>
        <v/>
      </c>
      <c r="Z292" s="36">
        <f>IF(Y292="","",IF(Y292&gt;=9,"Promoter",IF(Y292&gt;=7,"Passive","Detractor")))</f>
        <v/>
      </c>
      <c r="AA292" s="36">
        <f>IFERROR(VALUE(IFERROR(TRIM(INDEX($A292:$V292,MATCH(Lists!$J$4,$A$1:$V$1,0))&amp;""),"")),"")</f>
        <v/>
      </c>
      <c r="AB292" s="36">
        <f>IFERROR(VALUE(IFERROR(TRIM(INDEX($A292:$V292,MATCH(Lists!$J$5,$A$1:$V$1,0))&amp;""),"")),"")</f>
        <v/>
      </c>
      <c r="AC292" s="36">
        <f>IFERROR(VALUE(IFERROR(TRIM(INDEX($A292:$V292,MATCH(Lists!$J$6,$A$1:$V$1,0))&amp;""),"")),"")</f>
        <v/>
      </c>
      <c r="AD292" s="36">
        <f>IFERROR(TRIM(INDEX($A292:$V292,MATCH(Lists!$J$7,$A$1:$V$1,0))&amp;""),"")</f>
        <v/>
      </c>
      <c r="AE292" s="36">
        <f>IFERROR(TRIM(INDEX($A292:$V292,MATCH(Lists!$J$8,$A$1:$V$1,0))&amp;""),"")</f>
        <v/>
      </c>
      <c r="AF292" s="36">
        <f>IFERROR(TRIM(INDEX($A292:$V292,MATCH(Lists!$J$3,$A$1:$V$1,0))&amp;""),"")</f>
        <v/>
      </c>
      <c r="AG292" s="36">
        <f>IF(LEN(AF292)&gt;0,MAX($AG$1:AG291)+1,"")</f>
        <v/>
      </c>
      <c r="AH292" s="36">
        <f>IFERROR(TRIM(INDEX($A292:$V292,MATCH(Lists!$J$9,$A$1:$V$1,0))&amp;""),"")</f>
        <v/>
      </c>
    </row>
    <row r="293">
      <c r="W293" s="35" t="n"/>
      <c r="X293" s="36">
        <f>IFERROR(TRIM(INDEX($A293:$V293,MATCH(Lists!$J$10,$A$1:$V$1,0))&amp;""),"")</f>
        <v/>
      </c>
      <c r="Y293" s="36">
        <f>IF(ISNUMBER(IFERROR(VALUE(IFERROR(TRIM(INDEX($A293:$V293,MATCH(Lists!$J$2,$A$1:$V$1,0))&amp;""),"")),"")),IF(AND(IFERROR(VALUE(IFERROR(TRIM(INDEX($A293:$V293,MATCH(Lists!$J$2,$A$1:$V$1,0))&amp;""),"")),"")&gt;=0,IFERROR(VALUE(IFERROR(TRIM(INDEX($A293:$V293,MATCH(Lists!$J$2,$A$1:$V$1,0))&amp;""),"")),"")&lt;=10),IFERROR(VALUE(IFERROR(TRIM(INDEX($A293:$V293,MATCH(Lists!$J$2,$A$1:$V$1,0))&amp;""),"")),""),""),"")</f>
        <v/>
      </c>
      <c r="Z293" s="36">
        <f>IF(Y293="","",IF(Y293&gt;=9,"Promoter",IF(Y293&gt;=7,"Passive","Detractor")))</f>
        <v/>
      </c>
      <c r="AA293" s="36">
        <f>IFERROR(VALUE(IFERROR(TRIM(INDEX($A293:$V293,MATCH(Lists!$J$4,$A$1:$V$1,0))&amp;""),"")),"")</f>
        <v/>
      </c>
      <c r="AB293" s="36">
        <f>IFERROR(VALUE(IFERROR(TRIM(INDEX($A293:$V293,MATCH(Lists!$J$5,$A$1:$V$1,0))&amp;""),"")),"")</f>
        <v/>
      </c>
      <c r="AC293" s="36">
        <f>IFERROR(VALUE(IFERROR(TRIM(INDEX($A293:$V293,MATCH(Lists!$J$6,$A$1:$V$1,0))&amp;""),"")),"")</f>
        <v/>
      </c>
      <c r="AD293" s="36">
        <f>IFERROR(TRIM(INDEX($A293:$V293,MATCH(Lists!$J$7,$A$1:$V$1,0))&amp;""),"")</f>
        <v/>
      </c>
      <c r="AE293" s="36">
        <f>IFERROR(TRIM(INDEX($A293:$V293,MATCH(Lists!$J$8,$A$1:$V$1,0))&amp;""),"")</f>
        <v/>
      </c>
      <c r="AF293" s="36">
        <f>IFERROR(TRIM(INDEX($A293:$V293,MATCH(Lists!$J$3,$A$1:$V$1,0))&amp;""),"")</f>
        <v/>
      </c>
      <c r="AG293" s="36">
        <f>IF(LEN(AF293)&gt;0,MAX($AG$1:AG292)+1,"")</f>
        <v/>
      </c>
      <c r="AH293" s="36">
        <f>IFERROR(TRIM(INDEX($A293:$V293,MATCH(Lists!$J$9,$A$1:$V$1,0))&amp;""),"")</f>
        <v/>
      </c>
    </row>
    <row r="294">
      <c r="W294" s="35" t="n"/>
      <c r="X294" s="36">
        <f>IFERROR(TRIM(INDEX($A294:$V294,MATCH(Lists!$J$10,$A$1:$V$1,0))&amp;""),"")</f>
        <v/>
      </c>
      <c r="Y294" s="36">
        <f>IF(ISNUMBER(IFERROR(VALUE(IFERROR(TRIM(INDEX($A294:$V294,MATCH(Lists!$J$2,$A$1:$V$1,0))&amp;""),"")),"")),IF(AND(IFERROR(VALUE(IFERROR(TRIM(INDEX($A294:$V294,MATCH(Lists!$J$2,$A$1:$V$1,0))&amp;""),"")),"")&gt;=0,IFERROR(VALUE(IFERROR(TRIM(INDEX($A294:$V294,MATCH(Lists!$J$2,$A$1:$V$1,0))&amp;""),"")),"")&lt;=10),IFERROR(VALUE(IFERROR(TRIM(INDEX($A294:$V294,MATCH(Lists!$J$2,$A$1:$V$1,0))&amp;""),"")),""),""),"")</f>
        <v/>
      </c>
      <c r="Z294" s="36">
        <f>IF(Y294="","",IF(Y294&gt;=9,"Promoter",IF(Y294&gt;=7,"Passive","Detractor")))</f>
        <v/>
      </c>
      <c r="AA294" s="36">
        <f>IFERROR(VALUE(IFERROR(TRIM(INDEX($A294:$V294,MATCH(Lists!$J$4,$A$1:$V$1,0))&amp;""),"")),"")</f>
        <v/>
      </c>
      <c r="AB294" s="36">
        <f>IFERROR(VALUE(IFERROR(TRIM(INDEX($A294:$V294,MATCH(Lists!$J$5,$A$1:$V$1,0))&amp;""),"")),"")</f>
        <v/>
      </c>
      <c r="AC294" s="36">
        <f>IFERROR(VALUE(IFERROR(TRIM(INDEX($A294:$V294,MATCH(Lists!$J$6,$A$1:$V$1,0))&amp;""),"")),"")</f>
        <v/>
      </c>
      <c r="AD294" s="36">
        <f>IFERROR(TRIM(INDEX($A294:$V294,MATCH(Lists!$J$7,$A$1:$V$1,0))&amp;""),"")</f>
        <v/>
      </c>
      <c r="AE294" s="36">
        <f>IFERROR(TRIM(INDEX($A294:$V294,MATCH(Lists!$J$8,$A$1:$V$1,0))&amp;""),"")</f>
        <v/>
      </c>
      <c r="AF294" s="36">
        <f>IFERROR(TRIM(INDEX($A294:$V294,MATCH(Lists!$J$3,$A$1:$V$1,0))&amp;""),"")</f>
        <v/>
      </c>
      <c r="AG294" s="36">
        <f>IF(LEN(AF294)&gt;0,MAX($AG$1:AG293)+1,"")</f>
        <v/>
      </c>
      <c r="AH294" s="36">
        <f>IFERROR(TRIM(INDEX($A294:$V294,MATCH(Lists!$J$9,$A$1:$V$1,0))&amp;""),"")</f>
        <v/>
      </c>
    </row>
    <row r="295">
      <c r="W295" s="35" t="n"/>
      <c r="X295" s="36">
        <f>IFERROR(TRIM(INDEX($A295:$V295,MATCH(Lists!$J$10,$A$1:$V$1,0))&amp;""),"")</f>
        <v/>
      </c>
      <c r="Y295" s="36">
        <f>IF(ISNUMBER(IFERROR(VALUE(IFERROR(TRIM(INDEX($A295:$V295,MATCH(Lists!$J$2,$A$1:$V$1,0))&amp;""),"")),"")),IF(AND(IFERROR(VALUE(IFERROR(TRIM(INDEX($A295:$V295,MATCH(Lists!$J$2,$A$1:$V$1,0))&amp;""),"")),"")&gt;=0,IFERROR(VALUE(IFERROR(TRIM(INDEX($A295:$V295,MATCH(Lists!$J$2,$A$1:$V$1,0))&amp;""),"")),"")&lt;=10),IFERROR(VALUE(IFERROR(TRIM(INDEX($A295:$V295,MATCH(Lists!$J$2,$A$1:$V$1,0))&amp;""),"")),""),""),"")</f>
        <v/>
      </c>
      <c r="Z295" s="36">
        <f>IF(Y295="","",IF(Y295&gt;=9,"Promoter",IF(Y295&gt;=7,"Passive","Detractor")))</f>
        <v/>
      </c>
      <c r="AA295" s="36">
        <f>IFERROR(VALUE(IFERROR(TRIM(INDEX($A295:$V295,MATCH(Lists!$J$4,$A$1:$V$1,0))&amp;""),"")),"")</f>
        <v/>
      </c>
      <c r="AB295" s="36">
        <f>IFERROR(VALUE(IFERROR(TRIM(INDEX($A295:$V295,MATCH(Lists!$J$5,$A$1:$V$1,0))&amp;""),"")),"")</f>
        <v/>
      </c>
      <c r="AC295" s="36">
        <f>IFERROR(VALUE(IFERROR(TRIM(INDEX($A295:$V295,MATCH(Lists!$J$6,$A$1:$V$1,0))&amp;""),"")),"")</f>
        <v/>
      </c>
      <c r="AD295" s="36">
        <f>IFERROR(TRIM(INDEX($A295:$V295,MATCH(Lists!$J$7,$A$1:$V$1,0))&amp;""),"")</f>
        <v/>
      </c>
      <c r="AE295" s="36">
        <f>IFERROR(TRIM(INDEX($A295:$V295,MATCH(Lists!$J$8,$A$1:$V$1,0))&amp;""),"")</f>
        <v/>
      </c>
      <c r="AF295" s="36">
        <f>IFERROR(TRIM(INDEX($A295:$V295,MATCH(Lists!$J$3,$A$1:$V$1,0))&amp;""),"")</f>
        <v/>
      </c>
      <c r="AG295" s="36">
        <f>IF(LEN(AF295)&gt;0,MAX($AG$1:AG294)+1,"")</f>
        <v/>
      </c>
      <c r="AH295" s="36">
        <f>IFERROR(TRIM(INDEX($A295:$V295,MATCH(Lists!$J$9,$A$1:$V$1,0))&amp;""),"")</f>
        <v/>
      </c>
    </row>
    <row r="296">
      <c r="W296" s="35" t="n"/>
      <c r="X296" s="36">
        <f>IFERROR(TRIM(INDEX($A296:$V296,MATCH(Lists!$J$10,$A$1:$V$1,0))&amp;""),"")</f>
        <v/>
      </c>
      <c r="Y296" s="36">
        <f>IF(ISNUMBER(IFERROR(VALUE(IFERROR(TRIM(INDEX($A296:$V296,MATCH(Lists!$J$2,$A$1:$V$1,0))&amp;""),"")),"")),IF(AND(IFERROR(VALUE(IFERROR(TRIM(INDEX($A296:$V296,MATCH(Lists!$J$2,$A$1:$V$1,0))&amp;""),"")),"")&gt;=0,IFERROR(VALUE(IFERROR(TRIM(INDEX($A296:$V296,MATCH(Lists!$J$2,$A$1:$V$1,0))&amp;""),"")),"")&lt;=10),IFERROR(VALUE(IFERROR(TRIM(INDEX($A296:$V296,MATCH(Lists!$J$2,$A$1:$V$1,0))&amp;""),"")),""),""),"")</f>
        <v/>
      </c>
      <c r="Z296" s="36">
        <f>IF(Y296="","",IF(Y296&gt;=9,"Promoter",IF(Y296&gt;=7,"Passive","Detractor")))</f>
        <v/>
      </c>
      <c r="AA296" s="36">
        <f>IFERROR(VALUE(IFERROR(TRIM(INDEX($A296:$V296,MATCH(Lists!$J$4,$A$1:$V$1,0))&amp;""),"")),"")</f>
        <v/>
      </c>
      <c r="AB296" s="36">
        <f>IFERROR(VALUE(IFERROR(TRIM(INDEX($A296:$V296,MATCH(Lists!$J$5,$A$1:$V$1,0))&amp;""),"")),"")</f>
        <v/>
      </c>
      <c r="AC296" s="36">
        <f>IFERROR(VALUE(IFERROR(TRIM(INDEX($A296:$V296,MATCH(Lists!$J$6,$A$1:$V$1,0))&amp;""),"")),"")</f>
        <v/>
      </c>
      <c r="AD296" s="36">
        <f>IFERROR(TRIM(INDEX($A296:$V296,MATCH(Lists!$J$7,$A$1:$V$1,0))&amp;""),"")</f>
        <v/>
      </c>
      <c r="AE296" s="36">
        <f>IFERROR(TRIM(INDEX($A296:$V296,MATCH(Lists!$J$8,$A$1:$V$1,0))&amp;""),"")</f>
        <v/>
      </c>
      <c r="AF296" s="36">
        <f>IFERROR(TRIM(INDEX($A296:$V296,MATCH(Lists!$J$3,$A$1:$V$1,0))&amp;""),"")</f>
        <v/>
      </c>
      <c r="AG296" s="36">
        <f>IF(LEN(AF296)&gt;0,MAX($AG$1:AG295)+1,"")</f>
        <v/>
      </c>
      <c r="AH296" s="36">
        <f>IFERROR(TRIM(INDEX($A296:$V296,MATCH(Lists!$J$9,$A$1:$V$1,0))&amp;""),"")</f>
        <v/>
      </c>
    </row>
    <row r="297">
      <c r="W297" s="35" t="n"/>
      <c r="X297" s="36">
        <f>IFERROR(TRIM(INDEX($A297:$V297,MATCH(Lists!$J$10,$A$1:$V$1,0))&amp;""),"")</f>
        <v/>
      </c>
      <c r="Y297" s="36">
        <f>IF(ISNUMBER(IFERROR(VALUE(IFERROR(TRIM(INDEX($A297:$V297,MATCH(Lists!$J$2,$A$1:$V$1,0))&amp;""),"")),"")),IF(AND(IFERROR(VALUE(IFERROR(TRIM(INDEX($A297:$V297,MATCH(Lists!$J$2,$A$1:$V$1,0))&amp;""),"")),"")&gt;=0,IFERROR(VALUE(IFERROR(TRIM(INDEX($A297:$V297,MATCH(Lists!$J$2,$A$1:$V$1,0))&amp;""),"")),"")&lt;=10),IFERROR(VALUE(IFERROR(TRIM(INDEX($A297:$V297,MATCH(Lists!$J$2,$A$1:$V$1,0))&amp;""),"")),""),""),"")</f>
        <v/>
      </c>
      <c r="Z297" s="36">
        <f>IF(Y297="","",IF(Y297&gt;=9,"Promoter",IF(Y297&gt;=7,"Passive","Detractor")))</f>
        <v/>
      </c>
      <c r="AA297" s="36">
        <f>IFERROR(VALUE(IFERROR(TRIM(INDEX($A297:$V297,MATCH(Lists!$J$4,$A$1:$V$1,0))&amp;""),"")),"")</f>
        <v/>
      </c>
      <c r="AB297" s="36">
        <f>IFERROR(VALUE(IFERROR(TRIM(INDEX($A297:$V297,MATCH(Lists!$J$5,$A$1:$V$1,0))&amp;""),"")),"")</f>
        <v/>
      </c>
      <c r="AC297" s="36">
        <f>IFERROR(VALUE(IFERROR(TRIM(INDEX($A297:$V297,MATCH(Lists!$J$6,$A$1:$V$1,0))&amp;""),"")),"")</f>
        <v/>
      </c>
      <c r="AD297" s="36">
        <f>IFERROR(TRIM(INDEX($A297:$V297,MATCH(Lists!$J$7,$A$1:$V$1,0))&amp;""),"")</f>
        <v/>
      </c>
      <c r="AE297" s="36">
        <f>IFERROR(TRIM(INDEX($A297:$V297,MATCH(Lists!$J$8,$A$1:$V$1,0))&amp;""),"")</f>
        <v/>
      </c>
      <c r="AF297" s="36">
        <f>IFERROR(TRIM(INDEX($A297:$V297,MATCH(Lists!$J$3,$A$1:$V$1,0))&amp;""),"")</f>
        <v/>
      </c>
      <c r="AG297" s="36">
        <f>IF(LEN(AF297)&gt;0,MAX($AG$1:AG296)+1,"")</f>
        <v/>
      </c>
      <c r="AH297" s="36">
        <f>IFERROR(TRIM(INDEX($A297:$V297,MATCH(Lists!$J$9,$A$1:$V$1,0))&amp;""),"")</f>
        <v/>
      </c>
    </row>
    <row r="298">
      <c r="W298" s="35" t="n"/>
      <c r="X298" s="36">
        <f>IFERROR(TRIM(INDEX($A298:$V298,MATCH(Lists!$J$10,$A$1:$V$1,0))&amp;""),"")</f>
        <v/>
      </c>
      <c r="Y298" s="36">
        <f>IF(ISNUMBER(IFERROR(VALUE(IFERROR(TRIM(INDEX($A298:$V298,MATCH(Lists!$J$2,$A$1:$V$1,0))&amp;""),"")),"")),IF(AND(IFERROR(VALUE(IFERROR(TRIM(INDEX($A298:$V298,MATCH(Lists!$J$2,$A$1:$V$1,0))&amp;""),"")),"")&gt;=0,IFERROR(VALUE(IFERROR(TRIM(INDEX($A298:$V298,MATCH(Lists!$J$2,$A$1:$V$1,0))&amp;""),"")),"")&lt;=10),IFERROR(VALUE(IFERROR(TRIM(INDEX($A298:$V298,MATCH(Lists!$J$2,$A$1:$V$1,0))&amp;""),"")),""),""),"")</f>
        <v/>
      </c>
      <c r="Z298" s="36">
        <f>IF(Y298="","",IF(Y298&gt;=9,"Promoter",IF(Y298&gt;=7,"Passive","Detractor")))</f>
        <v/>
      </c>
      <c r="AA298" s="36">
        <f>IFERROR(VALUE(IFERROR(TRIM(INDEX($A298:$V298,MATCH(Lists!$J$4,$A$1:$V$1,0))&amp;""),"")),"")</f>
        <v/>
      </c>
      <c r="AB298" s="36">
        <f>IFERROR(VALUE(IFERROR(TRIM(INDEX($A298:$V298,MATCH(Lists!$J$5,$A$1:$V$1,0))&amp;""),"")),"")</f>
        <v/>
      </c>
      <c r="AC298" s="36">
        <f>IFERROR(VALUE(IFERROR(TRIM(INDEX($A298:$V298,MATCH(Lists!$J$6,$A$1:$V$1,0))&amp;""),"")),"")</f>
        <v/>
      </c>
      <c r="AD298" s="36">
        <f>IFERROR(TRIM(INDEX($A298:$V298,MATCH(Lists!$J$7,$A$1:$V$1,0))&amp;""),"")</f>
        <v/>
      </c>
      <c r="AE298" s="36">
        <f>IFERROR(TRIM(INDEX($A298:$V298,MATCH(Lists!$J$8,$A$1:$V$1,0))&amp;""),"")</f>
        <v/>
      </c>
      <c r="AF298" s="36">
        <f>IFERROR(TRIM(INDEX($A298:$V298,MATCH(Lists!$J$3,$A$1:$V$1,0))&amp;""),"")</f>
        <v/>
      </c>
      <c r="AG298" s="36">
        <f>IF(LEN(AF298)&gt;0,MAX($AG$1:AG297)+1,"")</f>
        <v/>
      </c>
      <c r="AH298" s="36">
        <f>IFERROR(TRIM(INDEX($A298:$V298,MATCH(Lists!$J$9,$A$1:$V$1,0))&amp;""),"")</f>
        <v/>
      </c>
    </row>
    <row r="299">
      <c r="W299" s="35" t="n"/>
      <c r="X299" s="36">
        <f>IFERROR(TRIM(INDEX($A299:$V299,MATCH(Lists!$J$10,$A$1:$V$1,0))&amp;""),"")</f>
        <v/>
      </c>
      <c r="Y299" s="36">
        <f>IF(ISNUMBER(IFERROR(VALUE(IFERROR(TRIM(INDEX($A299:$V299,MATCH(Lists!$J$2,$A$1:$V$1,0))&amp;""),"")),"")),IF(AND(IFERROR(VALUE(IFERROR(TRIM(INDEX($A299:$V299,MATCH(Lists!$J$2,$A$1:$V$1,0))&amp;""),"")),"")&gt;=0,IFERROR(VALUE(IFERROR(TRIM(INDEX($A299:$V299,MATCH(Lists!$J$2,$A$1:$V$1,0))&amp;""),"")),"")&lt;=10),IFERROR(VALUE(IFERROR(TRIM(INDEX($A299:$V299,MATCH(Lists!$J$2,$A$1:$V$1,0))&amp;""),"")),""),""),"")</f>
        <v/>
      </c>
      <c r="Z299" s="36">
        <f>IF(Y299="","",IF(Y299&gt;=9,"Promoter",IF(Y299&gt;=7,"Passive","Detractor")))</f>
        <v/>
      </c>
      <c r="AA299" s="36">
        <f>IFERROR(VALUE(IFERROR(TRIM(INDEX($A299:$V299,MATCH(Lists!$J$4,$A$1:$V$1,0))&amp;""),"")),"")</f>
        <v/>
      </c>
      <c r="AB299" s="36">
        <f>IFERROR(VALUE(IFERROR(TRIM(INDEX($A299:$V299,MATCH(Lists!$J$5,$A$1:$V$1,0))&amp;""),"")),"")</f>
        <v/>
      </c>
      <c r="AC299" s="36">
        <f>IFERROR(VALUE(IFERROR(TRIM(INDEX($A299:$V299,MATCH(Lists!$J$6,$A$1:$V$1,0))&amp;""),"")),"")</f>
        <v/>
      </c>
      <c r="AD299" s="36">
        <f>IFERROR(TRIM(INDEX($A299:$V299,MATCH(Lists!$J$7,$A$1:$V$1,0))&amp;""),"")</f>
        <v/>
      </c>
      <c r="AE299" s="36">
        <f>IFERROR(TRIM(INDEX($A299:$V299,MATCH(Lists!$J$8,$A$1:$V$1,0))&amp;""),"")</f>
        <v/>
      </c>
      <c r="AF299" s="36">
        <f>IFERROR(TRIM(INDEX($A299:$V299,MATCH(Lists!$J$3,$A$1:$V$1,0))&amp;""),"")</f>
        <v/>
      </c>
      <c r="AG299" s="36">
        <f>IF(LEN(AF299)&gt;0,MAX($AG$1:AG298)+1,"")</f>
        <v/>
      </c>
      <c r="AH299" s="36">
        <f>IFERROR(TRIM(INDEX($A299:$V299,MATCH(Lists!$J$9,$A$1:$V$1,0))&amp;""),"")</f>
        <v/>
      </c>
    </row>
    <row r="300">
      <c r="W300" s="35" t="n"/>
      <c r="X300" s="36">
        <f>IFERROR(TRIM(INDEX($A300:$V300,MATCH(Lists!$J$10,$A$1:$V$1,0))&amp;""),"")</f>
        <v/>
      </c>
      <c r="Y300" s="36">
        <f>IF(ISNUMBER(IFERROR(VALUE(IFERROR(TRIM(INDEX($A300:$V300,MATCH(Lists!$J$2,$A$1:$V$1,0))&amp;""),"")),"")),IF(AND(IFERROR(VALUE(IFERROR(TRIM(INDEX($A300:$V300,MATCH(Lists!$J$2,$A$1:$V$1,0))&amp;""),"")),"")&gt;=0,IFERROR(VALUE(IFERROR(TRIM(INDEX($A300:$V300,MATCH(Lists!$J$2,$A$1:$V$1,0))&amp;""),"")),"")&lt;=10),IFERROR(VALUE(IFERROR(TRIM(INDEX($A300:$V300,MATCH(Lists!$J$2,$A$1:$V$1,0))&amp;""),"")),""),""),"")</f>
        <v/>
      </c>
      <c r="Z300" s="36">
        <f>IF(Y300="","",IF(Y300&gt;=9,"Promoter",IF(Y300&gt;=7,"Passive","Detractor")))</f>
        <v/>
      </c>
      <c r="AA300" s="36">
        <f>IFERROR(VALUE(IFERROR(TRIM(INDEX($A300:$V300,MATCH(Lists!$J$4,$A$1:$V$1,0))&amp;""),"")),"")</f>
        <v/>
      </c>
      <c r="AB300" s="36">
        <f>IFERROR(VALUE(IFERROR(TRIM(INDEX($A300:$V300,MATCH(Lists!$J$5,$A$1:$V$1,0))&amp;""),"")),"")</f>
        <v/>
      </c>
      <c r="AC300" s="36">
        <f>IFERROR(VALUE(IFERROR(TRIM(INDEX($A300:$V300,MATCH(Lists!$J$6,$A$1:$V$1,0))&amp;""),"")),"")</f>
        <v/>
      </c>
      <c r="AD300" s="36">
        <f>IFERROR(TRIM(INDEX($A300:$V300,MATCH(Lists!$J$7,$A$1:$V$1,0))&amp;""),"")</f>
        <v/>
      </c>
      <c r="AE300" s="36">
        <f>IFERROR(TRIM(INDEX($A300:$V300,MATCH(Lists!$J$8,$A$1:$V$1,0))&amp;""),"")</f>
        <v/>
      </c>
      <c r="AF300" s="36">
        <f>IFERROR(TRIM(INDEX($A300:$V300,MATCH(Lists!$J$3,$A$1:$V$1,0))&amp;""),"")</f>
        <v/>
      </c>
      <c r="AG300" s="36">
        <f>IF(LEN(AF300)&gt;0,MAX($AG$1:AG299)+1,"")</f>
        <v/>
      </c>
      <c r="AH300" s="36">
        <f>IFERROR(TRIM(INDEX($A300:$V300,MATCH(Lists!$J$9,$A$1:$V$1,0))&amp;""),"")</f>
        <v/>
      </c>
    </row>
    <row r="301">
      <c r="W301" s="35" t="n"/>
      <c r="X301" s="36">
        <f>IFERROR(TRIM(INDEX($A301:$V301,MATCH(Lists!$J$10,$A$1:$V$1,0))&amp;""),"")</f>
        <v/>
      </c>
      <c r="Y301" s="36">
        <f>IF(ISNUMBER(IFERROR(VALUE(IFERROR(TRIM(INDEX($A301:$V301,MATCH(Lists!$J$2,$A$1:$V$1,0))&amp;""),"")),"")),IF(AND(IFERROR(VALUE(IFERROR(TRIM(INDEX($A301:$V301,MATCH(Lists!$J$2,$A$1:$V$1,0))&amp;""),"")),"")&gt;=0,IFERROR(VALUE(IFERROR(TRIM(INDEX($A301:$V301,MATCH(Lists!$J$2,$A$1:$V$1,0))&amp;""),"")),"")&lt;=10),IFERROR(VALUE(IFERROR(TRIM(INDEX($A301:$V301,MATCH(Lists!$J$2,$A$1:$V$1,0))&amp;""),"")),""),""),"")</f>
        <v/>
      </c>
      <c r="Z301" s="36">
        <f>IF(Y301="","",IF(Y301&gt;=9,"Promoter",IF(Y301&gt;=7,"Passive","Detractor")))</f>
        <v/>
      </c>
      <c r="AA301" s="36">
        <f>IFERROR(VALUE(IFERROR(TRIM(INDEX($A301:$V301,MATCH(Lists!$J$4,$A$1:$V$1,0))&amp;""),"")),"")</f>
        <v/>
      </c>
      <c r="AB301" s="36">
        <f>IFERROR(VALUE(IFERROR(TRIM(INDEX($A301:$V301,MATCH(Lists!$J$5,$A$1:$V$1,0))&amp;""),"")),"")</f>
        <v/>
      </c>
      <c r="AC301" s="36">
        <f>IFERROR(VALUE(IFERROR(TRIM(INDEX($A301:$V301,MATCH(Lists!$J$6,$A$1:$V$1,0))&amp;""),"")),"")</f>
        <v/>
      </c>
      <c r="AD301" s="36">
        <f>IFERROR(TRIM(INDEX($A301:$V301,MATCH(Lists!$J$7,$A$1:$V$1,0))&amp;""),"")</f>
        <v/>
      </c>
      <c r="AE301" s="36">
        <f>IFERROR(TRIM(INDEX($A301:$V301,MATCH(Lists!$J$8,$A$1:$V$1,0))&amp;""),"")</f>
        <v/>
      </c>
      <c r="AF301" s="36">
        <f>IFERROR(TRIM(INDEX($A301:$V301,MATCH(Lists!$J$3,$A$1:$V$1,0))&amp;""),"")</f>
        <v/>
      </c>
      <c r="AG301" s="36">
        <f>IF(LEN(AF301)&gt;0,MAX($AG$1:AG300)+1,"")</f>
        <v/>
      </c>
      <c r="AH301" s="36">
        <f>IFERROR(TRIM(INDEX($A301:$V301,MATCH(Lists!$J$9,$A$1:$V$1,0))&amp;""),"")</f>
        <v/>
      </c>
    </row>
    <row r="302">
      <c r="W302" s="35" t="n"/>
      <c r="X302" s="36">
        <f>IFERROR(TRIM(INDEX($A302:$V302,MATCH(Lists!$J$10,$A$1:$V$1,0))&amp;""),"")</f>
        <v/>
      </c>
      <c r="Y302" s="36">
        <f>IF(ISNUMBER(IFERROR(VALUE(IFERROR(TRIM(INDEX($A302:$V302,MATCH(Lists!$J$2,$A$1:$V$1,0))&amp;""),"")),"")),IF(AND(IFERROR(VALUE(IFERROR(TRIM(INDEX($A302:$V302,MATCH(Lists!$J$2,$A$1:$V$1,0))&amp;""),"")),"")&gt;=0,IFERROR(VALUE(IFERROR(TRIM(INDEX($A302:$V302,MATCH(Lists!$J$2,$A$1:$V$1,0))&amp;""),"")),"")&lt;=10),IFERROR(VALUE(IFERROR(TRIM(INDEX($A302:$V302,MATCH(Lists!$J$2,$A$1:$V$1,0))&amp;""),"")),""),""),"")</f>
        <v/>
      </c>
      <c r="Z302" s="36">
        <f>IF(Y302="","",IF(Y302&gt;=9,"Promoter",IF(Y302&gt;=7,"Passive","Detractor")))</f>
        <v/>
      </c>
      <c r="AA302" s="36">
        <f>IFERROR(VALUE(IFERROR(TRIM(INDEX($A302:$V302,MATCH(Lists!$J$4,$A$1:$V$1,0))&amp;""),"")),"")</f>
        <v/>
      </c>
      <c r="AB302" s="36">
        <f>IFERROR(VALUE(IFERROR(TRIM(INDEX($A302:$V302,MATCH(Lists!$J$5,$A$1:$V$1,0))&amp;""),"")),"")</f>
        <v/>
      </c>
      <c r="AC302" s="36">
        <f>IFERROR(VALUE(IFERROR(TRIM(INDEX($A302:$V302,MATCH(Lists!$J$6,$A$1:$V$1,0))&amp;""),"")),"")</f>
        <v/>
      </c>
      <c r="AD302" s="36">
        <f>IFERROR(TRIM(INDEX($A302:$V302,MATCH(Lists!$J$7,$A$1:$V$1,0))&amp;""),"")</f>
        <v/>
      </c>
      <c r="AE302" s="36">
        <f>IFERROR(TRIM(INDEX($A302:$V302,MATCH(Lists!$J$8,$A$1:$V$1,0))&amp;""),"")</f>
        <v/>
      </c>
      <c r="AF302" s="36">
        <f>IFERROR(TRIM(INDEX($A302:$V302,MATCH(Lists!$J$3,$A$1:$V$1,0))&amp;""),"")</f>
        <v/>
      </c>
      <c r="AG302" s="36">
        <f>IF(LEN(AF302)&gt;0,MAX($AG$1:AG301)+1,"")</f>
        <v/>
      </c>
      <c r="AH302" s="36">
        <f>IFERROR(TRIM(INDEX($A302:$V302,MATCH(Lists!$J$9,$A$1:$V$1,0))&amp;""),"")</f>
        <v/>
      </c>
    </row>
    <row r="303">
      <c r="W303" s="35" t="n"/>
      <c r="X303" s="36">
        <f>IFERROR(TRIM(INDEX($A303:$V303,MATCH(Lists!$J$10,$A$1:$V$1,0))&amp;""),"")</f>
        <v/>
      </c>
      <c r="Y303" s="36">
        <f>IF(ISNUMBER(IFERROR(VALUE(IFERROR(TRIM(INDEX($A303:$V303,MATCH(Lists!$J$2,$A$1:$V$1,0))&amp;""),"")),"")),IF(AND(IFERROR(VALUE(IFERROR(TRIM(INDEX($A303:$V303,MATCH(Lists!$J$2,$A$1:$V$1,0))&amp;""),"")),"")&gt;=0,IFERROR(VALUE(IFERROR(TRIM(INDEX($A303:$V303,MATCH(Lists!$J$2,$A$1:$V$1,0))&amp;""),"")),"")&lt;=10),IFERROR(VALUE(IFERROR(TRIM(INDEX($A303:$V303,MATCH(Lists!$J$2,$A$1:$V$1,0))&amp;""),"")),""),""),"")</f>
        <v/>
      </c>
      <c r="Z303" s="36">
        <f>IF(Y303="","",IF(Y303&gt;=9,"Promoter",IF(Y303&gt;=7,"Passive","Detractor")))</f>
        <v/>
      </c>
      <c r="AA303" s="36">
        <f>IFERROR(VALUE(IFERROR(TRIM(INDEX($A303:$V303,MATCH(Lists!$J$4,$A$1:$V$1,0))&amp;""),"")),"")</f>
        <v/>
      </c>
      <c r="AB303" s="36">
        <f>IFERROR(VALUE(IFERROR(TRIM(INDEX($A303:$V303,MATCH(Lists!$J$5,$A$1:$V$1,0))&amp;""),"")),"")</f>
        <v/>
      </c>
      <c r="AC303" s="36">
        <f>IFERROR(VALUE(IFERROR(TRIM(INDEX($A303:$V303,MATCH(Lists!$J$6,$A$1:$V$1,0))&amp;""),"")),"")</f>
        <v/>
      </c>
      <c r="AD303" s="36">
        <f>IFERROR(TRIM(INDEX($A303:$V303,MATCH(Lists!$J$7,$A$1:$V$1,0))&amp;""),"")</f>
        <v/>
      </c>
      <c r="AE303" s="36">
        <f>IFERROR(TRIM(INDEX($A303:$V303,MATCH(Lists!$J$8,$A$1:$V$1,0))&amp;""),"")</f>
        <v/>
      </c>
      <c r="AF303" s="36">
        <f>IFERROR(TRIM(INDEX($A303:$V303,MATCH(Lists!$J$3,$A$1:$V$1,0))&amp;""),"")</f>
        <v/>
      </c>
      <c r="AG303" s="36">
        <f>IF(LEN(AF303)&gt;0,MAX($AG$1:AG302)+1,"")</f>
        <v/>
      </c>
      <c r="AH303" s="36">
        <f>IFERROR(TRIM(INDEX($A303:$V303,MATCH(Lists!$J$9,$A$1:$V$1,0))&amp;""),"")</f>
        <v/>
      </c>
    </row>
    <row r="304">
      <c r="W304" s="35" t="n"/>
      <c r="X304" s="36">
        <f>IFERROR(TRIM(INDEX($A304:$V304,MATCH(Lists!$J$10,$A$1:$V$1,0))&amp;""),"")</f>
        <v/>
      </c>
      <c r="Y304" s="36">
        <f>IF(ISNUMBER(IFERROR(VALUE(IFERROR(TRIM(INDEX($A304:$V304,MATCH(Lists!$J$2,$A$1:$V$1,0))&amp;""),"")),"")),IF(AND(IFERROR(VALUE(IFERROR(TRIM(INDEX($A304:$V304,MATCH(Lists!$J$2,$A$1:$V$1,0))&amp;""),"")),"")&gt;=0,IFERROR(VALUE(IFERROR(TRIM(INDEX($A304:$V304,MATCH(Lists!$J$2,$A$1:$V$1,0))&amp;""),"")),"")&lt;=10),IFERROR(VALUE(IFERROR(TRIM(INDEX($A304:$V304,MATCH(Lists!$J$2,$A$1:$V$1,0))&amp;""),"")),""),""),"")</f>
        <v/>
      </c>
      <c r="Z304" s="36">
        <f>IF(Y304="","",IF(Y304&gt;=9,"Promoter",IF(Y304&gt;=7,"Passive","Detractor")))</f>
        <v/>
      </c>
      <c r="AA304" s="36">
        <f>IFERROR(VALUE(IFERROR(TRIM(INDEX($A304:$V304,MATCH(Lists!$J$4,$A$1:$V$1,0))&amp;""),"")),"")</f>
        <v/>
      </c>
      <c r="AB304" s="36">
        <f>IFERROR(VALUE(IFERROR(TRIM(INDEX($A304:$V304,MATCH(Lists!$J$5,$A$1:$V$1,0))&amp;""),"")),"")</f>
        <v/>
      </c>
      <c r="AC304" s="36">
        <f>IFERROR(VALUE(IFERROR(TRIM(INDEX($A304:$V304,MATCH(Lists!$J$6,$A$1:$V$1,0))&amp;""),"")),"")</f>
        <v/>
      </c>
      <c r="AD304" s="36">
        <f>IFERROR(TRIM(INDEX($A304:$V304,MATCH(Lists!$J$7,$A$1:$V$1,0))&amp;""),"")</f>
        <v/>
      </c>
      <c r="AE304" s="36">
        <f>IFERROR(TRIM(INDEX($A304:$V304,MATCH(Lists!$J$8,$A$1:$V$1,0))&amp;""),"")</f>
        <v/>
      </c>
      <c r="AF304" s="36">
        <f>IFERROR(TRIM(INDEX($A304:$V304,MATCH(Lists!$J$3,$A$1:$V$1,0))&amp;""),"")</f>
        <v/>
      </c>
      <c r="AG304" s="36">
        <f>IF(LEN(AF304)&gt;0,MAX($AG$1:AG303)+1,"")</f>
        <v/>
      </c>
      <c r="AH304" s="36">
        <f>IFERROR(TRIM(INDEX($A304:$V304,MATCH(Lists!$J$9,$A$1:$V$1,0))&amp;""),"")</f>
        <v/>
      </c>
    </row>
    <row r="305">
      <c r="W305" s="35" t="n"/>
      <c r="X305" s="36">
        <f>IFERROR(TRIM(INDEX($A305:$V305,MATCH(Lists!$J$10,$A$1:$V$1,0))&amp;""),"")</f>
        <v/>
      </c>
      <c r="Y305" s="36">
        <f>IF(ISNUMBER(IFERROR(VALUE(IFERROR(TRIM(INDEX($A305:$V305,MATCH(Lists!$J$2,$A$1:$V$1,0))&amp;""),"")),"")),IF(AND(IFERROR(VALUE(IFERROR(TRIM(INDEX($A305:$V305,MATCH(Lists!$J$2,$A$1:$V$1,0))&amp;""),"")),"")&gt;=0,IFERROR(VALUE(IFERROR(TRIM(INDEX($A305:$V305,MATCH(Lists!$J$2,$A$1:$V$1,0))&amp;""),"")),"")&lt;=10),IFERROR(VALUE(IFERROR(TRIM(INDEX($A305:$V305,MATCH(Lists!$J$2,$A$1:$V$1,0))&amp;""),"")),""),""),"")</f>
        <v/>
      </c>
      <c r="Z305" s="36">
        <f>IF(Y305="","",IF(Y305&gt;=9,"Promoter",IF(Y305&gt;=7,"Passive","Detractor")))</f>
        <v/>
      </c>
      <c r="AA305" s="36">
        <f>IFERROR(VALUE(IFERROR(TRIM(INDEX($A305:$V305,MATCH(Lists!$J$4,$A$1:$V$1,0))&amp;""),"")),"")</f>
        <v/>
      </c>
      <c r="AB305" s="36">
        <f>IFERROR(VALUE(IFERROR(TRIM(INDEX($A305:$V305,MATCH(Lists!$J$5,$A$1:$V$1,0))&amp;""),"")),"")</f>
        <v/>
      </c>
      <c r="AC305" s="36">
        <f>IFERROR(VALUE(IFERROR(TRIM(INDEX($A305:$V305,MATCH(Lists!$J$6,$A$1:$V$1,0))&amp;""),"")),"")</f>
        <v/>
      </c>
      <c r="AD305" s="36">
        <f>IFERROR(TRIM(INDEX($A305:$V305,MATCH(Lists!$J$7,$A$1:$V$1,0))&amp;""),"")</f>
        <v/>
      </c>
      <c r="AE305" s="36">
        <f>IFERROR(TRIM(INDEX($A305:$V305,MATCH(Lists!$J$8,$A$1:$V$1,0))&amp;""),"")</f>
        <v/>
      </c>
      <c r="AF305" s="36">
        <f>IFERROR(TRIM(INDEX($A305:$V305,MATCH(Lists!$J$3,$A$1:$V$1,0))&amp;""),"")</f>
        <v/>
      </c>
      <c r="AG305" s="36">
        <f>IF(LEN(AF305)&gt;0,MAX($AG$1:AG304)+1,"")</f>
        <v/>
      </c>
      <c r="AH305" s="36">
        <f>IFERROR(TRIM(INDEX($A305:$V305,MATCH(Lists!$J$9,$A$1:$V$1,0))&amp;""),"")</f>
        <v/>
      </c>
    </row>
    <row r="306">
      <c r="W306" s="35" t="n"/>
      <c r="X306" s="36">
        <f>IFERROR(TRIM(INDEX($A306:$V306,MATCH(Lists!$J$10,$A$1:$V$1,0))&amp;""),"")</f>
        <v/>
      </c>
      <c r="Y306" s="36">
        <f>IF(ISNUMBER(IFERROR(VALUE(IFERROR(TRIM(INDEX($A306:$V306,MATCH(Lists!$J$2,$A$1:$V$1,0))&amp;""),"")),"")),IF(AND(IFERROR(VALUE(IFERROR(TRIM(INDEX($A306:$V306,MATCH(Lists!$J$2,$A$1:$V$1,0))&amp;""),"")),"")&gt;=0,IFERROR(VALUE(IFERROR(TRIM(INDEX($A306:$V306,MATCH(Lists!$J$2,$A$1:$V$1,0))&amp;""),"")),"")&lt;=10),IFERROR(VALUE(IFERROR(TRIM(INDEX($A306:$V306,MATCH(Lists!$J$2,$A$1:$V$1,0))&amp;""),"")),""),""),"")</f>
        <v/>
      </c>
      <c r="Z306" s="36">
        <f>IF(Y306="","",IF(Y306&gt;=9,"Promoter",IF(Y306&gt;=7,"Passive","Detractor")))</f>
        <v/>
      </c>
      <c r="AA306" s="36">
        <f>IFERROR(VALUE(IFERROR(TRIM(INDEX($A306:$V306,MATCH(Lists!$J$4,$A$1:$V$1,0))&amp;""),"")),"")</f>
        <v/>
      </c>
      <c r="AB306" s="36">
        <f>IFERROR(VALUE(IFERROR(TRIM(INDEX($A306:$V306,MATCH(Lists!$J$5,$A$1:$V$1,0))&amp;""),"")),"")</f>
        <v/>
      </c>
      <c r="AC306" s="36">
        <f>IFERROR(VALUE(IFERROR(TRIM(INDEX($A306:$V306,MATCH(Lists!$J$6,$A$1:$V$1,0))&amp;""),"")),"")</f>
        <v/>
      </c>
      <c r="AD306" s="36">
        <f>IFERROR(TRIM(INDEX($A306:$V306,MATCH(Lists!$J$7,$A$1:$V$1,0))&amp;""),"")</f>
        <v/>
      </c>
      <c r="AE306" s="36">
        <f>IFERROR(TRIM(INDEX($A306:$V306,MATCH(Lists!$J$8,$A$1:$V$1,0))&amp;""),"")</f>
        <v/>
      </c>
      <c r="AF306" s="36">
        <f>IFERROR(TRIM(INDEX($A306:$V306,MATCH(Lists!$J$3,$A$1:$V$1,0))&amp;""),"")</f>
        <v/>
      </c>
      <c r="AG306" s="36">
        <f>IF(LEN(AF306)&gt;0,MAX($AG$1:AG305)+1,"")</f>
        <v/>
      </c>
      <c r="AH306" s="36">
        <f>IFERROR(TRIM(INDEX($A306:$V306,MATCH(Lists!$J$9,$A$1:$V$1,0))&amp;""),"")</f>
        <v/>
      </c>
    </row>
    <row r="307">
      <c r="W307" s="35" t="n"/>
      <c r="X307" s="36">
        <f>IFERROR(TRIM(INDEX($A307:$V307,MATCH(Lists!$J$10,$A$1:$V$1,0))&amp;""),"")</f>
        <v/>
      </c>
      <c r="Y307" s="36">
        <f>IF(ISNUMBER(IFERROR(VALUE(IFERROR(TRIM(INDEX($A307:$V307,MATCH(Lists!$J$2,$A$1:$V$1,0))&amp;""),"")),"")),IF(AND(IFERROR(VALUE(IFERROR(TRIM(INDEX($A307:$V307,MATCH(Lists!$J$2,$A$1:$V$1,0))&amp;""),"")),"")&gt;=0,IFERROR(VALUE(IFERROR(TRIM(INDEX($A307:$V307,MATCH(Lists!$J$2,$A$1:$V$1,0))&amp;""),"")),"")&lt;=10),IFERROR(VALUE(IFERROR(TRIM(INDEX($A307:$V307,MATCH(Lists!$J$2,$A$1:$V$1,0))&amp;""),"")),""),""),"")</f>
        <v/>
      </c>
      <c r="Z307" s="36">
        <f>IF(Y307="","",IF(Y307&gt;=9,"Promoter",IF(Y307&gt;=7,"Passive","Detractor")))</f>
        <v/>
      </c>
      <c r="AA307" s="36">
        <f>IFERROR(VALUE(IFERROR(TRIM(INDEX($A307:$V307,MATCH(Lists!$J$4,$A$1:$V$1,0))&amp;""),"")),"")</f>
        <v/>
      </c>
      <c r="AB307" s="36">
        <f>IFERROR(VALUE(IFERROR(TRIM(INDEX($A307:$V307,MATCH(Lists!$J$5,$A$1:$V$1,0))&amp;""),"")),"")</f>
        <v/>
      </c>
      <c r="AC307" s="36">
        <f>IFERROR(VALUE(IFERROR(TRIM(INDEX($A307:$V307,MATCH(Lists!$J$6,$A$1:$V$1,0))&amp;""),"")),"")</f>
        <v/>
      </c>
      <c r="AD307" s="36">
        <f>IFERROR(TRIM(INDEX($A307:$V307,MATCH(Lists!$J$7,$A$1:$V$1,0))&amp;""),"")</f>
        <v/>
      </c>
      <c r="AE307" s="36">
        <f>IFERROR(TRIM(INDEX($A307:$V307,MATCH(Lists!$J$8,$A$1:$V$1,0))&amp;""),"")</f>
        <v/>
      </c>
      <c r="AF307" s="36">
        <f>IFERROR(TRIM(INDEX($A307:$V307,MATCH(Lists!$J$3,$A$1:$V$1,0))&amp;""),"")</f>
        <v/>
      </c>
      <c r="AG307" s="36">
        <f>IF(LEN(AF307)&gt;0,MAX($AG$1:AG306)+1,"")</f>
        <v/>
      </c>
      <c r="AH307" s="36">
        <f>IFERROR(TRIM(INDEX($A307:$V307,MATCH(Lists!$J$9,$A$1:$V$1,0))&amp;""),"")</f>
        <v/>
      </c>
    </row>
    <row r="308">
      <c r="W308" s="35" t="n"/>
      <c r="X308" s="36">
        <f>IFERROR(TRIM(INDEX($A308:$V308,MATCH(Lists!$J$10,$A$1:$V$1,0))&amp;""),"")</f>
        <v/>
      </c>
      <c r="Y308" s="36">
        <f>IF(ISNUMBER(IFERROR(VALUE(IFERROR(TRIM(INDEX($A308:$V308,MATCH(Lists!$J$2,$A$1:$V$1,0))&amp;""),"")),"")),IF(AND(IFERROR(VALUE(IFERROR(TRIM(INDEX($A308:$V308,MATCH(Lists!$J$2,$A$1:$V$1,0))&amp;""),"")),"")&gt;=0,IFERROR(VALUE(IFERROR(TRIM(INDEX($A308:$V308,MATCH(Lists!$J$2,$A$1:$V$1,0))&amp;""),"")),"")&lt;=10),IFERROR(VALUE(IFERROR(TRIM(INDEX($A308:$V308,MATCH(Lists!$J$2,$A$1:$V$1,0))&amp;""),"")),""),""),"")</f>
        <v/>
      </c>
      <c r="Z308" s="36">
        <f>IF(Y308="","",IF(Y308&gt;=9,"Promoter",IF(Y308&gt;=7,"Passive","Detractor")))</f>
        <v/>
      </c>
      <c r="AA308" s="36">
        <f>IFERROR(VALUE(IFERROR(TRIM(INDEX($A308:$V308,MATCH(Lists!$J$4,$A$1:$V$1,0))&amp;""),"")),"")</f>
        <v/>
      </c>
      <c r="AB308" s="36">
        <f>IFERROR(VALUE(IFERROR(TRIM(INDEX($A308:$V308,MATCH(Lists!$J$5,$A$1:$V$1,0))&amp;""),"")),"")</f>
        <v/>
      </c>
      <c r="AC308" s="36">
        <f>IFERROR(VALUE(IFERROR(TRIM(INDEX($A308:$V308,MATCH(Lists!$J$6,$A$1:$V$1,0))&amp;""),"")),"")</f>
        <v/>
      </c>
      <c r="AD308" s="36">
        <f>IFERROR(TRIM(INDEX($A308:$V308,MATCH(Lists!$J$7,$A$1:$V$1,0))&amp;""),"")</f>
        <v/>
      </c>
      <c r="AE308" s="36">
        <f>IFERROR(TRIM(INDEX($A308:$V308,MATCH(Lists!$J$8,$A$1:$V$1,0))&amp;""),"")</f>
        <v/>
      </c>
      <c r="AF308" s="36">
        <f>IFERROR(TRIM(INDEX($A308:$V308,MATCH(Lists!$J$3,$A$1:$V$1,0))&amp;""),"")</f>
        <v/>
      </c>
      <c r="AG308" s="36">
        <f>IF(LEN(AF308)&gt;0,MAX($AG$1:AG307)+1,"")</f>
        <v/>
      </c>
      <c r="AH308" s="36">
        <f>IFERROR(TRIM(INDEX($A308:$V308,MATCH(Lists!$J$9,$A$1:$V$1,0))&amp;""),"")</f>
        <v/>
      </c>
    </row>
    <row r="309">
      <c r="W309" s="35" t="n"/>
      <c r="X309" s="36">
        <f>IFERROR(TRIM(INDEX($A309:$V309,MATCH(Lists!$J$10,$A$1:$V$1,0))&amp;""),"")</f>
        <v/>
      </c>
      <c r="Y309" s="36">
        <f>IF(ISNUMBER(IFERROR(VALUE(IFERROR(TRIM(INDEX($A309:$V309,MATCH(Lists!$J$2,$A$1:$V$1,0))&amp;""),"")),"")),IF(AND(IFERROR(VALUE(IFERROR(TRIM(INDEX($A309:$V309,MATCH(Lists!$J$2,$A$1:$V$1,0))&amp;""),"")),"")&gt;=0,IFERROR(VALUE(IFERROR(TRIM(INDEX($A309:$V309,MATCH(Lists!$J$2,$A$1:$V$1,0))&amp;""),"")),"")&lt;=10),IFERROR(VALUE(IFERROR(TRIM(INDEX($A309:$V309,MATCH(Lists!$J$2,$A$1:$V$1,0))&amp;""),"")),""),""),"")</f>
        <v/>
      </c>
      <c r="Z309" s="36">
        <f>IF(Y309="","",IF(Y309&gt;=9,"Promoter",IF(Y309&gt;=7,"Passive","Detractor")))</f>
        <v/>
      </c>
      <c r="AA309" s="36">
        <f>IFERROR(VALUE(IFERROR(TRIM(INDEX($A309:$V309,MATCH(Lists!$J$4,$A$1:$V$1,0))&amp;""),"")),"")</f>
        <v/>
      </c>
      <c r="AB309" s="36">
        <f>IFERROR(VALUE(IFERROR(TRIM(INDEX($A309:$V309,MATCH(Lists!$J$5,$A$1:$V$1,0))&amp;""),"")),"")</f>
        <v/>
      </c>
      <c r="AC309" s="36">
        <f>IFERROR(VALUE(IFERROR(TRIM(INDEX($A309:$V309,MATCH(Lists!$J$6,$A$1:$V$1,0))&amp;""),"")),"")</f>
        <v/>
      </c>
      <c r="AD309" s="36">
        <f>IFERROR(TRIM(INDEX($A309:$V309,MATCH(Lists!$J$7,$A$1:$V$1,0))&amp;""),"")</f>
        <v/>
      </c>
      <c r="AE309" s="36">
        <f>IFERROR(TRIM(INDEX($A309:$V309,MATCH(Lists!$J$8,$A$1:$V$1,0))&amp;""),"")</f>
        <v/>
      </c>
      <c r="AF309" s="36">
        <f>IFERROR(TRIM(INDEX($A309:$V309,MATCH(Lists!$J$3,$A$1:$V$1,0))&amp;""),"")</f>
        <v/>
      </c>
      <c r="AG309" s="36">
        <f>IF(LEN(AF309)&gt;0,MAX($AG$1:AG308)+1,"")</f>
        <v/>
      </c>
      <c r="AH309" s="36">
        <f>IFERROR(TRIM(INDEX($A309:$V309,MATCH(Lists!$J$9,$A$1:$V$1,0))&amp;""),"")</f>
        <v/>
      </c>
    </row>
    <row r="310">
      <c r="W310" s="35" t="n"/>
      <c r="X310" s="36">
        <f>IFERROR(TRIM(INDEX($A310:$V310,MATCH(Lists!$J$10,$A$1:$V$1,0))&amp;""),"")</f>
        <v/>
      </c>
      <c r="Y310" s="36">
        <f>IF(ISNUMBER(IFERROR(VALUE(IFERROR(TRIM(INDEX($A310:$V310,MATCH(Lists!$J$2,$A$1:$V$1,0))&amp;""),"")),"")),IF(AND(IFERROR(VALUE(IFERROR(TRIM(INDEX($A310:$V310,MATCH(Lists!$J$2,$A$1:$V$1,0))&amp;""),"")),"")&gt;=0,IFERROR(VALUE(IFERROR(TRIM(INDEX($A310:$V310,MATCH(Lists!$J$2,$A$1:$V$1,0))&amp;""),"")),"")&lt;=10),IFERROR(VALUE(IFERROR(TRIM(INDEX($A310:$V310,MATCH(Lists!$J$2,$A$1:$V$1,0))&amp;""),"")),""),""),"")</f>
        <v/>
      </c>
      <c r="Z310" s="36">
        <f>IF(Y310="","",IF(Y310&gt;=9,"Promoter",IF(Y310&gt;=7,"Passive","Detractor")))</f>
        <v/>
      </c>
      <c r="AA310" s="36">
        <f>IFERROR(VALUE(IFERROR(TRIM(INDEX($A310:$V310,MATCH(Lists!$J$4,$A$1:$V$1,0))&amp;""),"")),"")</f>
        <v/>
      </c>
      <c r="AB310" s="36">
        <f>IFERROR(VALUE(IFERROR(TRIM(INDEX($A310:$V310,MATCH(Lists!$J$5,$A$1:$V$1,0))&amp;""),"")),"")</f>
        <v/>
      </c>
      <c r="AC310" s="36">
        <f>IFERROR(VALUE(IFERROR(TRIM(INDEX($A310:$V310,MATCH(Lists!$J$6,$A$1:$V$1,0))&amp;""),"")),"")</f>
        <v/>
      </c>
      <c r="AD310" s="36">
        <f>IFERROR(TRIM(INDEX($A310:$V310,MATCH(Lists!$J$7,$A$1:$V$1,0))&amp;""),"")</f>
        <v/>
      </c>
      <c r="AE310" s="36">
        <f>IFERROR(TRIM(INDEX($A310:$V310,MATCH(Lists!$J$8,$A$1:$V$1,0))&amp;""),"")</f>
        <v/>
      </c>
      <c r="AF310" s="36">
        <f>IFERROR(TRIM(INDEX($A310:$V310,MATCH(Lists!$J$3,$A$1:$V$1,0))&amp;""),"")</f>
        <v/>
      </c>
      <c r="AG310" s="36">
        <f>IF(LEN(AF310)&gt;0,MAX($AG$1:AG309)+1,"")</f>
        <v/>
      </c>
      <c r="AH310" s="36">
        <f>IFERROR(TRIM(INDEX($A310:$V310,MATCH(Lists!$J$9,$A$1:$V$1,0))&amp;""),"")</f>
        <v/>
      </c>
    </row>
    <row r="311">
      <c r="W311" s="35" t="n"/>
      <c r="X311" s="36">
        <f>IFERROR(TRIM(INDEX($A311:$V311,MATCH(Lists!$J$10,$A$1:$V$1,0))&amp;""),"")</f>
        <v/>
      </c>
      <c r="Y311" s="36">
        <f>IF(ISNUMBER(IFERROR(VALUE(IFERROR(TRIM(INDEX($A311:$V311,MATCH(Lists!$J$2,$A$1:$V$1,0))&amp;""),"")),"")),IF(AND(IFERROR(VALUE(IFERROR(TRIM(INDEX($A311:$V311,MATCH(Lists!$J$2,$A$1:$V$1,0))&amp;""),"")),"")&gt;=0,IFERROR(VALUE(IFERROR(TRIM(INDEX($A311:$V311,MATCH(Lists!$J$2,$A$1:$V$1,0))&amp;""),"")),"")&lt;=10),IFERROR(VALUE(IFERROR(TRIM(INDEX($A311:$V311,MATCH(Lists!$J$2,$A$1:$V$1,0))&amp;""),"")),""),""),"")</f>
        <v/>
      </c>
      <c r="Z311" s="36">
        <f>IF(Y311="","",IF(Y311&gt;=9,"Promoter",IF(Y311&gt;=7,"Passive","Detractor")))</f>
        <v/>
      </c>
      <c r="AA311" s="36">
        <f>IFERROR(VALUE(IFERROR(TRIM(INDEX($A311:$V311,MATCH(Lists!$J$4,$A$1:$V$1,0))&amp;""),"")),"")</f>
        <v/>
      </c>
      <c r="AB311" s="36">
        <f>IFERROR(VALUE(IFERROR(TRIM(INDEX($A311:$V311,MATCH(Lists!$J$5,$A$1:$V$1,0))&amp;""),"")),"")</f>
        <v/>
      </c>
      <c r="AC311" s="36">
        <f>IFERROR(VALUE(IFERROR(TRIM(INDEX($A311:$V311,MATCH(Lists!$J$6,$A$1:$V$1,0))&amp;""),"")),"")</f>
        <v/>
      </c>
      <c r="AD311" s="36">
        <f>IFERROR(TRIM(INDEX($A311:$V311,MATCH(Lists!$J$7,$A$1:$V$1,0))&amp;""),"")</f>
        <v/>
      </c>
      <c r="AE311" s="36">
        <f>IFERROR(TRIM(INDEX($A311:$V311,MATCH(Lists!$J$8,$A$1:$V$1,0))&amp;""),"")</f>
        <v/>
      </c>
      <c r="AF311" s="36">
        <f>IFERROR(TRIM(INDEX($A311:$V311,MATCH(Lists!$J$3,$A$1:$V$1,0))&amp;""),"")</f>
        <v/>
      </c>
      <c r="AG311" s="36">
        <f>IF(LEN(AF311)&gt;0,MAX($AG$1:AG310)+1,"")</f>
        <v/>
      </c>
      <c r="AH311" s="36">
        <f>IFERROR(TRIM(INDEX($A311:$V311,MATCH(Lists!$J$9,$A$1:$V$1,0))&amp;""),"")</f>
        <v/>
      </c>
    </row>
    <row r="312">
      <c r="W312" s="35" t="n"/>
      <c r="X312" s="36">
        <f>IFERROR(TRIM(INDEX($A312:$V312,MATCH(Lists!$J$10,$A$1:$V$1,0))&amp;""),"")</f>
        <v/>
      </c>
      <c r="Y312" s="36">
        <f>IF(ISNUMBER(IFERROR(VALUE(IFERROR(TRIM(INDEX($A312:$V312,MATCH(Lists!$J$2,$A$1:$V$1,0))&amp;""),"")),"")),IF(AND(IFERROR(VALUE(IFERROR(TRIM(INDEX($A312:$V312,MATCH(Lists!$J$2,$A$1:$V$1,0))&amp;""),"")),"")&gt;=0,IFERROR(VALUE(IFERROR(TRIM(INDEX($A312:$V312,MATCH(Lists!$J$2,$A$1:$V$1,0))&amp;""),"")),"")&lt;=10),IFERROR(VALUE(IFERROR(TRIM(INDEX($A312:$V312,MATCH(Lists!$J$2,$A$1:$V$1,0))&amp;""),"")),""),""),"")</f>
        <v/>
      </c>
      <c r="Z312" s="36">
        <f>IF(Y312="","",IF(Y312&gt;=9,"Promoter",IF(Y312&gt;=7,"Passive","Detractor")))</f>
        <v/>
      </c>
      <c r="AA312" s="36">
        <f>IFERROR(VALUE(IFERROR(TRIM(INDEX($A312:$V312,MATCH(Lists!$J$4,$A$1:$V$1,0))&amp;""),"")),"")</f>
        <v/>
      </c>
      <c r="AB312" s="36">
        <f>IFERROR(VALUE(IFERROR(TRIM(INDEX($A312:$V312,MATCH(Lists!$J$5,$A$1:$V$1,0))&amp;""),"")),"")</f>
        <v/>
      </c>
      <c r="AC312" s="36">
        <f>IFERROR(VALUE(IFERROR(TRIM(INDEX($A312:$V312,MATCH(Lists!$J$6,$A$1:$V$1,0))&amp;""),"")),"")</f>
        <v/>
      </c>
      <c r="AD312" s="36">
        <f>IFERROR(TRIM(INDEX($A312:$V312,MATCH(Lists!$J$7,$A$1:$V$1,0))&amp;""),"")</f>
        <v/>
      </c>
      <c r="AE312" s="36">
        <f>IFERROR(TRIM(INDEX($A312:$V312,MATCH(Lists!$J$8,$A$1:$V$1,0))&amp;""),"")</f>
        <v/>
      </c>
      <c r="AF312" s="36">
        <f>IFERROR(TRIM(INDEX($A312:$V312,MATCH(Lists!$J$3,$A$1:$V$1,0))&amp;""),"")</f>
        <v/>
      </c>
      <c r="AG312" s="36">
        <f>IF(LEN(AF312)&gt;0,MAX($AG$1:AG311)+1,"")</f>
        <v/>
      </c>
      <c r="AH312" s="36">
        <f>IFERROR(TRIM(INDEX($A312:$V312,MATCH(Lists!$J$9,$A$1:$V$1,0))&amp;""),"")</f>
        <v/>
      </c>
    </row>
    <row r="313">
      <c r="W313" s="35" t="n"/>
      <c r="X313" s="36">
        <f>IFERROR(TRIM(INDEX($A313:$V313,MATCH(Lists!$J$10,$A$1:$V$1,0))&amp;""),"")</f>
        <v/>
      </c>
      <c r="Y313" s="36">
        <f>IF(ISNUMBER(IFERROR(VALUE(IFERROR(TRIM(INDEX($A313:$V313,MATCH(Lists!$J$2,$A$1:$V$1,0))&amp;""),"")),"")),IF(AND(IFERROR(VALUE(IFERROR(TRIM(INDEX($A313:$V313,MATCH(Lists!$J$2,$A$1:$V$1,0))&amp;""),"")),"")&gt;=0,IFERROR(VALUE(IFERROR(TRIM(INDEX($A313:$V313,MATCH(Lists!$J$2,$A$1:$V$1,0))&amp;""),"")),"")&lt;=10),IFERROR(VALUE(IFERROR(TRIM(INDEX($A313:$V313,MATCH(Lists!$J$2,$A$1:$V$1,0))&amp;""),"")),""),""),"")</f>
        <v/>
      </c>
      <c r="Z313" s="36">
        <f>IF(Y313="","",IF(Y313&gt;=9,"Promoter",IF(Y313&gt;=7,"Passive","Detractor")))</f>
        <v/>
      </c>
      <c r="AA313" s="36">
        <f>IFERROR(VALUE(IFERROR(TRIM(INDEX($A313:$V313,MATCH(Lists!$J$4,$A$1:$V$1,0))&amp;""),"")),"")</f>
        <v/>
      </c>
      <c r="AB313" s="36">
        <f>IFERROR(VALUE(IFERROR(TRIM(INDEX($A313:$V313,MATCH(Lists!$J$5,$A$1:$V$1,0))&amp;""),"")),"")</f>
        <v/>
      </c>
      <c r="AC313" s="36">
        <f>IFERROR(VALUE(IFERROR(TRIM(INDEX($A313:$V313,MATCH(Lists!$J$6,$A$1:$V$1,0))&amp;""),"")),"")</f>
        <v/>
      </c>
      <c r="AD313" s="36">
        <f>IFERROR(TRIM(INDEX($A313:$V313,MATCH(Lists!$J$7,$A$1:$V$1,0))&amp;""),"")</f>
        <v/>
      </c>
      <c r="AE313" s="36">
        <f>IFERROR(TRIM(INDEX($A313:$V313,MATCH(Lists!$J$8,$A$1:$V$1,0))&amp;""),"")</f>
        <v/>
      </c>
      <c r="AF313" s="36">
        <f>IFERROR(TRIM(INDEX($A313:$V313,MATCH(Lists!$J$3,$A$1:$V$1,0))&amp;""),"")</f>
        <v/>
      </c>
      <c r="AG313" s="36">
        <f>IF(LEN(AF313)&gt;0,MAX($AG$1:AG312)+1,"")</f>
        <v/>
      </c>
      <c r="AH313" s="36">
        <f>IFERROR(TRIM(INDEX($A313:$V313,MATCH(Lists!$J$9,$A$1:$V$1,0))&amp;""),"")</f>
        <v/>
      </c>
    </row>
    <row r="314">
      <c r="W314" s="35" t="n"/>
      <c r="X314" s="36">
        <f>IFERROR(TRIM(INDEX($A314:$V314,MATCH(Lists!$J$10,$A$1:$V$1,0))&amp;""),"")</f>
        <v/>
      </c>
      <c r="Y314" s="36">
        <f>IF(ISNUMBER(IFERROR(VALUE(IFERROR(TRIM(INDEX($A314:$V314,MATCH(Lists!$J$2,$A$1:$V$1,0))&amp;""),"")),"")),IF(AND(IFERROR(VALUE(IFERROR(TRIM(INDEX($A314:$V314,MATCH(Lists!$J$2,$A$1:$V$1,0))&amp;""),"")),"")&gt;=0,IFERROR(VALUE(IFERROR(TRIM(INDEX($A314:$V314,MATCH(Lists!$J$2,$A$1:$V$1,0))&amp;""),"")),"")&lt;=10),IFERROR(VALUE(IFERROR(TRIM(INDEX($A314:$V314,MATCH(Lists!$J$2,$A$1:$V$1,0))&amp;""),"")),""),""),"")</f>
        <v/>
      </c>
      <c r="Z314" s="36">
        <f>IF(Y314="","",IF(Y314&gt;=9,"Promoter",IF(Y314&gt;=7,"Passive","Detractor")))</f>
        <v/>
      </c>
      <c r="AA314" s="36">
        <f>IFERROR(VALUE(IFERROR(TRIM(INDEX($A314:$V314,MATCH(Lists!$J$4,$A$1:$V$1,0))&amp;""),"")),"")</f>
        <v/>
      </c>
      <c r="AB314" s="36">
        <f>IFERROR(VALUE(IFERROR(TRIM(INDEX($A314:$V314,MATCH(Lists!$J$5,$A$1:$V$1,0))&amp;""),"")),"")</f>
        <v/>
      </c>
      <c r="AC314" s="36">
        <f>IFERROR(VALUE(IFERROR(TRIM(INDEX($A314:$V314,MATCH(Lists!$J$6,$A$1:$V$1,0))&amp;""),"")),"")</f>
        <v/>
      </c>
      <c r="AD314" s="36">
        <f>IFERROR(TRIM(INDEX($A314:$V314,MATCH(Lists!$J$7,$A$1:$V$1,0))&amp;""),"")</f>
        <v/>
      </c>
      <c r="AE314" s="36">
        <f>IFERROR(TRIM(INDEX($A314:$V314,MATCH(Lists!$J$8,$A$1:$V$1,0))&amp;""),"")</f>
        <v/>
      </c>
      <c r="AF314" s="36">
        <f>IFERROR(TRIM(INDEX($A314:$V314,MATCH(Lists!$J$3,$A$1:$V$1,0))&amp;""),"")</f>
        <v/>
      </c>
      <c r="AG314" s="36">
        <f>IF(LEN(AF314)&gt;0,MAX($AG$1:AG313)+1,"")</f>
        <v/>
      </c>
      <c r="AH314" s="36">
        <f>IFERROR(TRIM(INDEX($A314:$V314,MATCH(Lists!$J$9,$A$1:$V$1,0))&amp;""),"")</f>
        <v/>
      </c>
    </row>
    <row r="315">
      <c r="W315" s="35" t="n"/>
      <c r="X315" s="36">
        <f>IFERROR(TRIM(INDEX($A315:$V315,MATCH(Lists!$J$10,$A$1:$V$1,0))&amp;""),"")</f>
        <v/>
      </c>
      <c r="Y315" s="36">
        <f>IF(ISNUMBER(IFERROR(VALUE(IFERROR(TRIM(INDEX($A315:$V315,MATCH(Lists!$J$2,$A$1:$V$1,0))&amp;""),"")),"")),IF(AND(IFERROR(VALUE(IFERROR(TRIM(INDEX($A315:$V315,MATCH(Lists!$J$2,$A$1:$V$1,0))&amp;""),"")),"")&gt;=0,IFERROR(VALUE(IFERROR(TRIM(INDEX($A315:$V315,MATCH(Lists!$J$2,$A$1:$V$1,0))&amp;""),"")),"")&lt;=10),IFERROR(VALUE(IFERROR(TRIM(INDEX($A315:$V315,MATCH(Lists!$J$2,$A$1:$V$1,0))&amp;""),"")),""),""),"")</f>
        <v/>
      </c>
      <c r="Z315" s="36">
        <f>IF(Y315="","",IF(Y315&gt;=9,"Promoter",IF(Y315&gt;=7,"Passive","Detractor")))</f>
        <v/>
      </c>
      <c r="AA315" s="36">
        <f>IFERROR(VALUE(IFERROR(TRIM(INDEX($A315:$V315,MATCH(Lists!$J$4,$A$1:$V$1,0))&amp;""),"")),"")</f>
        <v/>
      </c>
      <c r="AB315" s="36">
        <f>IFERROR(VALUE(IFERROR(TRIM(INDEX($A315:$V315,MATCH(Lists!$J$5,$A$1:$V$1,0))&amp;""),"")),"")</f>
        <v/>
      </c>
      <c r="AC315" s="36">
        <f>IFERROR(VALUE(IFERROR(TRIM(INDEX($A315:$V315,MATCH(Lists!$J$6,$A$1:$V$1,0))&amp;""),"")),"")</f>
        <v/>
      </c>
      <c r="AD315" s="36">
        <f>IFERROR(TRIM(INDEX($A315:$V315,MATCH(Lists!$J$7,$A$1:$V$1,0))&amp;""),"")</f>
        <v/>
      </c>
      <c r="AE315" s="36">
        <f>IFERROR(TRIM(INDEX($A315:$V315,MATCH(Lists!$J$8,$A$1:$V$1,0))&amp;""),"")</f>
        <v/>
      </c>
      <c r="AF315" s="36">
        <f>IFERROR(TRIM(INDEX($A315:$V315,MATCH(Lists!$J$3,$A$1:$V$1,0))&amp;""),"")</f>
        <v/>
      </c>
      <c r="AG315" s="36">
        <f>IF(LEN(AF315)&gt;0,MAX($AG$1:AG314)+1,"")</f>
        <v/>
      </c>
      <c r="AH315" s="36">
        <f>IFERROR(TRIM(INDEX($A315:$V315,MATCH(Lists!$J$9,$A$1:$V$1,0))&amp;""),"")</f>
        <v/>
      </c>
    </row>
    <row r="316">
      <c r="W316" s="35" t="n"/>
      <c r="X316" s="36">
        <f>IFERROR(TRIM(INDEX($A316:$V316,MATCH(Lists!$J$10,$A$1:$V$1,0))&amp;""),"")</f>
        <v/>
      </c>
      <c r="Y316" s="36">
        <f>IF(ISNUMBER(IFERROR(VALUE(IFERROR(TRIM(INDEX($A316:$V316,MATCH(Lists!$J$2,$A$1:$V$1,0))&amp;""),"")),"")),IF(AND(IFERROR(VALUE(IFERROR(TRIM(INDEX($A316:$V316,MATCH(Lists!$J$2,$A$1:$V$1,0))&amp;""),"")),"")&gt;=0,IFERROR(VALUE(IFERROR(TRIM(INDEX($A316:$V316,MATCH(Lists!$J$2,$A$1:$V$1,0))&amp;""),"")),"")&lt;=10),IFERROR(VALUE(IFERROR(TRIM(INDEX($A316:$V316,MATCH(Lists!$J$2,$A$1:$V$1,0))&amp;""),"")),""),""),"")</f>
        <v/>
      </c>
      <c r="Z316" s="36">
        <f>IF(Y316="","",IF(Y316&gt;=9,"Promoter",IF(Y316&gt;=7,"Passive","Detractor")))</f>
        <v/>
      </c>
      <c r="AA316" s="36">
        <f>IFERROR(VALUE(IFERROR(TRIM(INDEX($A316:$V316,MATCH(Lists!$J$4,$A$1:$V$1,0))&amp;""),"")),"")</f>
        <v/>
      </c>
      <c r="AB316" s="36">
        <f>IFERROR(VALUE(IFERROR(TRIM(INDEX($A316:$V316,MATCH(Lists!$J$5,$A$1:$V$1,0))&amp;""),"")),"")</f>
        <v/>
      </c>
      <c r="AC316" s="36">
        <f>IFERROR(VALUE(IFERROR(TRIM(INDEX($A316:$V316,MATCH(Lists!$J$6,$A$1:$V$1,0))&amp;""),"")),"")</f>
        <v/>
      </c>
      <c r="AD316" s="36">
        <f>IFERROR(TRIM(INDEX($A316:$V316,MATCH(Lists!$J$7,$A$1:$V$1,0))&amp;""),"")</f>
        <v/>
      </c>
      <c r="AE316" s="36">
        <f>IFERROR(TRIM(INDEX($A316:$V316,MATCH(Lists!$J$8,$A$1:$V$1,0))&amp;""),"")</f>
        <v/>
      </c>
      <c r="AF316" s="36">
        <f>IFERROR(TRIM(INDEX($A316:$V316,MATCH(Lists!$J$3,$A$1:$V$1,0))&amp;""),"")</f>
        <v/>
      </c>
      <c r="AG316" s="36">
        <f>IF(LEN(AF316)&gt;0,MAX($AG$1:AG315)+1,"")</f>
        <v/>
      </c>
      <c r="AH316" s="36">
        <f>IFERROR(TRIM(INDEX($A316:$V316,MATCH(Lists!$J$9,$A$1:$V$1,0))&amp;""),"")</f>
        <v/>
      </c>
    </row>
    <row r="317">
      <c r="W317" s="35" t="n"/>
      <c r="X317" s="36">
        <f>IFERROR(TRIM(INDEX($A317:$V317,MATCH(Lists!$J$10,$A$1:$V$1,0))&amp;""),"")</f>
        <v/>
      </c>
      <c r="Y317" s="36">
        <f>IF(ISNUMBER(IFERROR(VALUE(IFERROR(TRIM(INDEX($A317:$V317,MATCH(Lists!$J$2,$A$1:$V$1,0))&amp;""),"")),"")),IF(AND(IFERROR(VALUE(IFERROR(TRIM(INDEX($A317:$V317,MATCH(Lists!$J$2,$A$1:$V$1,0))&amp;""),"")),"")&gt;=0,IFERROR(VALUE(IFERROR(TRIM(INDEX($A317:$V317,MATCH(Lists!$J$2,$A$1:$V$1,0))&amp;""),"")),"")&lt;=10),IFERROR(VALUE(IFERROR(TRIM(INDEX($A317:$V317,MATCH(Lists!$J$2,$A$1:$V$1,0))&amp;""),"")),""),""),"")</f>
        <v/>
      </c>
      <c r="Z317" s="36">
        <f>IF(Y317="","",IF(Y317&gt;=9,"Promoter",IF(Y317&gt;=7,"Passive","Detractor")))</f>
        <v/>
      </c>
      <c r="AA317" s="36">
        <f>IFERROR(VALUE(IFERROR(TRIM(INDEX($A317:$V317,MATCH(Lists!$J$4,$A$1:$V$1,0))&amp;""),"")),"")</f>
        <v/>
      </c>
      <c r="AB317" s="36">
        <f>IFERROR(VALUE(IFERROR(TRIM(INDEX($A317:$V317,MATCH(Lists!$J$5,$A$1:$V$1,0))&amp;""),"")),"")</f>
        <v/>
      </c>
      <c r="AC317" s="36">
        <f>IFERROR(VALUE(IFERROR(TRIM(INDEX($A317:$V317,MATCH(Lists!$J$6,$A$1:$V$1,0))&amp;""),"")),"")</f>
        <v/>
      </c>
      <c r="AD317" s="36">
        <f>IFERROR(TRIM(INDEX($A317:$V317,MATCH(Lists!$J$7,$A$1:$V$1,0))&amp;""),"")</f>
        <v/>
      </c>
      <c r="AE317" s="36">
        <f>IFERROR(TRIM(INDEX($A317:$V317,MATCH(Lists!$J$8,$A$1:$V$1,0))&amp;""),"")</f>
        <v/>
      </c>
      <c r="AF317" s="36">
        <f>IFERROR(TRIM(INDEX($A317:$V317,MATCH(Lists!$J$3,$A$1:$V$1,0))&amp;""),"")</f>
        <v/>
      </c>
      <c r="AG317" s="36">
        <f>IF(LEN(AF317)&gt;0,MAX($AG$1:AG316)+1,"")</f>
        <v/>
      </c>
      <c r="AH317" s="36">
        <f>IFERROR(TRIM(INDEX($A317:$V317,MATCH(Lists!$J$9,$A$1:$V$1,0))&amp;""),"")</f>
        <v/>
      </c>
    </row>
    <row r="318">
      <c r="W318" s="35" t="n"/>
      <c r="X318" s="36">
        <f>IFERROR(TRIM(INDEX($A318:$V318,MATCH(Lists!$J$10,$A$1:$V$1,0))&amp;""),"")</f>
        <v/>
      </c>
      <c r="Y318" s="36">
        <f>IF(ISNUMBER(IFERROR(VALUE(IFERROR(TRIM(INDEX($A318:$V318,MATCH(Lists!$J$2,$A$1:$V$1,0))&amp;""),"")),"")),IF(AND(IFERROR(VALUE(IFERROR(TRIM(INDEX($A318:$V318,MATCH(Lists!$J$2,$A$1:$V$1,0))&amp;""),"")),"")&gt;=0,IFERROR(VALUE(IFERROR(TRIM(INDEX($A318:$V318,MATCH(Lists!$J$2,$A$1:$V$1,0))&amp;""),"")),"")&lt;=10),IFERROR(VALUE(IFERROR(TRIM(INDEX($A318:$V318,MATCH(Lists!$J$2,$A$1:$V$1,0))&amp;""),"")),""),""),"")</f>
        <v/>
      </c>
      <c r="Z318" s="36">
        <f>IF(Y318="","",IF(Y318&gt;=9,"Promoter",IF(Y318&gt;=7,"Passive","Detractor")))</f>
        <v/>
      </c>
      <c r="AA318" s="36">
        <f>IFERROR(VALUE(IFERROR(TRIM(INDEX($A318:$V318,MATCH(Lists!$J$4,$A$1:$V$1,0))&amp;""),"")),"")</f>
        <v/>
      </c>
      <c r="AB318" s="36">
        <f>IFERROR(VALUE(IFERROR(TRIM(INDEX($A318:$V318,MATCH(Lists!$J$5,$A$1:$V$1,0))&amp;""),"")),"")</f>
        <v/>
      </c>
      <c r="AC318" s="36">
        <f>IFERROR(VALUE(IFERROR(TRIM(INDEX($A318:$V318,MATCH(Lists!$J$6,$A$1:$V$1,0))&amp;""),"")),"")</f>
        <v/>
      </c>
      <c r="AD318" s="36">
        <f>IFERROR(TRIM(INDEX($A318:$V318,MATCH(Lists!$J$7,$A$1:$V$1,0))&amp;""),"")</f>
        <v/>
      </c>
      <c r="AE318" s="36">
        <f>IFERROR(TRIM(INDEX($A318:$V318,MATCH(Lists!$J$8,$A$1:$V$1,0))&amp;""),"")</f>
        <v/>
      </c>
      <c r="AF318" s="36">
        <f>IFERROR(TRIM(INDEX($A318:$V318,MATCH(Lists!$J$3,$A$1:$V$1,0))&amp;""),"")</f>
        <v/>
      </c>
      <c r="AG318" s="36">
        <f>IF(LEN(AF318)&gt;0,MAX($AG$1:AG317)+1,"")</f>
        <v/>
      </c>
      <c r="AH318" s="36">
        <f>IFERROR(TRIM(INDEX($A318:$V318,MATCH(Lists!$J$9,$A$1:$V$1,0))&amp;""),"")</f>
        <v/>
      </c>
    </row>
    <row r="319">
      <c r="W319" s="35" t="n"/>
      <c r="X319" s="36">
        <f>IFERROR(TRIM(INDEX($A319:$V319,MATCH(Lists!$J$10,$A$1:$V$1,0))&amp;""),"")</f>
        <v/>
      </c>
      <c r="Y319" s="36">
        <f>IF(ISNUMBER(IFERROR(VALUE(IFERROR(TRIM(INDEX($A319:$V319,MATCH(Lists!$J$2,$A$1:$V$1,0))&amp;""),"")),"")),IF(AND(IFERROR(VALUE(IFERROR(TRIM(INDEX($A319:$V319,MATCH(Lists!$J$2,$A$1:$V$1,0))&amp;""),"")),"")&gt;=0,IFERROR(VALUE(IFERROR(TRIM(INDEX($A319:$V319,MATCH(Lists!$J$2,$A$1:$V$1,0))&amp;""),"")),"")&lt;=10),IFERROR(VALUE(IFERROR(TRIM(INDEX($A319:$V319,MATCH(Lists!$J$2,$A$1:$V$1,0))&amp;""),"")),""),""),"")</f>
        <v/>
      </c>
      <c r="Z319" s="36">
        <f>IF(Y319="","",IF(Y319&gt;=9,"Promoter",IF(Y319&gt;=7,"Passive","Detractor")))</f>
        <v/>
      </c>
      <c r="AA319" s="36">
        <f>IFERROR(VALUE(IFERROR(TRIM(INDEX($A319:$V319,MATCH(Lists!$J$4,$A$1:$V$1,0))&amp;""),"")),"")</f>
        <v/>
      </c>
      <c r="AB319" s="36">
        <f>IFERROR(VALUE(IFERROR(TRIM(INDEX($A319:$V319,MATCH(Lists!$J$5,$A$1:$V$1,0))&amp;""),"")),"")</f>
        <v/>
      </c>
      <c r="AC319" s="36">
        <f>IFERROR(VALUE(IFERROR(TRIM(INDEX($A319:$V319,MATCH(Lists!$J$6,$A$1:$V$1,0))&amp;""),"")),"")</f>
        <v/>
      </c>
      <c r="AD319" s="36">
        <f>IFERROR(TRIM(INDEX($A319:$V319,MATCH(Lists!$J$7,$A$1:$V$1,0))&amp;""),"")</f>
        <v/>
      </c>
      <c r="AE319" s="36">
        <f>IFERROR(TRIM(INDEX($A319:$V319,MATCH(Lists!$J$8,$A$1:$V$1,0))&amp;""),"")</f>
        <v/>
      </c>
      <c r="AF319" s="36">
        <f>IFERROR(TRIM(INDEX($A319:$V319,MATCH(Lists!$J$3,$A$1:$V$1,0))&amp;""),"")</f>
        <v/>
      </c>
      <c r="AG319" s="36">
        <f>IF(LEN(AF319)&gt;0,MAX($AG$1:AG318)+1,"")</f>
        <v/>
      </c>
      <c r="AH319" s="36">
        <f>IFERROR(TRIM(INDEX($A319:$V319,MATCH(Lists!$J$9,$A$1:$V$1,0))&amp;""),"")</f>
        <v/>
      </c>
    </row>
    <row r="320">
      <c r="W320" s="35" t="n"/>
      <c r="X320" s="36">
        <f>IFERROR(TRIM(INDEX($A320:$V320,MATCH(Lists!$J$10,$A$1:$V$1,0))&amp;""),"")</f>
        <v/>
      </c>
      <c r="Y320" s="36">
        <f>IF(ISNUMBER(IFERROR(VALUE(IFERROR(TRIM(INDEX($A320:$V320,MATCH(Lists!$J$2,$A$1:$V$1,0))&amp;""),"")),"")),IF(AND(IFERROR(VALUE(IFERROR(TRIM(INDEX($A320:$V320,MATCH(Lists!$J$2,$A$1:$V$1,0))&amp;""),"")),"")&gt;=0,IFERROR(VALUE(IFERROR(TRIM(INDEX($A320:$V320,MATCH(Lists!$J$2,$A$1:$V$1,0))&amp;""),"")),"")&lt;=10),IFERROR(VALUE(IFERROR(TRIM(INDEX($A320:$V320,MATCH(Lists!$J$2,$A$1:$V$1,0))&amp;""),"")),""),""),"")</f>
        <v/>
      </c>
      <c r="Z320" s="36">
        <f>IF(Y320="","",IF(Y320&gt;=9,"Promoter",IF(Y320&gt;=7,"Passive","Detractor")))</f>
        <v/>
      </c>
      <c r="AA320" s="36">
        <f>IFERROR(VALUE(IFERROR(TRIM(INDEX($A320:$V320,MATCH(Lists!$J$4,$A$1:$V$1,0))&amp;""),"")),"")</f>
        <v/>
      </c>
      <c r="AB320" s="36">
        <f>IFERROR(VALUE(IFERROR(TRIM(INDEX($A320:$V320,MATCH(Lists!$J$5,$A$1:$V$1,0))&amp;""),"")),"")</f>
        <v/>
      </c>
      <c r="AC320" s="36">
        <f>IFERROR(VALUE(IFERROR(TRIM(INDEX($A320:$V320,MATCH(Lists!$J$6,$A$1:$V$1,0))&amp;""),"")),"")</f>
        <v/>
      </c>
      <c r="AD320" s="36">
        <f>IFERROR(TRIM(INDEX($A320:$V320,MATCH(Lists!$J$7,$A$1:$V$1,0))&amp;""),"")</f>
        <v/>
      </c>
      <c r="AE320" s="36">
        <f>IFERROR(TRIM(INDEX($A320:$V320,MATCH(Lists!$J$8,$A$1:$V$1,0))&amp;""),"")</f>
        <v/>
      </c>
      <c r="AF320" s="36">
        <f>IFERROR(TRIM(INDEX($A320:$V320,MATCH(Lists!$J$3,$A$1:$V$1,0))&amp;""),"")</f>
        <v/>
      </c>
      <c r="AG320" s="36">
        <f>IF(LEN(AF320)&gt;0,MAX($AG$1:AG319)+1,"")</f>
        <v/>
      </c>
      <c r="AH320" s="36">
        <f>IFERROR(TRIM(INDEX($A320:$V320,MATCH(Lists!$J$9,$A$1:$V$1,0))&amp;""),"")</f>
        <v/>
      </c>
    </row>
    <row r="321">
      <c r="W321" s="35" t="n"/>
      <c r="X321" s="36">
        <f>IFERROR(TRIM(INDEX($A321:$V321,MATCH(Lists!$J$10,$A$1:$V$1,0))&amp;""),"")</f>
        <v/>
      </c>
      <c r="Y321" s="36">
        <f>IF(ISNUMBER(IFERROR(VALUE(IFERROR(TRIM(INDEX($A321:$V321,MATCH(Lists!$J$2,$A$1:$V$1,0))&amp;""),"")),"")),IF(AND(IFERROR(VALUE(IFERROR(TRIM(INDEX($A321:$V321,MATCH(Lists!$J$2,$A$1:$V$1,0))&amp;""),"")),"")&gt;=0,IFERROR(VALUE(IFERROR(TRIM(INDEX($A321:$V321,MATCH(Lists!$J$2,$A$1:$V$1,0))&amp;""),"")),"")&lt;=10),IFERROR(VALUE(IFERROR(TRIM(INDEX($A321:$V321,MATCH(Lists!$J$2,$A$1:$V$1,0))&amp;""),"")),""),""),"")</f>
        <v/>
      </c>
      <c r="Z321" s="36">
        <f>IF(Y321="","",IF(Y321&gt;=9,"Promoter",IF(Y321&gt;=7,"Passive","Detractor")))</f>
        <v/>
      </c>
      <c r="AA321" s="36">
        <f>IFERROR(VALUE(IFERROR(TRIM(INDEX($A321:$V321,MATCH(Lists!$J$4,$A$1:$V$1,0))&amp;""),"")),"")</f>
        <v/>
      </c>
      <c r="AB321" s="36">
        <f>IFERROR(VALUE(IFERROR(TRIM(INDEX($A321:$V321,MATCH(Lists!$J$5,$A$1:$V$1,0))&amp;""),"")),"")</f>
        <v/>
      </c>
      <c r="AC321" s="36">
        <f>IFERROR(VALUE(IFERROR(TRIM(INDEX($A321:$V321,MATCH(Lists!$J$6,$A$1:$V$1,0))&amp;""),"")),"")</f>
        <v/>
      </c>
      <c r="AD321" s="36">
        <f>IFERROR(TRIM(INDEX($A321:$V321,MATCH(Lists!$J$7,$A$1:$V$1,0))&amp;""),"")</f>
        <v/>
      </c>
      <c r="AE321" s="36">
        <f>IFERROR(TRIM(INDEX($A321:$V321,MATCH(Lists!$J$8,$A$1:$V$1,0))&amp;""),"")</f>
        <v/>
      </c>
      <c r="AF321" s="36">
        <f>IFERROR(TRIM(INDEX($A321:$V321,MATCH(Lists!$J$3,$A$1:$V$1,0))&amp;""),"")</f>
        <v/>
      </c>
      <c r="AG321" s="36">
        <f>IF(LEN(AF321)&gt;0,MAX($AG$1:AG320)+1,"")</f>
        <v/>
      </c>
      <c r="AH321" s="36">
        <f>IFERROR(TRIM(INDEX($A321:$V321,MATCH(Lists!$J$9,$A$1:$V$1,0))&amp;""),"")</f>
        <v/>
      </c>
    </row>
    <row r="322">
      <c r="W322" s="35" t="n"/>
      <c r="X322" s="36">
        <f>IFERROR(TRIM(INDEX($A322:$V322,MATCH(Lists!$J$10,$A$1:$V$1,0))&amp;""),"")</f>
        <v/>
      </c>
      <c r="Y322" s="36">
        <f>IF(ISNUMBER(IFERROR(VALUE(IFERROR(TRIM(INDEX($A322:$V322,MATCH(Lists!$J$2,$A$1:$V$1,0))&amp;""),"")),"")),IF(AND(IFERROR(VALUE(IFERROR(TRIM(INDEX($A322:$V322,MATCH(Lists!$J$2,$A$1:$V$1,0))&amp;""),"")),"")&gt;=0,IFERROR(VALUE(IFERROR(TRIM(INDEX($A322:$V322,MATCH(Lists!$J$2,$A$1:$V$1,0))&amp;""),"")),"")&lt;=10),IFERROR(VALUE(IFERROR(TRIM(INDEX($A322:$V322,MATCH(Lists!$J$2,$A$1:$V$1,0))&amp;""),"")),""),""),"")</f>
        <v/>
      </c>
      <c r="Z322" s="36">
        <f>IF(Y322="","",IF(Y322&gt;=9,"Promoter",IF(Y322&gt;=7,"Passive","Detractor")))</f>
        <v/>
      </c>
      <c r="AA322" s="36">
        <f>IFERROR(VALUE(IFERROR(TRIM(INDEX($A322:$V322,MATCH(Lists!$J$4,$A$1:$V$1,0))&amp;""),"")),"")</f>
        <v/>
      </c>
      <c r="AB322" s="36">
        <f>IFERROR(VALUE(IFERROR(TRIM(INDEX($A322:$V322,MATCH(Lists!$J$5,$A$1:$V$1,0))&amp;""),"")),"")</f>
        <v/>
      </c>
      <c r="AC322" s="36">
        <f>IFERROR(VALUE(IFERROR(TRIM(INDEX($A322:$V322,MATCH(Lists!$J$6,$A$1:$V$1,0))&amp;""),"")),"")</f>
        <v/>
      </c>
      <c r="AD322" s="36">
        <f>IFERROR(TRIM(INDEX($A322:$V322,MATCH(Lists!$J$7,$A$1:$V$1,0))&amp;""),"")</f>
        <v/>
      </c>
      <c r="AE322" s="36">
        <f>IFERROR(TRIM(INDEX($A322:$V322,MATCH(Lists!$J$8,$A$1:$V$1,0))&amp;""),"")</f>
        <v/>
      </c>
      <c r="AF322" s="36">
        <f>IFERROR(TRIM(INDEX($A322:$V322,MATCH(Lists!$J$3,$A$1:$V$1,0))&amp;""),"")</f>
        <v/>
      </c>
      <c r="AG322" s="36">
        <f>IF(LEN(AF322)&gt;0,MAX($AG$1:AG321)+1,"")</f>
        <v/>
      </c>
      <c r="AH322" s="36">
        <f>IFERROR(TRIM(INDEX($A322:$V322,MATCH(Lists!$J$9,$A$1:$V$1,0))&amp;""),"")</f>
        <v/>
      </c>
    </row>
    <row r="323">
      <c r="W323" s="35" t="n"/>
      <c r="X323" s="36">
        <f>IFERROR(TRIM(INDEX($A323:$V323,MATCH(Lists!$J$10,$A$1:$V$1,0))&amp;""),"")</f>
        <v/>
      </c>
      <c r="Y323" s="36">
        <f>IF(ISNUMBER(IFERROR(VALUE(IFERROR(TRIM(INDEX($A323:$V323,MATCH(Lists!$J$2,$A$1:$V$1,0))&amp;""),"")),"")),IF(AND(IFERROR(VALUE(IFERROR(TRIM(INDEX($A323:$V323,MATCH(Lists!$J$2,$A$1:$V$1,0))&amp;""),"")),"")&gt;=0,IFERROR(VALUE(IFERROR(TRIM(INDEX($A323:$V323,MATCH(Lists!$J$2,$A$1:$V$1,0))&amp;""),"")),"")&lt;=10),IFERROR(VALUE(IFERROR(TRIM(INDEX($A323:$V323,MATCH(Lists!$J$2,$A$1:$V$1,0))&amp;""),"")),""),""),"")</f>
        <v/>
      </c>
      <c r="Z323" s="36">
        <f>IF(Y323="","",IF(Y323&gt;=9,"Promoter",IF(Y323&gt;=7,"Passive","Detractor")))</f>
        <v/>
      </c>
      <c r="AA323" s="36">
        <f>IFERROR(VALUE(IFERROR(TRIM(INDEX($A323:$V323,MATCH(Lists!$J$4,$A$1:$V$1,0))&amp;""),"")),"")</f>
        <v/>
      </c>
      <c r="AB323" s="36">
        <f>IFERROR(VALUE(IFERROR(TRIM(INDEX($A323:$V323,MATCH(Lists!$J$5,$A$1:$V$1,0))&amp;""),"")),"")</f>
        <v/>
      </c>
      <c r="AC323" s="36">
        <f>IFERROR(VALUE(IFERROR(TRIM(INDEX($A323:$V323,MATCH(Lists!$J$6,$A$1:$V$1,0))&amp;""),"")),"")</f>
        <v/>
      </c>
      <c r="AD323" s="36">
        <f>IFERROR(TRIM(INDEX($A323:$V323,MATCH(Lists!$J$7,$A$1:$V$1,0))&amp;""),"")</f>
        <v/>
      </c>
      <c r="AE323" s="36">
        <f>IFERROR(TRIM(INDEX($A323:$V323,MATCH(Lists!$J$8,$A$1:$V$1,0))&amp;""),"")</f>
        <v/>
      </c>
      <c r="AF323" s="36">
        <f>IFERROR(TRIM(INDEX($A323:$V323,MATCH(Lists!$J$3,$A$1:$V$1,0))&amp;""),"")</f>
        <v/>
      </c>
      <c r="AG323" s="36">
        <f>IF(LEN(AF323)&gt;0,MAX($AG$1:AG322)+1,"")</f>
        <v/>
      </c>
      <c r="AH323" s="36">
        <f>IFERROR(TRIM(INDEX($A323:$V323,MATCH(Lists!$J$9,$A$1:$V$1,0))&amp;""),"")</f>
        <v/>
      </c>
    </row>
    <row r="324">
      <c r="W324" s="35" t="n"/>
      <c r="X324" s="36">
        <f>IFERROR(TRIM(INDEX($A324:$V324,MATCH(Lists!$J$10,$A$1:$V$1,0))&amp;""),"")</f>
        <v/>
      </c>
      <c r="Y324" s="36">
        <f>IF(ISNUMBER(IFERROR(VALUE(IFERROR(TRIM(INDEX($A324:$V324,MATCH(Lists!$J$2,$A$1:$V$1,0))&amp;""),"")),"")),IF(AND(IFERROR(VALUE(IFERROR(TRIM(INDEX($A324:$V324,MATCH(Lists!$J$2,$A$1:$V$1,0))&amp;""),"")),"")&gt;=0,IFERROR(VALUE(IFERROR(TRIM(INDEX($A324:$V324,MATCH(Lists!$J$2,$A$1:$V$1,0))&amp;""),"")),"")&lt;=10),IFERROR(VALUE(IFERROR(TRIM(INDEX($A324:$V324,MATCH(Lists!$J$2,$A$1:$V$1,0))&amp;""),"")),""),""),"")</f>
        <v/>
      </c>
      <c r="Z324" s="36">
        <f>IF(Y324="","",IF(Y324&gt;=9,"Promoter",IF(Y324&gt;=7,"Passive","Detractor")))</f>
        <v/>
      </c>
      <c r="AA324" s="36">
        <f>IFERROR(VALUE(IFERROR(TRIM(INDEX($A324:$V324,MATCH(Lists!$J$4,$A$1:$V$1,0))&amp;""),"")),"")</f>
        <v/>
      </c>
      <c r="AB324" s="36">
        <f>IFERROR(VALUE(IFERROR(TRIM(INDEX($A324:$V324,MATCH(Lists!$J$5,$A$1:$V$1,0))&amp;""),"")),"")</f>
        <v/>
      </c>
      <c r="AC324" s="36">
        <f>IFERROR(VALUE(IFERROR(TRIM(INDEX($A324:$V324,MATCH(Lists!$J$6,$A$1:$V$1,0))&amp;""),"")),"")</f>
        <v/>
      </c>
      <c r="AD324" s="36">
        <f>IFERROR(TRIM(INDEX($A324:$V324,MATCH(Lists!$J$7,$A$1:$V$1,0))&amp;""),"")</f>
        <v/>
      </c>
      <c r="AE324" s="36">
        <f>IFERROR(TRIM(INDEX($A324:$V324,MATCH(Lists!$J$8,$A$1:$V$1,0))&amp;""),"")</f>
        <v/>
      </c>
      <c r="AF324" s="36">
        <f>IFERROR(TRIM(INDEX($A324:$V324,MATCH(Lists!$J$3,$A$1:$V$1,0))&amp;""),"")</f>
        <v/>
      </c>
      <c r="AG324" s="36">
        <f>IF(LEN(AF324)&gt;0,MAX($AG$1:AG323)+1,"")</f>
        <v/>
      </c>
      <c r="AH324" s="36">
        <f>IFERROR(TRIM(INDEX($A324:$V324,MATCH(Lists!$J$9,$A$1:$V$1,0))&amp;""),"")</f>
        <v/>
      </c>
    </row>
    <row r="325">
      <c r="W325" s="35" t="n"/>
      <c r="X325" s="36">
        <f>IFERROR(TRIM(INDEX($A325:$V325,MATCH(Lists!$J$10,$A$1:$V$1,0))&amp;""),"")</f>
        <v/>
      </c>
      <c r="Y325" s="36">
        <f>IF(ISNUMBER(IFERROR(VALUE(IFERROR(TRIM(INDEX($A325:$V325,MATCH(Lists!$J$2,$A$1:$V$1,0))&amp;""),"")),"")),IF(AND(IFERROR(VALUE(IFERROR(TRIM(INDEX($A325:$V325,MATCH(Lists!$J$2,$A$1:$V$1,0))&amp;""),"")),"")&gt;=0,IFERROR(VALUE(IFERROR(TRIM(INDEX($A325:$V325,MATCH(Lists!$J$2,$A$1:$V$1,0))&amp;""),"")),"")&lt;=10),IFERROR(VALUE(IFERROR(TRIM(INDEX($A325:$V325,MATCH(Lists!$J$2,$A$1:$V$1,0))&amp;""),"")),""),""),"")</f>
        <v/>
      </c>
      <c r="Z325" s="36">
        <f>IF(Y325="","",IF(Y325&gt;=9,"Promoter",IF(Y325&gt;=7,"Passive","Detractor")))</f>
        <v/>
      </c>
      <c r="AA325" s="36">
        <f>IFERROR(VALUE(IFERROR(TRIM(INDEX($A325:$V325,MATCH(Lists!$J$4,$A$1:$V$1,0))&amp;""),"")),"")</f>
        <v/>
      </c>
      <c r="AB325" s="36">
        <f>IFERROR(VALUE(IFERROR(TRIM(INDEX($A325:$V325,MATCH(Lists!$J$5,$A$1:$V$1,0))&amp;""),"")),"")</f>
        <v/>
      </c>
      <c r="AC325" s="36">
        <f>IFERROR(VALUE(IFERROR(TRIM(INDEX($A325:$V325,MATCH(Lists!$J$6,$A$1:$V$1,0))&amp;""),"")),"")</f>
        <v/>
      </c>
      <c r="AD325" s="36">
        <f>IFERROR(TRIM(INDEX($A325:$V325,MATCH(Lists!$J$7,$A$1:$V$1,0))&amp;""),"")</f>
        <v/>
      </c>
      <c r="AE325" s="36">
        <f>IFERROR(TRIM(INDEX($A325:$V325,MATCH(Lists!$J$8,$A$1:$V$1,0))&amp;""),"")</f>
        <v/>
      </c>
      <c r="AF325" s="36">
        <f>IFERROR(TRIM(INDEX($A325:$V325,MATCH(Lists!$J$3,$A$1:$V$1,0))&amp;""),"")</f>
        <v/>
      </c>
      <c r="AG325" s="36">
        <f>IF(LEN(AF325)&gt;0,MAX($AG$1:AG324)+1,"")</f>
        <v/>
      </c>
      <c r="AH325" s="36">
        <f>IFERROR(TRIM(INDEX($A325:$V325,MATCH(Lists!$J$9,$A$1:$V$1,0))&amp;""),"")</f>
        <v/>
      </c>
    </row>
    <row r="326">
      <c r="W326" s="35" t="n"/>
      <c r="X326" s="36">
        <f>IFERROR(TRIM(INDEX($A326:$V326,MATCH(Lists!$J$10,$A$1:$V$1,0))&amp;""),"")</f>
        <v/>
      </c>
      <c r="Y326" s="36">
        <f>IF(ISNUMBER(IFERROR(VALUE(IFERROR(TRIM(INDEX($A326:$V326,MATCH(Lists!$J$2,$A$1:$V$1,0))&amp;""),"")),"")),IF(AND(IFERROR(VALUE(IFERROR(TRIM(INDEX($A326:$V326,MATCH(Lists!$J$2,$A$1:$V$1,0))&amp;""),"")),"")&gt;=0,IFERROR(VALUE(IFERROR(TRIM(INDEX($A326:$V326,MATCH(Lists!$J$2,$A$1:$V$1,0))&amp;""),"")),"")&lt;=10),IFERROR(VALUE(IFERROR(TRIM(INDEX($A326:$V326,MATCH(Lists!$J$2,$A$1:$V$1,0))&amp;""),"")),""),""),"")</f>
        <v/>
      </c>
      <c r="Z326" s="36">
        <f>IF(Y326="","",IF(Y326&gt;=9,"Promoter",IF(Y326&gt;=7,"Passive","Detractor")))</f>
        <v/>
      </c>
      <c r="AA326" s="36">
        <f>IFERROR(VALUE(IFERROR(TRIM(INDEX($A326:$V326,MATCH(Lists!$J$4,$A$1:$V$1,0))&amp;""),"")),"")</f>
        <v/>
      </c>
      <c r="AB326" s="36">
        <f>IFERROR(VALUE(IFERROR(TRIM(INDEX($A326:$V326,MATCH(Lists!$J$5,$A$1:$V$1,0))&amp;""),"")),"")</f>
        <v/>
      </c>
      <c r="AC326" s="36">
        <f>IFERROR(VALUE(IFERROR(TRIM(INDEX($A326:$V326,MATCH(Lists!$J$6,$A$1:$V$1,0))&amp;""),"")),"")</f>
        <v/>
      </c>
      <c r="AD326" s="36">
        <f>IFERROR(TRIM(INDEX($A326:$V326,MATCH(Lists!$J$7,$A$1:$V$1,0))&amp;""),"")</f>
        <v/>
      </c>
      <c r="AE326" s="36">
        <f>IFERROR(TRIM(INDEX($A326:$V326,MATCH(Lists!$J$8,$A$1:$V$1,0))&amp;""),"")</f>
        <v/>
      </c>
      <c r="AF326" s="36">
        <f>IFERROR(TRIM(INDEX($A326:$V326,MATCH(Lists!$J$3,$A$1:$V$1,0))&amp;""),"")</f>
        <v/>
      </c>
      <c r="AG326" s="36">
        <f>IF(LEN(AF326)&gt;0,MAX($AG$1:AG325)+1,"")</f>
        <v/>
      </c>
      <c r="AH326" s="36">
        <f>IFERROR(TRIM(INDEX($A326:$V326,MATCH(Lists!$J$9,$A$1:$V$1,0))&amp;""),"")</f>
        <v/>
      </c>
    </row>
    <row r="327">
      <c r="W327" s="35" t="n"/>
      <c r="X327" s="36">
        <f>IFERROR(TRIM(INDEX($A327:$V327,MATCH(Lists!$J$10,$A$1:$V$1,0))&amp;""),"")</f>
        <v/>
      </c>
      <c r="Y327" s="36">
        <f>IF(ISNUMBER(IFERROR(VALUE(IFERROR(TRIM(INDEX($A327:$V327,MATCH(Lists!$J$2,$A$1:$V$1,0))&amp;""),"")),"")),IF(AND(IFERROR(VALUE(IFERROR(TRIM(INDEX($A327:$V327,MATCH(Lists!$J$2,$A$1:$V$1,0))&amp;""),"")),"")&gt;=0,IFERROR(VALUE(IFERROR(TRIM(INDEX($A327:$V327,MATCH(Lists!$J$2,$A$1:$V$1,0))&amp;""),"")),"")&lt;=10),IFERROR(VALUE(IFERROR(TRIM(INDEX($A327:$V327,MATCH(Lists!$J$2,$A$1:$V$1,0))&amp;""),"")),""),""),"")</f>
        <v/>
      </c>
      <c r="Z327" s="36">
        <f>IF(Y327="","",IF(Y327&gt;=9,"Promoter",IF(Y327&gt;=7,"Passive","Detractor")))</f>
        <v/>
      </c>
      <c r="AA327" s="36">
        <f>IFERROR(VALUE(IFERROR(TRIM(INDEX($A327:$V327,MATCH(Lists!$J$4,$A$1:$V$1,0))&amp;""),"")),"")</f>
        <v/>
      </c>
      <c r="AB327" s="36">
        <f>IFERROR(VALUE(IFERROR(TRIM(INDEX($A327:$V327,MATCH(Lists!$J$5,$A$1:$V$1,0))&amp;""),"")),"")</f>
        <v/>
      </c>
      <c r="AC327" s="36">
        <f>IFERROR(VALUE(IFERROR(TRIM(INDEX($A327:$V327,MATCH(Lists!$J$6,$A$1:$V$1,0))&amp;""),"")),"")</f>
        <v/>
      </c>
      <c r="AD327" s="36">
        <f>IFERROR(TRIM(INDEX($A327:$V327,MATCH(Lists!$J$7,$A$1:$V$1,0))&amp;""),"")</f>
        <v/>
      </c>
      <c r="AE327" s="36">
        <f>IFERROR(TRIM(INDEX($A327:$V327,MATCH(Lists!$J$8,$A$1:$V$1,0))&amp;""),"")</f>
        <v/>
      </c>
      <c r="AF327" s="36">
        <f>IFERROR(TRIM(INDEX($A327:$V327,MATCH(Lists!$J$3,$A$1:$V$1,0))&amp;""),"")</f>
        <v/>
      </c>
      <c r="AG327" s="36">
        <f>IF(LEN(AF327)&gt;0,MAX($AG$1:AG326)+1,"")</f>
        <v/>
      </c>
      <c r="AH327" s="36">
        <f>IFERROR(TRIM(INDEX($A327:$V327,MATCH(Lists!$J$9,$A$1:$V$1,0))&amp;""),"")</f>
        <v/>
      </c>
    </row>
    <row r="328">
      <c r="W328" s="35" t="n"/>
      <c r="X328" s="36">
        <f>IFERROR(TRIM(INDEX($A328:$V328,MATCH(Lists!$J$10,$A$1:$V$1,0))&amp;""),"")</f>
        <v/>
      </c>
      <c r="Y328" s="36">
        <f>IF(ISNUMBER(IFERROR(VALUE(IFERROR(TRIM(INDEX($A328:$V328,MATCH(Lists!$J$2,$A$1:$V$1,0))&amp;""),"")),"")),IF(AND(IFERROR(VALUE(IFERROR(TRIM(INDEX($A328:$V328,MATCH(Lists!$J$2,$A$1:$V$1,0))&amp;""),"")),"")&gt;=0,IFERROR(VALUE(IFERROR(TRIM(INDEX($A328:$V328,MATCH(Lists!$J$2,$A$1:$V$1,0))&amp;""),"")),"")&lt;=10),IFERROR(VALUE(IFERROR(TRIM(INDEX($A328:$V328,MATCH(Lists!$J$2,$A$1:$V$1,0))&amp;""),"")),""),""),"")</f>
        <v/>
      </c>
      <c r="Z328" s="36">
        <f>IF(Y328="","",IF(Y328&gt;=9,"Promoter",IF(Y328&gt;=7,"Passive","Detractor")))</f>
        <v/>
      </c>
      <c r="AA328" s="36">
        <f>IFERROR(VALUE(IFERROR(TRIM(INDEX($A328:$V328,MATCH(Lists!$J$4,$A$1:$V$1,0))&amp;""),"")),"")</f>
        <v/>
      </c>
      <c r="AB328" s="36">
        <f>IFERROR(VALUE(IFERROR(TRIM(INDEX($A328:$V328,MATCH(Lists!$J$5,$A$1:$V$1,0))&amp;""),"")),"")</f>
        <v/>
      </c>
      <c r="AC328" s="36">
        <f>IFERROR(VALUE(IFERROR(TRIM(INDEX($A328:$V328,MATCH(Lists!$J$6,$A$1:$V$1,0))&amp;""),"")),"")</f>
        <v/>
      </c>
      <c r="AD328" s="36">
        <f>IFERROR(TRIM(INDEX($A328:$V328,MATCH(Lists!$J$7,$A$1:$V$1,0))&amp;""),"")</f>
        <v/>
      </c>
      <c r="AE328" s="36">
        <f>IFERROR(TRIM(INDEX($A328:$V328,MATCH(Lists!$J$8,$A$1:$V$1,0))&amp;""),"")</f>
        <v/>
      </c>
      <c r="AF328" s="36">
        <f>IFERROR(TRIM(INDEX($A328:$V328,MATCH(Lists!$J$3,$A$1:$V$1,0))&amp;""),"")</f>
        <v/>
      </c>
      <c r="AG328" s="36">
        <f>IF(LEN(AF328)&gt;0,MAX($AG$1:AG327)+1,"")</f>
        <v/>
      </c>
      <c r="AH328" s="36">
        <f>IFERROR(TRIM(INDEX($A328:$V328,MATCH(Lists!$J$9,$A$1:$V$1,0))&amp;""),"")</f>
        <v/>
      </c>
    </row>
    <row r="329">
      <c r="W329" s="35" t="n"/>
      <c r="X329" s="36">
        <f>IFERROR(TRIM(INDEX($A329:$V329,MATCH(Lists!$J$10,$A$1:$V$1,0))&amp;""),"")</f>
        <v/>
      </c>
      <c r="Y329" s="36">
        <f>IF(ISNUMBER(IFERROR(VALUE(IFERROR(TRIM(INDEX($A329:$V329,MATCH(Lists!$J$2,$A$1:$V$1,0))&amp;""),"")),"")),IF(AND(IFERROR(VALUE(IFERROR(TRIM(INDEX($A329:$V329,MATCH(Lists!$J$2,$A$1:$V$1,0))&amp;""),"")),"")&gt;=0,IFERROR(VALUE(IFERROR(TRIM(INDEX($A329:$V329,MATCH(Lists!$J$2,$A$1:$V$1,0))&amp;""),"")),"")&lt;=10),IFERROR(VALUE(IFERROR(TRIM(INDEX($A329:$V329,MATCH(Lists!$J$2,$A$1:$V$1,0))&amp;""),"")),""),""),"")</f>
        <v/>
      </c>
      <c r="Z329" s="36">
        <f>IF(Y329="","",IF(Y329&gt;=9,"Promoter",IF(Y329&gt;=7,"Passive","Detractor")))</f>
        <v/>
      </c>
      <c r="AA329" s="36">
        <f>IFERROR(VALUE(IFERROR(TRIM(INDEX($A329:$V329,MATCH(Lists!$J$4,$A$1:$V$1,0))&amp;""),"")),"")</f>
        <v/>
      </c>
      <c r="AB329" s="36">
        <f>IFERROR(VALUE(IFERROR(TRIM(INDEX($A329:$V329,MATCH(Lists!$J$5,$A$1:$V$1,0))&amp;""),"")),"")</f>
        <v/>
      </c>
      <c r="AC329" s="36">
        <f>IFERROR(VALUE(IFERROR(TRIM(INDEX($A329:$V329,MATCH(Lists!$J$6,$A$1:$V$1,0))&amp;""),"")),"")</f>
        <v/>
      </c>
      <c r="AD329" s="36">
        <f>IFERROR(TRIM(INDEX($A329:$V329,MATCH(Lists!$J$7,$A$1:$V$1,0))&amp;""),"")</f>
        <v/>
      </c>
      <c r="AE329" s="36">
        <f>IFERROR(TRIM(INDEX($A329:$V329,MATCH(Lists!$J$8,$A$1:$V$1,0))&amp;""),"")</f>
        <v/>
      </c>
      <c r="AF329" s="36">
        <f>IFERROR(TRIM(INDEX($A329:$V329,MATCH(Lists!$J$3,$A$1:$V$1,0))&amp;""),"")</f>
        <v/>
      </c>
      <c r="AG329" s="36">
        <f>IF(LEN(AF329)&gt;0,MAX($AG$1:AG328)+1,"")</f>
        <v/>
      </c>
      <c r="AH329" s="36">
        <f>IFERROR(TRIM(INDEX($A329:$V329,MATCH(Lists!$J$9,$A$1:$V$1,0))&amp;""),"")</f>
        <v/>
      </c>
    </row>
    <row r="330">
      <c r="W330" s="35" t="n"/>
      <c r="X330" s="36">
        <f>IFERROR(TRIM(INDEX($A330:$V330,MATCH(Lists!$J$10,$A$1:$V$1,0))&amp;""),"")</f>
        <v/>
      </c>
      <c r="Y330" s="36">
        <f>IF(ISNUMBER(IFERROR(VALUE(IFERROR(TRIM(INDEX($A330:$V330,MATCH(Lists!$J$2,$A$1:$V$1,0))&amp;""),"")),"")),IF(AND(IFERROR(VALUE(IFERROR(TRIM(INDEX($A330:$V330,MATCH(Lists!$J$2,$A$1:$V$1,0))&amp;""),"")),"")&gt;=0,IFERROR(VALUE(IFERROR(TRIM(INDEX($A330:$V330,MATCH(Lists!$J$2,$A$1:$V$1,0))&amp;""),"")),"")&lt;=10),IFERROR(VALUE(IFERROR(TRIM(INDEX($A330:$V330,MATCH(Lists!$J$2,$A$1:$V$1,0))&amp;""),"")),""),""),"")</f>
        <v/>
      </c>
      <c r="Z330" s="36">
        <f>IF(Y330="","",IF(Y330&gt;=9,"Promoter",IF(Y330&gt;=7,"Passive","Detractor")))</f>
        <v/>
      </c>
      <c r="AA330" s="36">
        <f>IFERROR(VALUE(IFERROR(TRIM(INDEX($A330:$V330,MATCH(Lists!$J$4,$A$1:$V$1,0))&amp;""),"")),"")</f>
        <v/>
      </c>
      <c r="AB330" s="36">
        <f>IFERROR(VALUE(IFERROR(TRIM(INDEX($A330:$V330,MATCH(Lists!$J$5,$A$1:$V$1,0))&amp;""),"")),"")</f>
        <v/>
      </c>
      <c r="AC330" s="36">
        <f>IFERROR(VALUE(IFERROR(TRIM(INDEX($A330:$V330,MATCH(Lists!$J$6,$A$1:$V$1,0))&amp;""),"")),"")</f>
        <v/>
      </c>
      <c r="AD330" s="36">
        <f>IFERROR(TRIM(INDEX($A330:$V330,MATCH(Lists!$J$7,$A$1:$V$1,0))&amp;""),"")</f>
        <v/>
      </c>
      <c r="AE330" s="36">
        <f>IFERROR(TRIM(INDEX($A330:$V330,MATCH(Lists!$J$8,$A$1:$V$1,0))&amp;""),"")</f>
        <v/>
      </c>
      <c r="AF330" s="36">
        <f>IFERROR(TRIM(INDEX($A330:$V330,MATCH(Lists!$J$3,$A$1:$V$1,0))&amp;""),"")</f>
        <v/>
      </c>
      <c r="AG330" s="36">
        <f>IF(LEN(AF330)&gt;0,MAX($AG$1:AG329)+1,"")</f>
        <v/>
      </c>
      <c r="AH330" s="36">
        <f>IFERROR(TRIM(INDEX($A330:$V330,MATCH(Lists!$J$9,$A$1:$V$1,0))&amp;""),"")</f>
        <v/>
      </c>
    </row>
    <row r="331">
      <c r="W331" s="35" t="n"/>
      <c r="X331" s="36">
        <f>IFERROR(TRIM(INDEX($A331:$V331,MATCH(Lists!$J$10,$A$1:$V$1,0))&amp;""),"")</f>
        <v/>
      </c>
      <c r="Y331" s="36">
        <f>IF(ISNUMBER(IFERROR(VALUE(IFERROR(TRIM(INDEX($A331:$V331,MATCH(Lists!$J$2,$A$1:$V$1,0))&amp;""),"")),"")),IF(AND(IFERROR(VALUE(IFERROR(TRIM(INDEX($A331:$V331,MATCH(Lists!$J$2,$A$1:$V$1,0))&amp;""),"")),"")&gt;=0,IFERROR(VALUE(IFERROR(TRIM(INDEX($A331:$V331,MATCH(Lists!$J$2,$A$1:$V$1,0))&amp;""),"")),"")&lt;=10),IFERROR(VALUE(IFERROR(TRIM(INDEX($A331:$V331,MATCH(Lists!$J$2,$A$1:$V$1,0))&amp;""),"")),""),""),"")</f>
        <v/>
      </c>
      <c r="Z331" s="36">
        <f>IF(Y331="","",IF(Y331&gt;=9,"Promoter",IF(Y331&gt;=7,"Passive","Detractor")))</f>
        <v/>
      </c>
      <c r="AA331" s="36">
        <f>IFERROR(VALUE(IFERROR(TRIM(INDEX($A331:$V331,MATCH(Lists!$J$4,$A$1:$V$1,0))&amp;""),"")),"")</f>
        <v/>
      </c>
      <c r="AB331" s="36">
        <f>IFERROR(VALUE(IFERROR(TRIM(INDEX($A331:$V331,MATCH(Lists!$J$5,$A$1:$V$1,0))&amp;""),"")),"")</f>
        <v/>
      </c>
      <c r="AC331" s="36">
        <f>IFERROR(VALUE(IFERROR(TRIM(INDEX($A331:$V331,MATCH(Lists!$J$6,$A$1:$V$1,0))&amp;""),"")),"")</f>
        <v/>
      </c>
      <c r="AD331" s="36">
        <f>IFERROR(TRIM(INDEX($A331:$V331,MATCH(Lists!$J$7,$A$1:$V$1,0))&amp;""),"")</f>
        <v/>
      </c>
      <c r="AE331" s="36">
        <f>IFERROR(TRIM(INDEX($A331:$V331,MATCH(Lists!$J$8,$A$1:$V$1,0))&amp;""),"")</f>
        <v/>
      </c>
      <c r="AF331" s="36">
        <f>IFERROR(TRIM(INDEX($A331:$V331,MATCH(Lists!$J$3,$A$1:$V$1,0))&amp;""),"")</f>
        <v/>
      </c>
      <c r="AG331" s="36">
        <f>IF(LEN(AF331)&gt;0,MAX($AG$1:AG330)+1,"")</f>
        <v/>
      </c>
      <c r="AH331" s="36">
        <f>IFERROR(TRIM(INDEX($A331:$V331,MATCH(Lists!$J$9,$A$1:$V$1,0))&amp;""),"")</f>
        <v/>
      </c>
    </row>
    <row r="332">
      <c r="W332" s="35" t="n"/>
      <c r="X332" s="36">
        <f>IFERROR(TRIM(INDEX($A332:$V332,MATCH(Lists!$J$10,$A$1:$V$1,0))&amp;""),"")</f>
        <v/>
      </c>
      <c r="Y332" s="36">
        <f>IF(ISNUMBER(IFERROR(VALUE(IFERROR(TRIM(INDEX($A332:$V332,MATCH(Lists!$J$2,$A$1:$V$1,0))&amp;""),"")),"")),IF(AND(IFERROR(VALUE(IFERROR(TRIM(INDEX($A332:$V332,MATCH(Lists!$J$2,$A$1:$V$1,0))&amp;""),"")),"")&gt;=0,IFERROR(VALUE(IFERROR(TRIM(INDEX($A332:$V332,MATCH(Lists!$J$2,$A$1:$V$1,0))&amp;""),"")),"")&lt;=10),IFERROR(VALUE(IFERROR(TRIM(INDEX($A332:$V332,MATCH(Lists!$J$2,$A$1:$V$1,0))&amp;""),"")),""),""),"")</f>
        <v/>
      </c>
      <c r="Z332" s="36">
        <f>IF(Y332="","",IF(Y332&gt;=9,"Promoter",IF(Y332&gt;=7,"Passive","Detractor")))</f>
        <v/>
      </c>
      <c r="AA332" s="36">
        <f>IFERROR(VALUE(IFERROR(TRIM(INDEX($A332:$V332,MATCH(Lists!$J$4,$A$1:$V$1,0))&amp;""),"")),"")</f>
        <v/>
      </c>
      <c r="AB332" s="36">
        <f>IFERROR(VALUE(IFERROR(TRIM(INDEX($A332:$V332,MATCH(Lists!$J$5,$A$1:$V$1,0))&amp;""),"")),"")</f>
        <v/>
      </c>
      <c r="AC332" s="36">
        <f>IFERROR(VALUE(IFERROR(TRIM(INDEX($A332:$V332,MATCH(Lists!$J$6,$A$1:$V$1,0))&amp;""),"")),"")</f>
        <v/>
      </c>
      <c r="AD332" s="36">
        <f>IFERROR(TRIM(INDEX($A332:$V332,MATCH(Lists!$J$7,$A$1:$V$1,0))&amp;""),"")</f>
        <v/>
      </c>
      <c r="AE332" s="36">
        <f>IFERROR(TRIM(INDEX($A332:$V332,MATCH(Lists!$J$8,$A$1:$V$1,0))&amp;""),"")</f>
        <v/>
      </c>
      <c r="AF332" s="36">
        <f>IFERROR(TRIM(INDEX($A332:$V332,MATCH(Lists!$J$3,$A$1:$V$1,0))&amp;""),"")</f>
        <v/>
      </c>
      <c r="AG332" s="36">
        <f>IF(LEN(AF332)&gt;0,MAX($AG$1:AG331)+1,"")</f>
        <v/>
      </c>
      <c r="AH332" s="36">
        <f>IFERROR(TRIM(INDEX($A332:$V332,MATCH(Lists!$J$9,$A$1:$V$1,0))&amp;""),"")</f>
        <v/>
      </c>
    </row>
    <row r="333">
      <c r="W333" s="35" t="n"/>
      <c r="X333" s="36">
        <f>IFERROR(TRIM(INDEX($A333:$V333,MATCH(Lists!$J$10,$A$1:$V$1,0))&amp;""),"")</f>
        <v/>
      </c>
      <c r="Y333" s="36">
        <f>IF(ISNUMBER(IFERROR(VALUE(IFERROR(TRIM(INDEX($A333:$V333,MATCH(Lists!$J$2,$A$1:$V$1,0))&amp;""),"")),"")),IF(AND(IFERROR(VALUE(IFERROR(TRIM(INDEX($A333:$V333,MATCH(Lists!$J$2,$A$1:$V$1,0))&amp;""),"")),"")&gt;=0,IFERROR(VALUE(IFERROR(TRIM(INDEX($A333:$V333,MATCH(Lists!$J$2,$A$1:$V$1,0))&amp;""),"")),"")&lt;=10),IFERROR(VALUE(IFERROR(TRIM(INDEX($A333:$V333,MATCH(Lists!$J$2,$A$1:$V$1,0))&amp;""),"")),""),""),"")</f>
        <v/>
      </c>
      <c r="Z333" s="36">
        <f>IF(Y333="","",IF(Y333&gt;=9,"Promoter",IF(Y333&gt;=7,"Passive","Detractor")))</f>
        <v/>
      </c>
      <c r="AA333" s="36">
        <f>IFERROR(VALUE(IFERROR(TRIM(INDEX($A333:$V333,MATCH(Lists!$J$4,$A$1:$V$1,0))&amp;""),"")),"")</f>
        <v/>
      </c>
      <c r="AB333" s="36">
        <f>IFERROR(VALUE(IFERROR(TRIM(INDEX($A333:$V333,MATCH(Lists!$J$5,$A$1:$V$1,0))&amp;""),"")),"")</f>
        <v/>
      </c>
      <c r="AC333" s="36">
        <f>IFERROR(VALUE(IFERROR(TRIM(INDEX($A333:$V333,MATCH(Lists!$J$6,$A$1:$V$1,0))&amp;""),"")),"")</f>
        <v/>
      </c>
      <c r="AD333" s="36">
        <f>IFERROR(TRIM(INDEX($A333:$V333,MATCH(Lists!$J$7,$A$1:$V$1,0))&amp;""),"")</f>
        <v/>
      </c>
      <c r="AE333" s="36">
        <f>IFERROR(TRIM(INDEX($A333:$V333,MATCH(Lists!$J$8,$A$1:$V$1,0))&amp;""),"")</f>
        <v/>
      </c>
      <c r="AF333" s="36">
        <f>IFERROR(TRIM(INDEX($A333:$V333,MATCH(Lists!$J$3,$A$1:$V$1,0))&amp;""),"")</f>
        <v/>
      </c>
      <c r="AG333" s="36">
        <f>IF(LEN(AF333)&gt;0,MAX($AG$1:AG332)+1,"")</f>
        <v/>
      </c>
      <c r="AH333" s="36">
        <f>IFERROR(TRIM(INDEX($A333:$V333,MATCH(Lists!$J$9,$A$1:$V$1,0))&amp;""),"")</f>
        <v/>
      </c>
    </row>
    <row r="334">
      <c r="W334" s="35" t="n"/>
      <c r="X334" s="36">
        <f>IFERROR(TRIM(INDEX($A334:$V334,MATCH(Lists!$J$10,$A$1:$V$1,0))&amp;""),"")</f>
        <v/>
      </c>
      <c r="Y334" s="36">
        <f>IF(ISNUMBER(IFERROR(VALUE(IFERROR(TRIM(INDEX($A334:$V334,MATCH(Lists!$J$2,$A$1:$V$1,0))&amp;""),"")),"")),IF(AND(IFERROR(VALUE(IFERROR(TRIM(INDEX($A334:$V334,MATCH(Lists!$J$2,$A$1:$V$1,0))&amp;""),"")),"")&gt;=0,IFERROR(VALUE(IFERROR(TRIM(INDEX($A334:$V334,MATCH(Lists!$J$2,$A$1:$V$1,0))&amp;""),"")),"")&lt;=10),IFERROR(VALUE(IFERROR(TRIM(INDEX($A334:$V334,MATCH(Lists!$J$2,$A$1:$V$1,0))&amp;""),"")),""),""),"")</f>
        <v/>
      </c>
      <c r="Z334" s="36">
        <f>IF(Y334="","",IF(Y334&gt;=9,"Promoter",IF(Y334&gt;=7,"Passive","Detractor")))</f>
        <v/>
      </c>
      <c r="AA334" s="36">
        <f>IFERROR(VALUE(IFERROR(TRIM(INDEX($A334:$V334,MATCH(Lists!$J$4,$A$1:$V$1,0))&amp;""),"")),"")</f>
        <v/>
      </c>
      <c r="AB334" s="36">
        <f>IFERROR(VALUE(IFERROR(TRIM(INDEX($A334:$V334,MATCH(Lists!$J$5,$A$1:$V$1,0))&amp;""),"")),"")</f>
        <v/>
      </c>
      <c r="AC334" s="36">
        <f>IFERROR(VALUE(IFERROR(TRIM(INDEX($A334:$V334,MATCH(Lists!$J$6,$A$1:$V$1,0))&amp;""),"")),"")</f>
        <v/>
      </c>
      <c r="AD334" s="36">
        <f>IFERROR(TRIM(INDEX($A334:$V334,MATCH(Lists!$J$7,$A$1:$V$1,0))&amp;""),"")</f>
        <v/>
      </c>
      <c r="AE334" s="36">
        <f>IFERROR(TRIM(INDEX($A334:$V334,MATCH(Lists!$J$8,$A$1:$V$1,0))&amp;""),"")</f>
        <v/>
      </c>
      <c r="AF334" s="36">
        <f>IFERROR(TRIM(INDEX($A334:$V334,MATCH(Lists!$J$3,$A$1:$V$1,0))&amp;""),"")</f>
        <v/>
      </c>
      <c r="AG334" s="36">
        <f>IF(LEN(AF334)&gt;0,MAX($AG$1:AG333)+1,"")</f>
        <v/>
      </c>
      <c r="AH334" s="36">
        <f>IFERROR(TRIM(INDEX($A334:$V334,MATCH(Lists!$J$9,$A$1:$V$1,0))&amp;""),"")</f>
        <v/>
      </c>
    </row>
    <row r="335">
      <c r="W335" s="35" t="n"/>
      <c r="X335" s="36">
        <f>IFERROR(TRIM(INDEX($A335:$V335,MATCH(Lists!$J$10,$A$1:$V$1,0))&amp;""),"")</f>
        <v/>
      </c>
      <c r="Y335" s="36">
        <f>IF(ISNUMBER(IFERROR(VALUE(IFERROR(TRIM(INDEX($A335:$V335,MATCH(Lists!$J$2,$A$1:$V$1,0))&amp;""),"")),"")),IF(AND(IFERROR(VALUE(IFERROR(TRIM(INDEX($A335:$V335,MATCH(Lists!$J$2,$A$1:$V$1,0))&amp;""),"")),"")&gt;=0,IFERROR(VALUE(IFERROR(TRIM(INDEX($A335:$V335,MATCH(Lists!$J$2,$A$1:$V$1,0))&amp;""),"")),"")&lt;=10),IFERROR(VALUE(IFERROR(TRIM(INDEX($A335:$V335,MATCH(Lists!$J$2,$A$1:$V$1,0))&amp;""),"")),""),""),"")</f>
        <v/>
      </c>
      <c r="Z335" s="36">
        <f>IF(Y335="","",IF(Y335&gt;=9,"Promoter",IF(Y335&gt;=7,"Passive","Detractor")))</f>
        <v/>
      </c>
      <c r="AA335" s="36">
        <f>IFERROR(VALUE(IFERROR(TRIM(INDEX($A335:$V335,MATCH(Lists!$J$4,$A$1:$V$1,0))&amp;""),"")),"")</f>
        <v/>
      </c>
      <c r="AB335" s="36">
        <f>IFERROR(VALUE(IFERROR(TRIM(INDEX($A335:$V335,MATCH(Lists!$J$5,$A$1:$V$1,0))&amp;""),"")),"")</f>
        <v/>
      </c>
      <c r="AC335" s="36">
        <f>IFERROR(VALUE(IFERROR(TRIM(INDEX($A335:$V335,MATCH(Lists!$J$6,$A$1:$V$1,0))&amp;""),"")),"")</f>
        <v/>
      </c>
      <c r="AD335" s="36">
        <f>IFERROR(TRIM(INDEX($A335:$V335,MATCH(Lists!$J$7,$A$1:$V$1,0))&amp;""),"")</f>
        <v/>
      </c>
      <c r="AE335" s="36">
        <f>IFERROR(TRIM(INDEX($A335:$V335,MATCH(Lists!$J$8,$A$1:$V$1,0))&amp;""),"")</f>
        <v/>
      </c>
      <c r="AF335" s="36">
        <f>IFERROR(TRIM(INDEX($A335:$V335,MATCH(Lists!$J$3,$A$1:$V$1,0))&amp;""),"")</f>
        <v/>
      </c>
      <c r="AG335" s="36">
        <f>IF(LEN(AF335)&gt;0,MAX($AG$1:AG334)+1,"")</f>
        <v/>
      </c>
      <c r="AH335" s="36">
        <f>IFERROR(TRIM(INDEX($A335:$V335,MATCH(Lists!$J$9,$A$1:$V$1,0))&amp;""),"")</f>
        <v/>
      </c>
    </row>
    <row r="336">
      <c r="W336" s="35" t="n"/>
      <c r="X336" s="36">
        <f>IFERROR(TRIM(INDEX($A336:$V336,MATCH(Lists!$J$10,$A$1:$V$1,0))&amp;""),"")</f>
        <v/>
      </c>
      <c r="Y336" s="36">
        <f>IF(ISNUMBER(IFERROR(VALUE(IFERROR(TRIM(INDEX($A336:$V336,MATCH(Lists!$J$2,$A$1:$V$1,0))&amp;""),"")),"")),IF(AND(IFERROR(VALUE(IFERROR(TRIM(INDEX($A336:$V336,MATCH(Lists!$J$2,$A$1:$V$1,0))&amp;""),"")),"")&gt;=0,IFERROR(VALUE(IFERROR(TRIM(INDEX($A336:$V336,MATCH(Lists!$J$2,$A$1:$V$1,0))&amp;""),"")),"")&lt;=10),IFERROR(VALUE(IFERROR(TRIM(INDEX($A336:$V336,MATCH(Lists!$J$2,$A$1:$V$1,0))&amp;""),"")),""),""),"")</f>
        <v/>
      </c>
      <c r="Z336" s="36">
        <f>IF(Y336="","",IF(Y336&gt;=9,"Promoter",IF(Y336&gt;=7,"Passive","Detractor")))</f>
        <v/>
      </c>
      <c r="AA336" s="36">
        <f>IFERROR(VALUE(IFERROR(TRIM(INDEX($A336:$V336,MATCH(Lists!$J$4,$A$1:$V$1,0))&amp;""),"")),"")</f>
        <v/>
      </c>
      <c r="AB336" s="36">
        <f>IFERROR(VALUE(IFERROR(TRIM(INDEX($A336:$V336,MATCH(Lists!$J$5,$A$1:$V$1,0))&amp;""),"")),"")</f>
        <v/>
      </c>
      <c r="AC336" s="36">
        <f>IFERROR(VALUE(IFERROR(TRIM(INDEX($A336:$V336,MATCH(Lists!$J$6,$A$1:$V$1,0))&amp;""),"")),"")</f>
        <v/>
      </c>
      <c r="AD336" s="36">
        <f>IFERROR(TRIM(INDEX($A336:$V336,MATCH(Lists!$J$7,$A$1:$V$1,0))&amp;""),"")</f>
        <v/>
      </c>
      <c r="AE336" s="36">
        <f>IFERROR(TRIM(INDEX($A336:$V336,MATCH(Lists!$J$8,$A$1:$V$1,0))&amp;""),"")</f>
        <v/>
      </c>
      <c r="AF336" s="36">
        <f>IFERROR(TRIM(INDEX($A336:$V336,MATCH(Lists!$J$3,$A$1:$V$1,0))&amp;""),"")</f>
        <v/>
      </c>
      <c r="AG336" s="36">
        <f>IF(LEN(AF336)&gt;0,MAX($AG$1:AG335)+1,"")</f>
        <v/>
      </c>
      <c r="AH336" s="36">
        <f>IFERROR(TRIM(INDEX($A336:$V336,MATCH(Lists!$J$9,$A$1:$V$1,0))&amp;""),"")</f>
        <v/>
      </c>
    </row>
    <row r="337">
      <c r="W337" s="35" t="n"/>
      <c r="X337" s="36">
        <f>IFERROR(TRIM(INDEX($A337:$V337,MATCH(Lists!$J$10,$A$1:$V$1,0))&amp;""),"")</f>
        <v/>
      </c>
      <c r="Y337" s="36">
        <f>IF(ISNUMBER(IFERROR(VALUE(IFERROR(TRIM(INDEX($A337:$V337,MATCH(Lists!$J$2,$A$1:$V$1,0))&amp;""),"")),"")),IF(AND(IFERROR(VALUE(IFERROR(TRIM(INDEX($A337:$V337,MATCH(Lists!$J$2,$A$1:$V$1,0))&amp;""),"")),"")&gt;=0,IFERROR(VALUE(IFERROR(TRIM(INDEX($A337:$V337,MATCH(Lists!$J$2,$A$1:$V$1,0))&amp;""),"")),"")&lt;=10),IFERROR(VALUE(IFERROR(TRIM(INDEX($A337:$V337,MATCH(Lists!$J$2,$A$1:$V$1,0))&amp;""),"")),""),""),"")</f>
        <v/>
      </c>
      <c r="Z337" s="36">
        <f>IF(Y337="","",IF(Y337&gt;=9,"Promoter",IF(Y337&gt;=7,"Passive","Detractor")))</f>
        <v/>
      </c>
      <c r="AA337" s="36">
        <f>IFERROR(VALUE(IFERROR(TRIM(INDEX($A337:$V337,MATCH(Lists!$J$4,$A$1:$V$1,0))&amp;""),"")),"")</f>
        <v/>
      </c>
      <c r="AB337" s="36">
        <f>IFERROR(VALUE(IFERROR(TRIM(INDEX($A337:$V337,MATCH(Lists!$J$5,$A$1:$V$1,0))&amp;""),"")),"")</f>
        <v/>
      </c>
      <c r="AC337" s="36">
        <f>IFERROR(VALUE(IFERROR(TRIM(INDEX($A337:$V337,MATCH(Lists!$J$6,$A$1:$V$1,0))&amp;""),"")),"")</f>
        <v/>
      </c>
      <c r="AD337" s="36">
        <f>IFERROR(TRIM(INDEX($A337:$V337,MATCH(Lists!$J$7,$A$1:$V$1,0))&amp;""),"")</f>
        <v/>
      </c>
      <c r="AE337" s="36">
        <f>IFERROR(TRIM(INDEX($A337:$V337,MATCH(Lists!$J$8,$A$1:$V$1,0))&amp;""),"")</f>
        <v/>
      </c>
      <c r="AF337" s="36">
        <f>IFERROR(TRIM(INDEX($A337:$V337,MATCH(Lists!$J$3,$A$1:$V$1,0))&amp;""),"")</f>
        <v/>
      </c>
      <c r="AG337" s="36">
        <f>IF(LEN(AF337)&gt;0,MAX($AG$1:AG336)+1,"")</f>
        <v/>
      </c>
      <c r="AH337" s="36">
        <f>IFERROR(TRIM(INDEX($A337:$V337,MATCH(Lists!$J$9,$A$1:$V$1,0))&amp;""),"")</f>
        <v/>
      </c>
    </row>
    <row r="338">
      <c r="W338" s="35" t="n"/>
      <c r="X338" s="36">
        <f>IFERROR(TRIM(INDEX($A338:$V338,MATCH(Lists!$J$10,$A$1:$V$1,0))&amp;""),"")</f>
        <v/>
      </c>
      <c r="Y338" s="36">
        <f>IF(ISNUMBER(IFERROR(VALUE(IFERROR(TRIM(INDEX($A338:$V338,MATCH(Lists!$J$2,$A$1:$V$1,0))&amp;""),"")),"")),IF(AND(IFERROR(VALUE(IFERROR(TRIM(INDEX($A338:$V338,MATCH(Lists!$J$2,$A$1:$V$1,0))&amp;""),"")),"")&gt;=0,IFERROR(VALUE(IFERROR(TRIM(INDEX($A338:$V338,MATCH(Lists!$J$2,$A$1:$V$1,0))&amp;""),"")),"")&lt;=10),IFERROR(VALUE(IFERROR(TRIM(INDEX($A338:$V338,MATCH(Lists!$J$2,$A$1:$V$1,0))&amp;""),"")),""),""),"")</f>
        <v/>
      </c>
      <c r="Z338" s="36">
        <f>IF(Y338="","",IF(Y338&gt;=9,"Promoter",IF(Y338&gt;=7,"Passive","Detractor")))</f>
        <v/>
      </c>
      <c r="AA338" s="36">
        <f>IFERROR(VALUE(IFERROR(TRIM(INDEX($A338:$V338,MATCH(Lists!$J$4,$A$1:$V$1,0))&amp;""),"")),"")</f>
        <v/>
      </c>
      <c r="AB338" s="36">
        <f>IFERROR(VALUE(IFERROR(TRIM(INDEX($A338:$V338,MATCH(Lists!$J$5,$A$1:$V$1,0))&amp;""),"")),"")</f>
        <v/>
      </c>
      <c r="AC338" s="36">
        <f>IFERROR(VALUE(IFERROR(TRIM(INDEX($A338:$V338,MATCH(Lists!$J$6,$A$1:$V$1,0))&amp;""),"")),"")</f>
        <v/>
      </c>
      <c r="AD338" s="36">
        <f>IFERROR(TRIM(INDEX($A338:$V338,MATCH(Lists!$J$7,$A$1:$V$1,0))&amp;""),"")</f>
        <v/>
      </c>
      <c r="AE338" s="36">
        <f>IFERROR(TRIM(INDEX($A338:$V338,MATCH(Lists!$J$8,$A$1:$V$1,0))&amp;""),"")</f>
        <v/>
      </c>
      <c r="AF338" s="36">
        <f>IFERROR(TRIM(INDEX($A338:$V338,MATCH(Lists!$J$3,$A$1:$V$1,0))&amp;""),"")</f>
        <v/>
      </c>
      <c r="AG338" s="36">
        <f>IF(LEN(AF338)&gt;0,MAX($AG$1:AG337)+1,"")</f>
        <v/>
      </c>
      <c r="AH338" s="36">
        <f>IFERROR(TRIM(INDEX($A338:$V338,MATCH(Lists!$J$9,$A$1:$V$1,0))&amp;""),"")</f>
        <v/>
      </c>
    </row>
    <row r="339">
      <c r="W339" s="35" t="n"/>
      <c r="X339" s="36">
        <f>IFERROR(TRIM(INDEX($A339:$V339,MATCH(Lists!$J$10,$A$1:$V$1,0))&amp;""),"")</f>
        <v/>
      </c>
      <c r="Y339" s="36">
        <f>IF(ISNUMBER(IFERROR(VALUE(IFERROR(TRIM(INDEX($A339:$V339,MATCH(Lists!$J$2,$A$1:$V$1,0))&amp;""),"")),"")),IF(AND(IFERROR(VALUE(IFERROR(TRIM(INDEX($A339:$V339,MATCH(Lists!$J$2,$A$1:$V$1,0))&amp;""),"")),"")&gt;=0,IFERROR(VALUE(IFERROR(TRIM(INDEX($A339:$V339,MATCH(Lists!$J$2,$A$1:$V$1,0))&amp;""),"")),"")&lt;=10),IFERROR(VALUE(IFERROR(TRIM(INDEX($A339:$V339,MATCH(Lists!$J$2,$A$1:$V$1,0))&amp;""),"")),""),""),"")</f>
        <v/>
      </c>
      <c r="Z339" s="36">
        <f>IF(Y339="","",IF(Y339&gt;=9,"Promoter",IF(Y339&gt;=7,"Passive","Detractor")))</f>
        <v/>
      </c>
      <c r="AA339" s="36">
        <f>IFERROR(VALUE(IFERROR(TRIM(INDEX($A339:$V339,MATCH(Lists!$J$4,$A$1:$V$1,0))&amp;""),"")),"")</f>
        <v/>
      </c>
      <c r="AB339" s="36">
        <f>IFERROR(VALUE(IFERROR(TRIM(INDEX($A339:$V339,MATCH(Lists!$J$5,$A$1:$V$1,0))&amp;""),"")),"")</f>
        <v/>
      </c>
      <c r="AC339" s="36">
        <f>IFERROR(VALUE(IFERROR(TRIM(INDEX($A339:$V339,MATCH(Lists!$J$6,$A$1:$V$1,0))&amp;""),"")),"")</f>
        <v/>
      </c>
      <c r="AD339" s="36">
        <f>IFERROR(TRIM(INDEX($A339:$V339,MATCH(Lists!$J$7,$A$1:$V$1,0))&amp;""),"")</f>
        <v/>
      </c>
      <c r="AE339" s="36">
        <f>IFERROR(TRIM(INDEX($A339:$V339,MATCH(Lists!$J$8,$A$1:$V$1,0))&amp;""),"")</f>
        <v/>
      </c>
      <c r="AF339" s="36">
        <f>IFERROR(TRIM(INDEX($A339:$V339,MATCH(Lists!$J$3,$A$1:$V$1,0))&amp;""),"")</f>
        <v/>
      </c>
      <c r="AG339" s="36">
        <f>IF(LEN(AF339)&gt;0,MAX($AG$1:AG338)+1,"")</f>
        <v/>
      </c>
      <c r="AH339" s="36">
        <f>IFERROR(TRIM(INDEX($A339:$V339,MATCH(Lists!$J$9,$A$1:$V$1,0))&amp;""),"")</f>
        <v/>
      </c>
    </row>
    <row r="340">
      <c r="W340" s="35" t="n"/>
      <c r="X340" s="36">
        <f>IFERROR(TRIM(INDEX($A340:$V340,MATCH(Lists!$J$10,$A$1:$V$1,0))&amp;""),"")</f>
        <v/>
      </c>
      <c r="Y340" s="36">
        <f>IF(ISNUMBER(IFERROR(VALUE(IFERROR(TRIM(INDEX($A340:$V340,MATCH(Lists!$J$2,$A$1:$V$1,0))&amp;""),"")),"")),IF(AND(IFERROR(VALUE(IFERROR(TRIM(INDEX($A340:$V340,MATCH(Lists!$J$2,$A$1:$V$1,0))&amp;""),"")),"")&gt;=0,IFERROR(VALUE(IFERROR(TRIM(INDEX($A340:$V340,MATCH(Lists!$J$2,$A$1:$V$1,0))&amp;""),"")),"")&lt;=10),IFERROR(VALUE(IFERROR(TRIM(INDEX($A340:$V340,MATCH(Lists!$J$2,$A$1:$V$1,0))&amp;""),"")),""),""),"")</f>
        <v/>
      </c>
      <c r="Z340" s="36">
        <f>IF(Y340="","",IF(Y340&gt;=9,"Promoter",IF(Y340&gt;=7,"Passive","Detractor")))</f>
        <v/>
      </c>
      <c r="AA340" s="36">
        <f>IFERROR(VALUE(IFERROR(TRIM(INDEX($A340:$V340,MATCH(Lists!$J$4,$A$1:$V$1,0))&amp;""),"")),"")</f>
        <v/>
      </c>
      <c r="AB340" s="36">
        <f>IFERROR(VALUE(IFERROR(TRIM(INDEX($A340:$V340,MATCH(Lists!$J$5,$A$1:$V$1,0))&amp;""),"")),"")</f>
        <v/>
      </c>
      <c r="AC340" s="36">
        <f>IFERROR(VALUE(IFERROR(TRIM(INDEX($A340:$V340,MATCH(Lists!$J$6,$A$1:$V$1,0))&amp;""),"")),"")</f>
        <v/>
      </c>
      <c r="AD340" s="36">
        <f>IFERROR(TRIM(INDEX($A340:$V340,MATCH(Lists!$J$7,$A$1:$V$1,0))&amp;""),"")</f>
        <v/>
      </c>
      <c r="AE340" s="36">
        <f>IFERROR(TRIM(INDEX($A340:$V340,MATCH(Lists!$J$8,$A$1:$V$1,0))&amp;""),"")</f>
        <v/>
      </c>
      <c r="AF340" s="36">
        <f>IFERROR(TRIM(INDEX($A340:$V340,MATCH(Lists!$J$3,$A$1:$V$1,0))&amp;""),"")</f>
        <v/>
      </c>
      <c r="AG340" s="36">
        <f>IF(LEN(AF340)&gt;0,MAX($AG$1:AG339)+1,"")</f>
        <v/>
      </c>
      <c r="AH340" s="36">
        <f>IFERROR(TRIM(INDEX($A340:$V340,MATCH(Lists!$J$9,$A$1:$V$1,0))&amp;""),"")</f>
        <v/>
      </c>
    </row>
    <row r="341">
      <c r="W341" s="35" t="n"/>
      <c r="X341" s="36">
        <f>IFERROR(TRIM(INDEX($A341:$V341,MATCH(Lists!$J$10,$A$1:$V$1,0))&amp;""),"")</f>
        <v/>
      </c>
      <c r="Y341" s="36">
        <f>IF(ISNUMBER(IFERROR(VALUE(IFERROR(TRIM(INDEX($A341:$V341,MATCH(Lists!$J$2,$A$1:$V$1,0))&amp;""),"")),"")),IF(AND(IFERROR(VALUE(IFERROR(TRIM(INDEX($A341:$V341,MATCH(Lists!$J$2,$A$1:$V$1,0))&amp;""),"")),"")&gt;=0,IFERROR(VALUE(IFERROR(TRIM(INDEX($A341:$V341,MATCH(Lists!$J$2,$A$1:$V$1,0))&amp;""),"")),"")&lt;=10),IFERROR(VALUE(IFERROR(TRIM(INDEX($A341:$V341,MATCH(Lists!$J$2,$A$1:$V$1,0))&amp;""),"")),""),""),"")</f>
        <v/>
      </c>
      <c r="Z341" s="36">
        <f>IF(Y341="","",IF(Y341&gt;=9,"Promoter",IF(Y341&gt;=7,"Passive","Detractor")))</f>
        <v/>
      </c>
      <c r="AA341" s="36">
        <f>IFERROR(VALUE(IFERROR(TRIM(INDEX($A341:$V341,MATCH(Lists!$J$4,$A$1:$V$1,0))&amp;""),"")),"")</f>
        <v/>
      </c>
      <c r="AB341" s="36">
        <f>IFERROR(VALUE(IFERROR(TRIM(INDEX($A341:$V341,MATCH(Lists!$J$5,$A$1:$V$1,0))&amp;""),"")),"")</f>
        <v/>
      </c>
      <c r="AC341" s="36">
        <f>IFERROR(VALUE(IFERROR(TRIM(INDEX($A341:$V341,MATCH(Lists!$J$6,$A$1:$V$1,0))&amp;""),"")),"")</f>
        <v/>
      </c>
      <c r="AD341" s="36">
        <f>IFERROR(TRIM(INDEX($A341:$V341,MATCH(Lists!$J$7,$A$1:$V$1,0))&amp;""),"")</f>
        <v/>
      </c>
      <c r="AE341" s="36">
        <f>IFERROR(TRIM(INDEX($A341:$V341,MATCH(Lists!$J$8,$A$1:$V$1,0))&amp;""),"")</f>
        <v/>
      </c>
      <c r="AF341" s="36">
        <f>IFERROR(TRIM(INDEX($A341:$V341,MATCH(Lists!$J$3,$A$1:$V$1,0))&amp;""),"")</f>
        <v/>
      </c>
      <c r="AG341" s="36">
        <f>IF(LEN(AF341)&gt;0,MAX($AG$1:AG340)+1,"")</f>
        <v/>
      </c>
      <c r="AH341" s="36">
        <f>IFERROR(TRIM(INDEX($A341:$V341,MATCH(Lists!$J$9,$A$1:$V$1,0))&amp;""),"")</f>
        <v/>
      </c>
    </row>
    <row r="342">
      <c r="W342" s="35" t="n"/>
      <c r="X342" s="36">
        <f>IFERROR(TRIM(INDEX($A342:$V342,MATCH(Lists!$J$10,$A$1:$V$1,0))&amp;""),"")</f>
        <v/>
      </c>
      <c r="Y342" s="36">
        <f>IF(ISNUMBER(IFERROR(VALUE(IFERROR(TRIM(INDEX($A342:$V342,MATCH(Lists!$J$2,$A$1:$V$1,0))&amp;""),"")),"")),IF(AND(IFERROR(VALUE(IFERROR(TRIM(INDEX($A342:$V342,MATCH(Lists!$J$2,$A$1:$V$1,0))&amp;""),"")),"")&gt;=0,IFERROR(VALUE(IFERROR(TRIM(INDEX($A342:$V342,MATCH(Lists!$J$2,$A$1:$V$1,0))&amp;""),"")),"")&lt;=10),IFERROR(VALUE(IFERROR(TRIM(INDEX($A342:$V342,MATCH(Lists!$J$2,$A$1:$V$1,0))&amp;""),"")),""),""),"")</f>
        <v/>
      </c>
      <c r="Z342" s="36">
        <f>IF(Y342="","",IF(Y342&gt;=9,"Promoter",IF(Y342&gt;=7,"Passive","Detractor")))</f>
        <v/>
      </c>
      <c r="AA342" s="36">
        <f>IFERROR(VALUE(IFERROR(TRIM(INDEX($A342:$V342,MATCH(Lists!$J$4,$A$1:$V$1,0))&amp;""),"")),"")</f>
        <v/>
      </c>
      <c r="AB342" s="36">
        <f>IFERROR(VALUE(IFERROR(TRIM(INDEX($A342:$V342,MATCH(Lists!$J$5,$A$1:$V$1,0))&amp;""),"")),"")</f>
        <v/>
      </c>
      <c r="AC342" s="36">
        <f>IFERROR(VALUE(IFERROR(TRIM(INDEX($A342:$V342,MATCH(Lists!$J$6,$A$1:$V$1,0))&amp;""),"")),"")</f>
        <v/>
      </c>
      <c r="AD342" s="36">
        <f>IFERROR(TRIM(INDEX($A342:$V342,MATCH(Lists!$J$7,$A$1:$V$1,0))&amp;""),"")</f>
        <v/>
      </c>
      <c r="AE342" s="36">
        <f>IFERROR(TRIM(INDEX($A342:$V342,MATCH(Lists!$J$8,$A$1:$V$1,0))&amp;""),"")</f>
        <v/>
      </c>
      <c r="AF342" s="36">
        <f>IFERROR(TRIM(INDEX($A342:$V342,MATCH(Lists!$J$3,$A$1:$V$1,0))&amp;""),"")</f>
        <v/>
      </c>
      <c r="AG342" s="36">
        <f>IF(LEN(AF342)&gt;0,MAX($AG$1:AG341)+1,"")</f>
        <v/>
      </c>
      <c r="AH342" s="36">
        <f>IFERROR(TRIM(INDEX($A342:$V342,MATCH(Lists!$J$9,$A$1:$V$1,0))&amp;""),"")</f>
        <v/>
      </c>
    </row>
    <row r="343">
      <c r="W343" s="35" t="n"/>
      <c r="X343" s="36">
        <f>IFERROR(TRIM(INDEX($A343:$V343,MATCH(Lists!$J$10,$A$1:$V$1,0))&amp;""),"")</f>
        <v/>
      </c>
      <c r="Y343" s="36">
        <f>IF(ISNUMBER(IFERROR(VALUE(IFERROR(TRIM(INDEX($A343:$V343,MATCH(Lists!$J$2,$A$1:$V$1,0))&amp;""),"")),"")),IF(AND(IFERROR(VALUE(IFERROR(TRIM(INDEX($A343:$V343,MATCH(Lists!$J$2,$A$1:$V$1,0))&amp;""),"")),"")&gt;=0,IFERROR(VALUE(IFERROR(TRIM(INDEX($A343:$V343,MATCH(Lists!$J$2,$A$1:$V$1,0))&amp;""),"")),"")&lt;=10),IFERROR(VALUE(IFERROR(TRIM(INDEX($A343:$V343,MATCH(Lists!$J$2,$A$1:$V$1,0))&amp;""),"")),""),""),"")</f>
        <v/>
      </c>
      <c r="Z343" s="36">
        <f>IF(Y343="","",IF(Y343&gt;=9,"Promoter",IF(Y343&gt;=7,"Passive","Detractor")))</f>
        <v/>
      </c>
      <c r="AA343" s="36">
        <f>IFERROR(VALUE(IFERROR(TRIM(INDEX($A343:$V343,MATCH(Lists!$J$4,$A$1:$V$1,0))&amp;""),"")),"")</f>
        <v/>
      </c>
      <c r="AB343" s="36">
        <f>IFERROR(VALUE(IFERROR(TRIM(INDEX($A343:$V343,MATCH(Lists!$J$5,$A$1:$V$1,0))&amp;""),"")),"")</f>
        <v/>
      </c>
      <c r="AC343" s="36">
        <f>IFERROR(VALUE(IFERROR(TRIM(INDEX($A343:$V343,MATCH(Lists!$J$6,$A$1:$V$1,0))&amp;""),"")),"")</f>
        <v/>
      </c>
      <c r="AD343" s="36">
        <f>IFERROR(TRIM(INDEX($A343:$V343,MATCH(Lists!$J$7,$A$1:$V$1,0))&amp;""),"")</f>
        <v/>
      </c>
      <c r="AE343" s="36">
        <f>IFERROR(TRIM(INDEX($A343:$V343,MATCH(Lists!$J$8,$A$1:$V$1,0))&amp;""),"")</f>
        <v/>
      </c>
      <c r="AF343" s="36">
        <f>IFERROR(TRIM(INDEX($A343:$V343,MATCH(Lists!$J$3,$A$1:$V$1,0))&amp;""),"")</f>
        <v/>
      </c>
      <c r="AG343" s="36">
        <f>IF(LEN(AF343)&gt;0,MAX($AG$1:AG342)+1,"")</f>
        <v/>
      </c>
      <c r="AH343" s="36">
        <f>IFERROR(TRIM(INDEX($A343:$V343,MATCH(Lists!$J$9,$A$1:$V$1,0))&amp;""),"")</f>
        <v/>
      </c>
    </row>
    <row r="344">
      <c r="W344" s="35" t="n"/>
      <c r="X344" s="36">
        <f>IFERROR(TRIM(INDEX($A344:$V344,MATCH(Lists!$J$10,$A$1:$V$1,0))&amp;""),"")</f>
        <v/>
      </c>
      <c r="Y344" s="36">
        <f>IF(ISNUMBER(IFERROR(VALUE(IFERROR(TRIM(INDEX($A344:$V344,MATCH(Lists!$J$2,$A$1:$V$1,0))&amp;""),"")),"")),IF(AND(IFERROR(VALUE(IFERROR(TRIM(INDEX($A344:$V344,MATCH(Lists!$J$2,$A$1:$V$1,0))&amp;""),"")),"")&gt;=0,IFERROR(VALUE(IFERROR(TRIM(INDEX($A344:$V344,MATCH(Lists!$J$2,$A$1:$V$1,0))&amp;""),"")),"")&lt;=10),IFERROR(VALUE(IFERROR(TRIM(INDEX($A344:$V344,MATCH(Lists!$J$2,$A$1:$V$1,0))&amp;""),"")),""),""),"")</f>
        <v/>
      </c>
      <c r="Z344" s="36">
        <f>IF(Y344="","",IF(Y344&gt;=9,"Promoter",IF(Y344&gt;=7,"Passive","Detractor")))</f>
        <v/>
      </c>
      <c r="AA344" s="36">
        <f>IFERROR(VALUE(IFERROR(TRIM(INDEX($A344:$V344,MATCH(Lists!$J$4,$A$1:$V$1,0))&amp;""),"")),"")</f>
        <v/>
      </c>
      <c r="AB344" s="36">
        <f>IFERROR(VALUE(IFERROR(TRIM(INDEX($A344:$V344,MATCH(Lists!$J$5,$A$1:$V$1,0))&amp;""),"")),"")</f>
        <v/>
      </c>
      <c r="AC344" s="36">
        <f>IFERROR(VALUE(IFERROR(TRIM(INDEX($A344:$V344,MATCH(Lists!$J$6,$A$1:$V$1,0))&amp;""),"")),"")</f>
        <v/>
      </c>
      <c r="AD344" s="36">
        <f>IFERROR(TRIM(INDEX($A344:$V344,MATCH(Lists!$J$7,$A$1:$V$1,0))&amp;""),"")</f>
        <v/>
      </c>
      <c r="AE344" s="36">
        <f>IFERROR(TRIM(INDEX($A344:$V344,MATCH(Lists!$J$8,$A$1:$V$1,0))&amp;""),"")</f>
        <v/>
      </c>
      <c r="AF344" s="36">
        <f>IFERROR(TRIM(INDEX($A344:$V344,MATCH(Lists!$J$3,$A$1:$V$1,0))&amp;""),"")</f>
        <v/>
      </c>
      <c r="AG344" s="36">
        <f>IF(LEN(AF344)&gt;0,MAX($AG$1:AG343)+1,"")</f>
        <v/>
      </c>
      <c r="AH344" s="36">
        <f>IFERROR(TRIM(INDEX($A344:$V344,MATCH(Lists!$J$9,$A$1:$V$1,0))&amp;""),"")</f>
        <v/>
      </c>
    </row>
    <row r="345">
      <c r="W345" s="35" t="n"/>
      <c r="X345" s="36">
        <f>IFERROR(TRIM(INDEX($A345:$V345,MATCH(Lists!$J$10,$A$1:$V$1,0))&amp;""),"")</f>
        <v/>
      </c>
      <c r="Y345" s="36">
        <f>IF(ISNUMBER(IFERROR(VALUE(IFERROR(TRIM(INDEX($A345:$V345,MATCH(Lists!$J$2,$A$1:$V$1,0))&amp;""),"")),"")),IF(AND(IFERROR(VALUE(IFERROR(TRIM(INDEX($A345:$V345,MATCH(Lists!$J$2,$A$1:$V$1,0))&amp;""),"")),"")&gt;=0,IFERROR(VALUE(IFERROR(TRIM(INDEX($A345:$V345,MATCH(Lists!$J$2,$A$1:$V$1,0))&amp;""),"")),"")&lt;=10),IFERROR(VALUE(IFERROR(TRIM(INDEX($A345:$V345,MATCH(Lists!$J$2,$A$1:$V$1,0))&amp;""),"")),""),""),"")</f>
        <v/>
      </c>
      <c r="Z345" s="36">
        <f>IF(Y345="","",IF(Y345&gt;=9,"Promoter",IF(Y345&gt;=7,"Passive","Detractor")))</f>
        <v/>
      </c>
      <c r="AA345" s="36">
        <f>IFERROR(VALUE(IFERROR(TRIM(INDEX($A345:$V345,MATCH(Lists!$J$4,$A$1:$V$1,0))&amp;""),"")),"")</f>
        <v/>
      </c>
      <c r="AB345" s="36">
        <f>IFERROR(VALUE(IFERROR(TRIM(INDEX($A345:$V345,MATCH(Lists!$J$5,$A$1:$V$1,0))&amp;""),"")),"")</f>
        <v/>
      </c>
      <c r="AC345" s="36">
        <f>IFERROR(VALUE(IFERROR(TRIM(INDEX($A345:$V345,MATCH(Lists!$J$6,$A$1:$V$1,0))&amp;""),"")),"")</f>
        <v/>
      </c>
      <c r="AD345" s="36">
        <f>IFERROR(TRIM(INDEX($A345:$V345,MATCH(Lists!$J$7,$A$1:$V$1,0))&amp;""),"")</f>
        <v/>
      </c>
      <c r="AE345" s="36">
        <f>IFERROR(TRIM(INDEX($A345:$V345,MATCH(Lists!$J$8,$A$1:$V$1,0))&amp;""),"")</f>
        <v/>
      </c>
      <c r="AF345" s="36">
        <f>IFERROR(TRIM(INDEX($A345:$V345,MATCH(Lists!$J$3,$A$1:$V$1,0))&amp;""),"")</f>
        <v/>
      </c>
      <c r="AG345" s="36">
        <f>IF(LEN(AF345)&gt;0,MAX($AG$1:AG344)+1,"")</f>
        <v/>
      </c>
      <c r="AH345" s="36">
        <f>IFERROR(TRIM(INDEX($A345:$V345,MATCH(Lists!$J$9,$A$1:$V$1,0))&amp;""),"")</f>
        <v/>
      </c>
    </row>
    <row r="346">
      <c r="W346" s="35" t="n"/>
      <c r="X346" s="36">
        <f>IFERROR(TRIM(INDEX($A346:$V346,MATCH(Lists!$J$10,$A$1:$V$1,0))&amp;""),"")</f>
        <v/>
      </c>
      <c r="Y346" s="36">
        <f>IF(ISNUMBER(IFERROR(VALUE(IFERROR(TRIM(INDEX($A346:$V346,MATCH(Lists!$J$2,$A$1:$V$1,0))&amp;""),"")),"")),IF(AND(IFERROR(VALUE(IFERROR(TRIM(INDEX($A346:$V346,MATCH(Lists!$J$2,$A$1:$V$1,0))&amp;""),"")),"")&gt;=0,IFERROR(VALUE(IFERROR(TRIM(INDEX($A346:$V346,MATCH(Lists!$J$2,$A$1:$V$1,0))&amp;""),"")),"")&lt;=10),IFERROR(VALUE(IFERROR(TRIM(INDEX($A346:$V346,MATCH(Lists!$J$2,$A$1:$V$1,0))&amp;""),"")),""),""),"")</f>
        <v/>
      </c>
      <c r="Z346" s="36">
        <f>IF(Y346="","",IF(Y346&gt;=9,"Promoter",IF(Y346&gt;=7,"Passive","Detractor")))</f>
        <v/>
      </c>
      <c r="AA346" s="36">
        <f>IFERROR(VALUE(IFERROR(TRIM(INDEX($A346:$V346,MATCH(Lists!$J$4,$A$1:$V$1,0))&amp;""),"")),"")</f>
        <v/>
      </c>
      <c r="AB346" s="36">
        <f>IFERROR(VALUE(IFERROR(TRIM(INDEX($A346:$V346,MATCH(Lists!$J$5,$A$1:$V$1,0))&amp;""),"")),"")</f>
        <v/>
      </c>
      <c r="AC346" s="36">
        <f>IFERROR(VALUE(IFERROR(TRIM(INDEX($A346:$V346,MATCH(Lists!$J$6,$A$1:$V$1,0))&amp;""),"")),"")</f>
        <v/>
      </c>
      <c r="AD346" s="36">
        <f>IFERROR(TRIM(INDEX($A346:$V346,MATCH(Lists!$J$7,$A$1:$V$1,0))&amp;""),"")</f>
        <v/>
      </c>
      <c r="AE346" s="36">
        <f>IFERROR(TRIM(INDEX($A346:$V346,MATCH(Lists!$J$8,$A$1:$V$1,0))&amp;""),"")</f>
        <v/>
      </c>
      <c r="AF346" s="36">
        <f>IFERROR(TRIM(INDEX($A346:$V346,MATCH(Lists!$J$3,$A$1:$V$1,0))&amp;""),"")</f>
        <v/>
      </c>
      <c r="AG346" s="36">
        <f>IF(LEN(AF346)&gt;0,MAX($AG$1:AG345)+1,"")</f>
        <v/>
      </c>
      <c r="AH346" s="36">
        <f>IFERROR(TRIM(INDEX($A346:$V346,MATCH(Lists!$J$9,$A$1:$V$1,0))&amp;""),"")</f>
        <v/>
      </c>
    </row>
    <row r="347">
      <c r="W347" s="35" t="n"/>
      <c r="X347" s="36">
        <f>IFERROR(TRIM(INDEX($A347:$V347,MATCH(Lists!$J$10,$A$1:$V$1,0))&amp;""),"")</f>
        <v/>
      </c>
      <c r="Y347" s="36">
        <f>IF(ISNUMBER(IFERROR(VALUE(IFERROR(TRIM(INDEX($A347:$V347,MATCH(Lists!$J$2,$A$1:$V$1,0))&amp;""),"")),"")),IF(AND(IFERROR(VALUE(IFERROR(TRIM(INDEX($A347:$V347,MATCH(Lists!$J$2,$A$1:$V$1,0))&amp;""),"")),"")&gt;=0,IFERROR(VALUE(IFERROR(TRIM(INDEX($A347:$V347,MATCH(Lists!$J$2,$A$1:$V$1,0))&amp;""),"")),"")&lt;=10),IFERROR(VALUE(IFERROR(TRIM(INDEX($A347:$V347,MATCH(Lists!$J$2,$A$1:$V$1,0))&amp;""),"")),""),""),"")</f>
        <v/>
      </c>
      <c r="Z347" s="36">
        <f>IF(Y347="","",IF(Y347&gt;=9,"Promoter",IF(Y347&gt;=7,"Passive","Detractor")))</f>
        <v/>
      </c>
      <c r="AA347" s="36">
        <f>IFERROR(VALUE(IFERROR(TRIM(INDEX($A347:$V347,MATCH(Lists!$J$4,$A$1:$V$1,0))&amp;""),"")),"")</f>
        <v/>
      </c>
      <c r="AB347" s="36">
        <f>IFERROR(VALUE(IFERROR(TRIM(INDEX($A347:$V347,MATCH(Lists!$J$5,$A$1:$V$1,0))&amp;""),"")),"")</f>
        <v/>
      </c>
      <c r="AC347" s="36">
        <f>IFERROR(VALUE(IFERROR(TRIM(INDEX($A347:$V347,MATCH(Lists!$J$6,$A$1:$V$1,0))&amp;""),"")),"")</f>
        <v/>
      </c>
      <c r="AD347" s="36">
        <f>IFERROR(TRIM(INDEX($A347:$V347,MATCH(Lists!$J$7,$A$1:$V$1,0))&amp;""),"")</f>
        <v/>
      </c>
      <c r="AE347" s="36">
        <f>IFERROR(TRIM(INDEX($A347:$V347,MATCH(Lists!$J$8,$A$1:$V$1,0))&amp;""),"")</f>
        <v/>
      </c>
      <c r="AF347" s="36">
        <f>IFERROR(TRIM(INDEX($A347:$V347,MATCH(Lists!$J$3,$A$1:$V$1,0))&amp;""),"")</f>
        <v/>
      </c>
      <c r="AG347" s="36">
        <f>IF(LEN(AF347)&gt;0,MAX($AG$1:AG346)+1,"")</f>
        <v/>
      </c>
      <c r="AH347" s="36">
        <f>IFERROR(TRIM(INDEX($A347:$V347,MATCH(Lists!$J$9,$A$1:$V$1,0))&amp;""),"")</f>
        <v/>
      </c>
    </row>
    <row r="348">
      <c r="W348" s="35" t="n"/>
      <c r="X348" s="36">
        <f>IFERROR(TRIM(INDEX($A348:$V348,MATCH(Lists!$J$10,$A$1:$V$1,0))&amp;""),"")</f>
        <v/>
      </c>
      <c r="Y348" s="36">
        <f>IF(ISNUMBER(IFERROR(VALUE(IFERROR(TRIM(INDEX($A348:$V348,MATCH(Lists!$J$2,$A$1:$V$1,0))&amp;""),"")),"")),IF(AND(IFERROR(VALUE(IFERROR(TRIM(INDEX($A348:$V348,MATCH(Lists!$J$2,$A$1:$V$1,0))&amp;""),"")),"")&gt;=0,IFERROR(VALUE(IFERROR(TRIM(INDEX($A348:$V348,MATCH(Lists!$J$2,$A$1:$V$1,0))&amp;""),"")),"")&lt;=10),IFERROR(VALUE(IFERROR(TRIM(INDEX($A348:$V348,MATCH(Lists!$J$2,$A$1:$V$1,0))&amp;""),"")),""),""),"")</f>
        <v/>
      </c>
      <c r="Z348" s="36">
        <f>IF(Y348="","",IF(Y348&gt;=9,"Promoter",IF(Y348&gt;=7,"Passive","Detractor")))</f>
        <v/>
      </c>
      <c r="AA348" s="36">
        <f>IFERROR(VALUE(IFERROR(TRIM(INDEX($A348:$V348,MATCH(Lists!$J$4,$A$1:$V$1,0))&amp;""),"")),"")</f>
        <v/>
      </c>
      <c r="AB348" s="36">
        <f>IFERROR(VALUE(IFERROR(TRIM(INDEX($A348:$V348,MATCH(Lists!$J$5,$A$1:$V$1,0))&amp;""),"")),"")</f>
        <v/>
      </c>
      <c r="AC348" s="36">
        <f>IFERROR(VALUE(IFERROR(TRIM(INDEX($A348:$V348,MATCH(Lists!$J$6,$A$1:$V$1,0))&amp;""),"")),"")</f>
        <v/>
      </c>
      <c r="AD348" s="36">
        <f>IFERROR(TRIM(INDEX($A348:$V348,MATCH(Lists!$J$7,$A$1:$V$1,0))&amp;""),"")</f>
        <v/>
      </c>
      <c r="AE348" s="36">
        <f>IFERROR(TRIM(INDEX($A348:$V348,MATCH(Lists!$J$8,$A$1:$V$1,0))&amp;""),"")</f>
        <v/>
      </c>
      <c r="AF348" s="36">
        <f>IFERROR(TRIM(INDEX($A348:$V348,MATCH(Lists!$J$3,$A$1:$V$1,0))&amp;""),"")</f>
        <v/>
      </c>
      <c r="AG348" s="36">
        <f>IF(LEN(AF348)&gt;0,MAX($AG$1:AG347)+1,"")</f>
        <v/>
      </c>
      <c r="AH348" s="36">
        <f>IFERROR(TRIM(INDEX($A348:$V348,MATCH(Lists!$J$9,$A$1:$V$1,0))&amp;""),"")</f>
        <v/>
      </c>
    </row>
    <row r="349">
      <c r="W349" s="35" t="n"/>
      <c r="X349" s="36">
        <f>IFERROR(TRIM(INDEX($A349:$V349,MATCH(Lists!$J$10,$A$1:$V$1,0))&amp;""),"")</f>
        <v/>
      </c>
      <c r="Y349" s="36">
        <f>IF(ISNUMBER(IFERROR(VALUE(IFERROR(TRIM(INDEX($A349:$V349,MATCH(Lists!$J$2,$A$1:$V$1,0))&amp;""),"")),"")),IF(AND(IFERROR(VALUE(IFERROR(TRIM(INDEX($A349:$V349,MATCH(Lists!$J$2,$A$1:$V$1,0))&amp;""),"")),"")&gt;=0,IFERROR(VALUE(IFERROR(TRIM(INDEX($A349:$V349,MATCH(Lists!$J$2,$A$1:$V$1,0))&amp;""),"")),"")&lt;=10),IFERROR(VALUE(IFERROR(TRIM(INDEX($A349:$V349,MATCH(Lists!$J$2,$A$1:$V$1,0))&amp;""),"")),""),""),"")</f>
        <v/>
      </c>
      <c r="Z349" s="36">
        <f>IF(Y349="","",IF(Y349&gt;=9,"Promoter",IF(Y349&gt;=7,"Passive","Detractor")))</f>
        <v/>
      </c>
      <c r="AA349" s="36">
        <f>IFERROR(VALUE(IFERROR(TRIM(INDEX($A349:$V349,MATCH(Lists!$J$4,$A$1:$V$1,0))&amp;""),"")),"")</f>
        <v/>
      </c>
      <c r="AB349" s="36">
        <f>IFERROR(VALUE(IFERROR(TRIM(INDEX($A349:$V349,MATCH(Lists!$J$5,$A$1:$V$1,0))&amp;""),"")),"")</f>
        <v/>
      </c>
      <c r="AC349" s="36">
        <f>IFERROR(VALUE(IFERROR(TRIM(INDEX($A349:$V349,MATCH(Lists!$J$6,$A$1:$V$1,0))&amp;""),"")),"")</f>
        <v/>
      </c>
      <c r="AD349" s="36">
        <f>IFERROR(TRIM(INDEX($A349:$V349,MATCH(Lists!$J$7,$A$1:$V$1,0))&amp;""),"")</f>
        <v/>
      </c>
      <c r="AE349" s="36">
        <f>IFERROR(TRIM(INDEX($A349:$V349,MATCH(Lists!$J$8,$A$1:$V$1,0))&amp;""),"")</f>
        <v/>
      </c>
      <c r="AF349" s="36">
        <f>IFERROR(TRIM(INDEX($A349:$V349,MATCH(Lists!$J$3,$A$1:$V$1,0))&amp;""),"")</f>
        <v/>
      </c>
      <c r="AG349" s="36">
        <f>IF(LEN(AF349)&gt;0,MAX($AG$1:AG348)+1,"")</f>
        <v/>
      </c>
      <c r="AH349" s="36">
        <f>IFERROR(TRIM(INDEX($A349:$V349,MATCH(Lists!$J$9,$A$1:$V$1,0))&amp;""),"")</f>
        <v/>
      </c>
    </row>
    <row r="350">
      <c r="W350" s="35" t="n"/>
      <c r="X350" s="36">
        <f>IFERROR(TRIM(INDEX($A350:$V350,MATCH(Lists!$J$10,$A$1:$V$1,0))&amp;""),"")</f>
        <v/>
      </c>
      <c r="Y350" s="36">
        <f>IF(ISNUMBER(IFERROR(VALUE(IFERROR(TRIM(INDEX($A350:$V350,MATCH(Lists!$J$2,$A$1:$V$1,0))&amp;""),"")),"")),IF(AND(IFERROR(VALUE(IFERROR(TRIM(INDEX($A350:$V350,MATCH(Lists!$J$2,$A$1:$V$1,0))&amp;""),"")),"")&gt;=0,IFERROR(VALUE(IFERROR(TRIM(INDEX($A350:$V350,MATCH(Lists!$J$2,$A$1:$V$1,0))&amp;""),"")),"")&lt;=10),IFERROR(VALUE(IFERROR(TRIM(INDEX($A350:$V350,MATCH(Lists!$J$2,$A$1:$V$1,0))&amp;""),"")),""),""),"")</f>
        <v/>
      </c>
      <c r="Z350" s="36">
        <f>IF(Y350="","",IF(Y350&gt;=9,"Promoter",IF(Y350&gt;=7,"Passive","Detractor")))</f>
        <v/>
      </c>
      <c r="AA350" s="36">
        <f>IFERROR(VALUE(IFERROR(TRIM(INDEX($A350:$V350,MATCH(Lists!$J$4,$A$1:$V$1,0))&amp;""),"")),"")</f>
        <v/>
      </c>
      <c r="AB350" s="36">
        <f>IFERROR(VALUE(IFERROR(TRIM(INDEX($A350:$V350,MATCH(Lists!$J$5,$A$1:$V$1,0))&amp;""),"")),"")</f>
        <v/>
      </c>
      <c r="AC350" s="36">
        <f>IFERROR(VALUE(IFERROR(TRIM(INDEX($A350:$V350,MATCH(Lists!$J$6,$A$1:$V$1,0))&amp;""),"")),"")</f>
        <v/>
      </c>
      <c r="AD350" s="36">
        <f>IFERROR(TRIM(INDEX($A350:$V350,MATCH(Lists!$J$7,$A$1:$V$1,0))&amp;""),"")</f>
        <v/>
      </c>
      <c r="AE350" s="36">
        <f>IFERROR(TRIM(INDEX($A350:$V350,MATCH(Lists!$J$8,$A$1:$V$1,0))&amp;""),"")</f>
        <v/>
      </c>
      <c r="AF350" s="36">
        <f>IFERROR(TRIM(INDEX($A350:$V350,MATCH(Lists!$J$3,$A$1:$V$1,0))&amp;""),"")</f>
        <v/>
      </c>
      <c r="AG350" s="36">
        <f>IF(LEN(AF350)&gt;0,MAX($AG$1:AG349)+1,"")</f>
        <v/>
      </c>
      <c r="AH350" s="36">
        <f>IFERROR(TRIM(INDEX($A350:$V350,MATCH(Lists!$J$9,$A$1:$V$1,0))&amp;""),"")</f>
        <v/>
      </c>
    </row>
    <row r="351">
      <c r="W351" s="35" t="n"/>
      <c r="X351" s="36">
        <f>IFERROR(TRIM(INDEX($A351:$V351,MATCH(Lists!$J$10,$A$1:$V$1,0))&amp;""),"")</f>
        <v/>
      </c>
      <c r="Y351" s="36">
        <f>IF(ISNUMBER(IFERROR(VALUE(IFERROR(TRIM(INDEX($A351:$V351,MATCH(Lists!$J$2,$A$1:$V$1,0))&amp;""),"")),"")),IF(AND(IFERROR(VALUE(IFERROR(TRIM(INDEX($A351:$V351,MATCH(Lists!$J$2,$A$1:$V$1,0))&amp;""),"")),"")&gt;=0,IFERROR(VALUE(IFERROR(TRIM(INDEX($A351:$V351,MATCH(Lists!$J$2,$A$1:$V$1,0))&amp;""),"")),"")&lt;=10),IFERROR(VALUE(IFERROR(TRIM(INDEX($A351:$V351,MATCH(Lists!$J$2,$A$1:$V$1,0))&amp;""),"")),""),""),"")</f>
        <v/>
      </c>
      <c r="Z351" s="36">
        <f>IF(Y351="","",IF(Y351&gt;=9,"Promoter",IF(Y351&gt;=7,"Passive","Detractor")))</f>
        <v/>
      </c>
      <c r="AA351" s="36">
        <f>IFERROR(VALUE(IFERROR(TRIM(INDEX($A351:$V351,MATCH(Lists!$J$4,$A$1:$V$1,0))&amp;""),"")),"")</f>
        <v/>
      </c>
      <c r="AB351" s="36">
        <f>IFERROR(VALUE(IFERROR(TRIM(INDEX($A351:$V351,MATCH(Lists!$J$5,$A$1:$V$1,0))&amp;""),"")),"")</f>
        <v/>
      </c>
      <c r="AC351" s="36">
        <f>IFERROR(VALUE(IFERROR(TRIM(INDEX($A351:$V351,MATCH(Lists!$J$6,$A$1:$V$1,0))&amp;""),"")),"")</f>
        <v/>
      </c>
      <c r="AD351" s="36">
        <f>IFERROR(TRIM(INDEX($A351:$V351,MATCH(Lists!$J$7,$A$1:$V$1,0))&amp;""),"")</f>
        <v/>
      </c>
      <c r="AE351" s="36">
        <f>IFERROR(TRIM(INDEX($A351:$V351,MATCH(Lists!$J$8,$A$1:$V$1,0))&amp;""),"")</f>
        <v/>
      </c>
      <c r="AF351" s="36">
        <f>IFERROR(TRIM(INDEX($A351:$V351,MATCH(Lists!$J$3,$A$1:$V$1,0))&amp;""),"")</f>
        <v/>
      </c>
      <c r="AG351" s="36">
        <f>IF(LEN(AF351)&gt;0,MAX($AG$1:AG350)+1,"")</f>
        <v/>
      </c>
      <c r="AH351" s="36">
        <f>IFERROR(TRIM(INDEX($A351:$V351,MATCH(Lists!$J$9,$A$1:$V$1,0))&amp;""),"")</f>
        <v/>
      </c>
    </row>
    <row r="352">
      <c r="W352" s="35" t="n"/>
      <c r="X352" s="36">
        <f>IFERROR(TRIM(INDEX($A352:$V352,MATCH(Lists!$J$10,$A$1:$V$1,0))&amp;""),"")</f>
        <v/>
      </c>
      <c r="Y352" s="36">
        <f>IF(ISNUMBER(IFERROR(VALUE(IFERROR(TRIM(INDEX($A352:$V352,MATCH(Lists!$J$2,$A$1:$V$1,0))&amp;""),"")),"")),IF(AND(IFERROR(VALUE(IFERROR(TRIM(INDEX($A352:$V352,MATCH(Lists!$J$2,$A$1:$V$1,0))&amp;""),"")),"")&gt;=0,IFERROR(VALUE(IFERROR(TRIM(INDEX($A352:$V352,MATCH(Lists!$J$2,$A$1:$V$1,0))&amp;""),"")),"")&lt;=10),IFERROR(VALUE(IFERROR(TRIM(INDEX($A352:$V352,MATCH(Lists!$J$2,$A$1:$V$1,0))&amp;""),"")),""),""),"")</f>
        <v/>
      </c>
      <c r="Z352" s="36">
        <f>IF(Y352="","",IF(Y352&gt;=9,"Promoter",IF(Y352&gt;=7,"Passive","Detractor")))</f>
        <v/>
      </c>
      <c r="AA352" s="36">
        <f>IFERROR(VALUE(IFERROR(TRIM(INDEX($A352:$V352,MATCH(Lists!$J$4,$A$1:$V$1,0))&amp;""),"")),"")</f>
        <v/>
      </c>
      <c r="AB352" s="36">
        <f>IFERROR(VALUE(IFERROR(TRIM(INDEX($A352:$V352,MATCH(Lists!$J$5,$A$1:$V$1,0))&amp;""),"")),"")</f>
        <v/>
      </c>
      <c r="AC352" s="36">
        <f>IFERROR(VALUE(IFERROR(TRIM(INDEX($A352:$V352,MATCH(Lists!$J$6,$A$1:$V$1,0))&amp;""),"")),"")</f>
        <v/>
      </c>
      <c r="AD352" s="36">
        <f>IFERROR(TRIM(INDEX($A352:$V352,MATCH(Lists!$J$7,$A$1:$V$1,0))&amp;""),"")</f>
        <v/>
      </c>
      <c r="AE352" s="36">
        <f>IFERROR(TRIM(INDEX($A352:$V352,MATCH(Lists!$J$8,$A$1:$V$1,0))&amp;""),"")</f>
        <v/>
      </c>
      <c r="AF352" s="36">
        <f>IFERROR(TRIM(INDEX($A352:$V352,MATCH(Lists!$J$3,$A$1:$V$1,0))&amp;""),"")</f>
        <v/>
      </c>
      <c r="AG352" s="36">
        <f>IF(LEN(AF352)&gt;0,MAX($AG$1:AG351)+1,"")</f>
        <v/>
      </c>
      <c r="AH352" s="36">
        <f>IFERROR(TRIM(INDEX($A352:$V352,MATCH(Lists!$J$9,$A$1:$V$1,0))&amp;""),"")</f>
        <v/>
      </c>
    </row>
    <row r="353">
      <c r="W353" s="35" t="n"/>
      <c r="X353" s="36">
        <f>IFERROR(TRIM(INDEX($A353:$V353,MATCH(Lists!$J$10,$A$1:$V$1,0))&amp;""),"")</f>
        <v/>
      </c>
      <c r="Y353" s="36">
        <f>IF(ISNUMBER(IFERROR(VALUE(IFERROR(TRIM(INDEX($A353:$V353,MATCH(Lists!$J$2,$A$1:$V$1,0))&amp;""),"")),"")),IF(AND(IFERROR(VALUE(IFERROR(TRIM(INDEX($A353:$V353,MATCH(Lists!$J$2,$A$1:$V$1,0))&amp;""),"")),"")&gt;=0,IFERROR(VALUE(IFERROR(TRIM(INDEX($A353:$V353,MATCH(Lists!$J$2,$A$1:$V$1,0))&amp;""),"")),"")&lt;=10),IFERROR(VALUE(IFERROR(TRIM(INDEX($A353:$V353,MATCH(Lists!$J$2,$A$1:$V$1,0))&amp;""),"")),""),""),"")</f>
        <v/>
      </c>
      <c r="Z353" s="36">
        <f>IF(Y353="","",IF(Y353&gt;=9,"Promoter",IF(Y353&gt;=7,"Passive","Detractor")))</f>
        <v/>
      </c>
      <c r="AA353" s="36">
        <f>IFERROR(VALUE(IFERROR(TRIM(INDEX($A353:$V353,MATCH(Lists!$J$4,$A$1:$V$1,0))&amp;""),"")),"")</f>
        <v/>
      </c>
      <c r="AB353" s="36">
        <f>IFERROR(VALUE(IFERROR(TRIM(INDEX($A353:$V353,MATCH(Lists!$J$5,$A$1:$V$1,0))&amp;""),"")),"")</f>
        <v/>
      </c>
      <c r="AC353" s="36">
        <f>IFERROR(VALUE(IFERROR(TRIM(INDEX($A353:$V353,MATCH(Lists!$J$6,$A$1:$V$1,0))&amp;""),"")),"")</f>
        <v/>
      </c>
      <c r="AD353" s="36">
        <f>IFERROR(TRIM(INDEX($A353:$V353,MATCH(Lists!$J$7,$A$1:$V$1,0))&amp;""),"")</f>
        <v/>
      </c>
      <c r="AE353" s="36">
        <f>IFERROR(TRIM(INDEX($A353:$V353,MATCH(Lists!$J$8,$A$1:$V$1,0))&amp;""),"")</f>
        <v/>
      </c>
      <c r="AF353" s="36">
        <f>IFERROR(TRIM(INDEX($A353:$V353,MATCH(Lists!$J$3,$A$1:$V$1,0))&amp;""),"")</f>
        <v/>
      </c>
      <c r="AG353" s="36">
        <f>IF(LEN(AF353)&gt;0,MAX($AG$1:AG352)+1,"")</f>
        <v/>
      </c>
      <c r="AH353" s="36">
        <f>IFERROR(TRIM(INDEX($A353:$V353,MATCH(Lists!$J$9,$A$1:$V$1,0))&amp;""),"")</f>
        <v/>
      </c>
    </row>
    <row r="354">
      <c r="W354" s="35" t="n"/>
      <c r="X354" s="36">
        <f>IFERROR(TRIM(INDEX($A354:$V354,MATCH(Lists!$J$10,$A$1:$V$1,0))&amp;""),"")</f>
        <v/>
      </c>
      <c r="Y354" s="36">
        <f>IF(ISNUMBER(IFERROR(VALUE(IFERROR(TRIM(INDEX($A354:$V354,MATCH(Lists!$J$2,$A$1:$V$1,0))&amp;""),"")),"")),IF(AND(IFERROR(VALUE(IFERROR(TRIM(INDEX($A354:$V354,MATCH(Lists!$J$2,$A$1:$V$1,0))&amp;""),"")),"")&gt;=0,IFERROR(VALUE(IFERROR(TRIM(INDEX($A354:$V354,MATCH(Lists!$J$2,$A$1:$V$1,0))&amp;""),"")),"")&lt;=10),IFERROR(VALUE(IFERROR(TRIM(INDEX($A354:$V354,MATCH(Lists!$J$2,$A$1:$V$1,0))&amp;""),"")),""),""),"")</f>
        <v/>
      </c>
      <c r="Z354" s="36">
        <f>IF(Y354="","",IF(Y354&gt;=9,"Promoter",IF(Y354&gt;=7,"Passive","Detractor")))</f>
        <v/>
      </c>
      <c r="AA354" s="36">
        <f>IFERROR(VALUE(IFERROR(TRIM(INDEX($A354:$V354,MATCH(Lists!$J$4,$A$1:$V$1,0))&amp;""),"")),"")</f>
        <v/>
      </c>
      <c r="AB354" s="36">
        <f>IFERROR(VALUE(IFERROR(TRIM(INDEX($A354:$V354,MATCH(Lists!$J$5,$A$1:$V$1,0))&amp;""),"")),"")</f>
        <v/>
      </c>
      <c r="AC354" s="36">
        <f>IFERROR(VALUE(IFERROR(TRIM(INDEX($A354:$V354,MATCH(Lists!$J$6,$A$1:$V$1,0))&amp;""),"")),"")</f>
        <v/>
      </c>
      <c r="AD354" s="36">
        <f>IFERROR(TRIM(INDEX($A354:$V354,MATCH(Lists!$J$7,$A$1:$V$1,0))&amp;""),"")</f>
        <v/>
      </c>
      <c r="AE354" s="36">
        <f>IFERROR(TRIM(INDEX($A354:$V354,MATCH(Lists!$J$8,$A$1:$V$1,0))&amp;""),"")</f>
        <v/>
      </c>
      <c r="AF354" s="36">
        <f>IFERROR(TRIM(INDEX($A354:$V354,MATCH(Lists!$J$3,$A$1:$V$1,0))&amp;""),"")</f>
        <v/>
      </c>
      <c r="AG354" s="36">
        <f>IF(LEN(AF354)&gt;0,MAX($AG$1:AG353)+1,"")</f>
        <v/>
      </c>
      <c r="AH354" s="36">
        <f>IFERROR(TRIM(INDEX($A354:$V354,MATCH(Lists!$J$9,$A$1:$V$1,0))&amp;""),"")</f>
        <v/>
      </c>
    </row>
    <row r="355">
      <c r="W355" s="35" t="n"/>
      <c r="X355" s="36">
        <f>IFERROR(TRIM(INDEX($A355:$V355,MATCH(Lists!$J$10,$A$1:$V$1,0))&amp;""),"")</f>
        <v/>
      </c>
      <c r="Y355" s="36">
        <f>IF(ISNUMBER(IFERROR(VALUE(IFERROR(TRIM(INDEX($A355:$V355,MATCH(Lists!$J$2,$A$1:$V$1,0))&amp;""),"")),"")),IF(AND(IFERROR(VALUE(IFERROR(TRIM(INDEX($A355:$V355,MATCH(Lists!$J$2,$A$1:$V$1,0))&amp;""),"")),"")&gt;=0,IFERROR(VALUE(IFERROR(TRIM(INDEX($A355:$V355,MATCH(Lists!$J$2,$A$1:$V$1,0))&amp;""),"")),"")&lt;=10),IFERROR(VALUE(IFERROR(TRIM(INDEX($A355:$V355,MATCH(Lists!$J$2,$A$1:$V$1,0))&amp;""),"")),""),""),"")</f>
        <v/>
      </c>
      <c r="Z355" s="36">
        <f>IF(Y355="","",IF(Y355&gt;=9,"Promoter",IF(Y355&gt;=7,"Passive","Detractor")))</f>
        <v/>
      </c>
      <c r="AA355" s="36">
        <f>IFERROR(VALUE(IFERROR(TRIM(INDEX($A355:$V355,MATCH(Lists!$J$4,$A$1:$V$1,0))&amp;""),"")),"")</f>
        <v/>
      </c>
      <c r="AB355" s="36">
        <f>IFERROR(VALUE(IFERROR(TRIM(INDEX($A355:$V355,MATCH(Lists!$J$5,$A$1:$V$1,0))&amp;""),"")),"")</f>
        <v/>
      </c>
      <c r="AC355" s="36">
        <f>IFERROR(VALUE(IFERROR(TRIM(INDEX($A355:$V355,MATCH(Lists!$J$6,$A$1:$V$1,0))&amp;""),"")),"")</f>
        <v/>
      </c>
      <c r="AD355" s="36">
        <f>IFERROR(TRIM(INDEX($A355:$V355,MATCH(Lists!$J$7,$A$1:$V$1,0))&amp;""),"")</f>
        <v/>
      </c>
      <c r="AE355" s="36">
        <f>IFERROR(TRIM(INDEX($A355:$V355,MATCH(Lists!$J$8,$A$1:$V$1,0))&amp;""),"")</f>
        <v/>
      </c>
      <c r="AF355" s="36">
        <f>IFERROR(TRIM(INDEX($A355:$V355,MATCH(Lists!$J$3,$A$1:$V$1,0))&amp;""),"")</f>
        <v/>
      </c>
      <c r="AG355" s="36">
        <f>IF(LEN(AF355)&gt;0,MAX($AG$1:AG354)+1,"")</f>
        <v/>
      </c>
      <c r="AH355" s="36">
        <f>IFERROR(TRIM(INDEX($A355:$V355,MATCH(Lists!$J$9,$A$1:$V$1,0))&amp;""),"")</f>
        <v/>
      </c>
    </row>
    <row r="356">
      <c r="W356" s="35" t="n"/>
      <c r="X356" s="36">
        <f>IFERROR(TRIM(INDEX($A356:$V356,MATCH(Lists!$J$10,$A$1:$V$1,0))&amp;""),"")</f>
        <v/>
      </c>
      <c r="Y356" s="36">
        <f>IF(ISNUMBER(IFERROR(VALUE(IFERROR(TRIM(INDEX($A356:$V356,MATCH(Lists!$J$2,$A$1:$V$1,0))&amp;""),"")),"")),IF(AND(IFERROR(VALUE(IFERROR(TRIM(INDEX($A356:$V356,MATCH(Lists!$J$2,$A$1:$V$1,0))&amp;""),"")),"")&gt;=0,IFERROR(VALUE(IFERROR(TRIM(INDEX($A356:$V356,MATCH(Lists!$J$2,$A$1:$V$1,0))&amp;""),"")),"")&lt;=10),IFERROR(VALUE(IFERROR(TRIM(INDEX($A356:$V356,MATCH(Lists!$J$2,$A$1:$V$1,0))&amp;""),"")),""),""),"")</f>
        <v/>
      </c>
      <c r="Z356" s="36">
        <f>IF(Y356="","",IF(Y356&gt;=9,"Promoter",IF(Y356&gt;=7,"Passive","Detractor")))</f>
        <v/>
      </c>
      <c r="AA356" s="36">
        <f>IFERROR(VALUE(IFERROR(TRIM(INDEX($A356:$V356,MATCH(Lists!$J$4,$A$1:$V$1,0))&amp;""),"")),"")</f>
        <v/>
      </c>
      <c r="AB356" s="36">
        <f>IFERROR(VALUE(IFERROR(TRIM(INDEX($A356:$V356,MATCH(Lists!$J$5,$A$1:$V$1,0))&amp;""),"")),"")</f>
        <v/>
      </c>
      <c r="AC356" s="36">
        <f>IFERROR(VALUE(IFERROR(TRIM(INDEX($A356:$V356,MATCH(Lists!$J$6,$A$1:$V$1,0))&amp;""),"")),"")</f>
        <v/>
      </c>
      <c r="AD356" s="36">
        <f>IFERROR(TRIM(INDEX($A356:$V356,MATCH(Lists!$J$7,$A$1:$V$1,0))&amp;""),"")</f>
        <v/>
      </c>
      <c r="AE356" s="36">
        <f>IFERROR(TRIM(INDEX($A356:$V356,MATCH(Lists!$J$8,$A$1:$V$1,0))&amp;""),"")</f>
        <v/>
      </c>
      <c r="AF356" s="36">
        <f>IFERROR(TRIM(INDEX($A356:$V356,MATCH(Lists!$J$3,$A$1:$V$1,0))&amp;""),"")</f>
        <v/>
      </c>
      <c r="AG356" s="36">
        <f>IF(LEN(AF356)&gt;0,MAX($AG$1:AG355)+1,"")</f>
        <v/>
      </c>
      <c r="AH356" s="36">
        <f>IFERROR(TRIM(INDEX($A356:$V356,MATCH(Lists!$J$9,$A$1:$V$1,0))&amp;""),"")</f>
        <v/>
      </c>
    </row>
    <row r="357">
      <c r="W357" s="35" t="n"/>
      <c r="X357" s="36">
        <f>IFERROR(TRIM(INDEX($A357:$V357,MATCH(Lists!$J$10,$A$1:$V$1,0))&amp;""),"")</f>
        <v/>
      </c>
      <c r="Y357" s="36">
        <f>IF(ISNUMBER(IFERROR(VALUE(IFERROR(TRIM(INDEX($A357:$V357,MATCH(Lists!$J$2,$A$1:$V$1,0))&amp;""),"")),"")),IF(AND(IFERROR(VALUE(IFERROR(TRIM(INDEX($A357:$V357,MATCH(Lists!$J$2,$A$1:$V$1,0))&amp;""),"")),"")&gt;=0,IFERROR(VALUE(IFERROR(TRIM(INDEX($A357:$V357,MATCH(Lists!$J$2,$A$1:$V$1,0))&amp;""),"")),"")&lt;=10),IFERROR(VALUE(IFERROR(TRIM(INDEX($A357:$V357,MATCH(Lists!$J$2,$A$1:$V$1,0))&amp;""),"")),""),""),"")</f>
        <v/>
      </c>
      <c r="Z357" s="36">
        <f>IF(Y357="","",IF(Y357&gt;=9,"Promoter",IF(Y357&gt;=7,"Passive","Detractor")))</f>
        <v/>
      </c>
      <c r="AA357" s="36">
        <f>IFERROR(VALUE(IFERROR(TRIM(INDEX($A357:$V357,MATCH(Lists!$J$4,$A$1:$V$1,0))&amp;""),"")),"")</f>
        <v/>
      </c>
      <c r="AB357" s="36">
        <f>IFERROR(VALUE(IFERROR(TRIM(INDEX($A357:$V357,MATCH(Lists!$J$5,$A$1:$V$1,0))&amp;""),"")),"")</f>
        <v/>
      </c>
      <c r="AC357" s="36">
        <f>IFERROR(VALUE(IFERROR(TRIM(INDEX($A357:$V357,MATCH(Lists!$J$6,$A$1:$V$1,0))&amp;""),"")),"")</f>
        <v/>
      </c>
      <c r="AD357" s="36">
        <f>IFERROR(TRIM(INDEX($A357:$V357,MATCH(Lists!$J$7,$A$1:$V$1,0))&amp;""),"")</f>
        <v/>
      </c>
      <c r="AE357" s="36">
        <f>IFERROR(TRIM(INDEX($A357:$V357,MATCH(Lists!$J$8,$A$1:$V$1,0))&amp;""),"")</f>
        <v/>
      </c>
      <c r="AF357" s="36">
        <f>IFERROR(TRIM(INDEX($A357:$V357,MATCH(Lists!$J$3,$A$1:$V$1,0))&amp;""),"")</f>
        <v/>
      </c>
      <c r="AG357" s="36">
        <f>IF(LEN(AF357)&gt;0,MAX($AG$1:AG356)+1,"")</f>
        <v/>
      </c>
      <c r="AH357" s="36">
        <f>IFERROR(TRIM(INDEX($A357:$V357,MATCH(Lists!$J$9,$A$1:$V$1,0))&amp;""),"")</f>
        <v/>
      </c>
    </row>
    <row r="358">
      <c r="W358" s="35" t="n"/>
      <c r="X358" s="36">
        <f>IFERROR(TRIM(INDEX($A358:$V358,MATCH(Lists!$J$10,$A$1:$V$1,0))&amp;""),"")</f>
        <v/>
      </c>
      <c r="Y358" s="36">
        <f>IF(ISNUMBER(IFERROR(VALUE(IFERROR(TRIM(INDEX($A358:$V358,MATCH(Lists!$J$2,$A$1:$V$1,0))&amp;""),"")),"")),IF(AND(IFERROR(VALUE(IFERROR(TRIM(INDEX($A358:$V358,MATCH(Lists!$J$2,$A$1:$V$1,0))&amp;""),"")),"")&gt;=0,IFERROR(VALUE(IFERROR(TRIM(INDEX($A358:$V358,MATCH(Lists!$J$2,$A$1:$V$1,0))&amp;""),"")),"")&lt;=10),IFERROR(VALUE(IFERROR(TRIM(INDEX($A358:$V358,MATCH(Lists!$J$2,$A$1:$V$1,0))&amp;""),"")),""),""),"")</f>
        <v/>
      </c>
      <c r="Z358" s="36">
        <f>IF(Y358="","",IF(Y358&gt;=9,"Promoter",IF(Y358&gt;=7,"Passive","Detractor")))</f>
        <v/>
      </c>
      <c r="AA358" s="36">
        <f>IFERROR(VALUE(IFERROR(TRIM(INDEX($A358:$V358,MATCH(Lists!$J$4,$A$1:$V$1,0))&amp;""),"")),"")</f>
        <v/>
      </c>
      <c r="AB358" s="36">
        <f>IFERROR(VALUE(IFERROR(TRIM(INDEX($A358:$V358,MATCH(Lists!$J$5,$A$1:$V$1,0))&amp;""),"")),"")</f>
        <v/>
      </c>
      <c r="AC358" s="36">
        <f>IFERROR(VALUE(IFERROR(TRIM(INDEX($A358:$V358,MATCH(Lists!$J$6,$A$1:$V$1,0))&amp;""),"")),"")</f>
        <v/>
      </c>
      <c r="AD358" s="36">
        <f>IFERROR(TRIM(INDEX($A358:$V358,MATCH(Lists!$J$7,$A$1:$V$1,0))&amp;""),"")</f>
        <v/>
      </c>
      <c r="AE358" s="36">
        <f>IFERROR(TRIM(INDEX($A358:$V358,MATCH(Lists!$J$8,$A$1:$V$1,0))&amp;""),"")</f>
        <v/>
      </c>
      <c r="AF358" s="36">
        <f>IFERROR(TRIM(INDEX($A358:$V358,MATCH(Lists!$J$3,$A$1:$V$1,0))&amp;""),"")</f>
        <v/>
      </c>
      <c r="AG358" s="36">
        <f>IF(LEN(AF358)&gt;0,MAX($AG$1:AG357)+1,"")</f>
        <v/>
      </c>
      <c r="AH358" s="36">
        <f>IFERROR(TRIM(INDEX($A358:$V358,MATCH(Lists!$J$9,$A$1:$V$1,0))&amp;""),"")</f>
        <v/>
      </c>
    </row>
    <row r="359">
      <c r="W359" s="35" t="n"/>
      <c r="X359" s="36">
        <f>IFERROR(TRIM(INDEX($A359:$V359,MATCH(Lists!$J$10,$A$1:$V$1,0))&amp;""),"")</f>
        <v/>
      </c>
      <c r="Y359" s="36">
        <f>IF(ISNUMBER(IFERROR(VALUE(IFERROR(TRIM(INDEX($A359:$V359,MATCH(Lists!$J$2,$A$1:$V$1,0))&amp;""),"")),"")),IF(AND(IFERROR(VALUE(IFERROR(TRIM(INDEX($A359:$V359,MATCH(Lists!$J$2,$A$1:$V$1,0))&amp;""),"")),"")&gt;=0,IFERROR(VALUE(IFERROR(TRIM(INDEX($A359:$V359,MATCH(Lists!$J$2,$A$1:$V$1,0))&amp;""),"")),"")&lt;=10),IFERROR(VALUE(IFERROR(TRIM(INDEX($A359:$V359,MATCH(Lists!$J$2,$A$1:$V$1,0))&amp;""),"")),""),""),"")</f>
        <v/>
      </c>
      <c r="Z359" s="36">
        <f>IF(Y359="","",IF(Y359&gt;=9,"Promoter",IF(Y359&gt;=7,"Passive","Detractor")))</f>
        <v/>
      </c>
      <c r="AA359" s="36">
        <f>IFERROR(VALUE(IFERROR(TRIM(INDEX($A359:$V359,MATCH(Lists!$J$4,$A$1:$V$1,0))&amp;""),"")),"")</f>
        <v/>
      </c>
      <c r="AB359" s="36">
        <f>IFERROR(VALUE(IFERROR(TRIM(INDEX($A359:$V359,MATCH(Lists!$J$5,$A$1:$V$1,0))&amp;""),"")),"")</f>
        <v/>
      </c>
      <c r="AC359" s="36">
        <f>IFERROR(VALUE(IFERROR(TRIM(INDEX($A359:$V359,MATCH(Lists!$J$6,$A$1:$V$1,0))&amp;""),"")),"")</f>
        <v/>
      </c>
      <c r="AD359" s="36">
        <f>IFERROR(TRIM(INDEX($A359:$V359,MATCH(Lists!$J$7,$A$1:$V$1,0))&amp;""),"")</f>
        <v/>
      </c>
      <c r="AE359" s="36">
        <f>IFERROR(TRIM(INDEX($A359:$V359,MATCH(Lists!$J$8,$A$1:$V$1,0))&amp;""),"")</f>
        <v/>
      </c>
      <c r="AF359" s="36">
        <f>IFERROR(TRIM(INDEX($A359:$V359,MATCH(Lists!$J$3,$A$1:$V$1,0))&amp;""),"")</f>
        <v/>
      </c>
      <c r="AG359" s="36">
        <f>IF(LEN(AF359)&gt;0,MAX($AG$1:AG358)+1,"")</f>
        <v/>
      </c>
      <c r="AH359" s="36">
        <f>IFERROR(TRIM(INDEX($A359:$V359,MATCH(Lists!$J$9,$A$1:$V$1,0))&amp;""),"")</f>
        <v/>
      </c>
    </row>
    <row r="360">
      <c r="W360" s="35" t="n"/>
      <c r="X360" s="36">
        <f>IFERROR(TRIM(INDEX($A360:$V360,MATCH(Lists!$J$10,$A$1:$V$1,0))&amp;""),"")</f>
        <v/>
      </c>
      <c r="Y360" s="36">
        <f>IF(ISNUMBER(IFERROR(VALUE(IFERROR(TRIM(INDEX($A360:$V360,MATCH(Lists!$J$2,$A$1:$V$1,0))&amp;""),"")),"")),IF(AND(IFERROR(VALUE(IFERROR(TRIM(INDEX($A360:$V360,MATCH(Lists!$J$2,$A$1:$V$1,0))&amp;""),"")),"")&gt;=0,IFERROR(VALUE(IFERROR(TRIM(INDEX($A360:$V360,MATCH(Lists!$J$2,$A$1:$V$1,0))&amp;""),"")),"")&lt;=10),IFERROR(VALUE(IFERROR(TRIM(INDEX($A360:$V360,MATCH(Lists!$J$2,$A$1:$V$1,0))&amp;""),"")),""),""),"")</f>
        <v/>
      </c>
      <c r="Z360" s="36">
        <f>IF(Y360="","",IF(Y360&gt;=9,"Promoter",IF(Y360&gt;=7,"Passive","Detractor")))</f>
        <v/>
      </c>
      <c r="AA360" s="36">
        <f>IFERROR(VALUE(IFERROR(TRIM(INDEX($A360:$V360,MATCH(Lists!$J$4,$A$1:$V$1,0))&amp;""),"")),"")</f>
        <v/>
      </c>
      <c r="AB360" s="36">
        <f>IFERROR(VALUE(IFERROR(TRIM(INDEX($A360:$V360,MATCH(Lists!$J$5,$A$1:$V$1,0))&amp;""),"")),"")</f>
        <v/>
      </c>
      <c r="AC360" s="36">
        <f>IFERROR(VALUE(IFERROR(TRIM(INDEX($A360:$V360,MATCH(Lists!$J$6,$A$1:$V$1,0))&amp;""),"")),"")</f>
        <v/>
      </c>
      <c r="AD360" s="36">
        <f>IFERROR(TRIM(INDEX($A360:$V360,MATCH(Lists!$J$7,$A$1:$V$1,0))&amp;""),"")</f>
        <v/>
      </c>
      <c r="AE360" s="36">
        <f>IFERROR(TRIM(INDEX($A360:$V360,MATCH(Lists!$J$8,$A$1:$V$1,0))&amp;""),"")</f>
        <v/>
      </c>
      <c r="AF360" s="36">
        <f>IFERROR(TRIM(INDEX($A360:$V360,MATCH(Lists!$J$3,$A$1:$V$1,0))&amp;""),"")</f>
        <v/>
      </c>
      <c r="AG360" s="36">
        <f>IF(LEN(AF360)&gt;0,MAX($AG$1:AG359)+1,"")</f>
        <v/>
      </c>
      <c r="AH360" s="36">
        <f>IFERROR(TRIM(INDEX($A360:$V360,MATCH(Lists!$J$9,$A$1:$V$1,0))&amp;""),"")</f>
        <v/>
      </c>
    </row>
    <row r="361">
      <c r="W361" s="35" t="n"/>
      <c r="X361" s="36">
        <f>IFERROR(TRIM(INDEX($A361:$V361,MATCH(Lists!$J$10,$A$1:$V$1,0))&amp;""),"")</f>
        <v/>
      </c>
      <c r="Y361" s="36">
        <f>IF(ISNUMBER(IFERROR(VALUE(IFERROR(TRIM(INDEX($A361:$V361,MATCH(Lists!$J$2,$A$1:$V$1,0))&amp;""),"")),"")),IF(AND(IFERROR(VALUE(IFERROR(TRIM(INDEX($A361:$V361,MATCH(Lists!$J$2,$A$1:$V$1,0))&amp;""),"")),"")&gt;=0,IFERROR(VALUE(IFERROR(TRIM(INDEX($A361:$V361,MATCH(Lists!$J$2,$A$1:$V$1,0))&amp;""),"")),"")&lt;=10),IFERROR(VALUE(IFERROR(TRIM(INDEX($A361:$V361,MATCH(Lists!$J$2,$A$1:$V$1,0))&amp;""),"")),""),""),"")</f>
        <v/>
      </c>
      <c r="Z361" s="36">
        <f>IF(Y361="","",IF(Y361&gt;=9,"Promoter",IF(Y361&gt;=7,"Passive","Detractor")))</f>
        <v/>
      </c>
      <c r="AA361" s="36">
        <f>IFERROR(VALUE(IFERROR(TRIM(INDEX($A361:$V361,MATCH(Lists!$J$4,$A$1:$V$1,0))&amp;""),"")),"")</f>
        <v/>
      </c>
      <c r="AB361" s="36">
        <f>IFERROR(VALUE(IFERROR(TRIM(INDEX($A361:$V361,MATCH(Lists!$J$5,$A$1:$V$1,0))&amp;""),"")),"")</f>
        <v/>
      </c>
      <c r="AC361" s="36">
        <f>IFERROR(VALUE(IFERROR(TRIM(INDEX($A361:$V361,MATCH(Lists!$J$6,$A$1:$V$1,0))&amp;""),"")),"")</f>
        <v/>
      </c>
      <c r="AD361" s="36">
        <f>IFERROR(TRIM(INDEX($A361:$V361,MATCH(Lists!$J$7,$A$1:$V$1,0))&amp;""),"")</f>
        <v/>
      </c>
      <c r="AE361" s="36">
        <f>IFERROR(TRIM(INDEX($A361:$V361,MATCH(Lists!$J$8,$A$1:$V$1,0))&amp;""),"")</f>
        <v/>
      </c>
      <c r="AF361" s="36">
        <f>IFERROR(TRIM(INDEX($A361:$V361,MATCH(Lists!$J$3,$A$1:$V$1,0))&amp;""),"")</f>
        <v/>
      </c>
      <c r="AG361" s="36">
        <f>IF(LEN(AF361)&gt;0,MAX($AG$1:AG360)+1,"")</f>
        <v/>
      </c>
      <c r="AH361" s="36">
        <f>IFERROR(TRIM(INDEX($A361:$V361,MATCH(Lists!$J$9,$A$1:$V$1,0))&amp;""),"")</f>
        <v/>
      </c>
    </row>
    <row r="362">
      <c r="W362" s="35" t="n"/>
      <c r="X362" s="36">
        <f>IFERROR(TRIM(INDEX($A362:$V362,MATCH(Lists!$J$10,$A$1:$V$1,0))&amp;""),"")</f>
        <v/>
      </c>
      <c r="Y362" s="36">
        <f>IF(ISNUMBER(IFERROR(VALUE(IFERROR(TRIM(INDEX($A362:$V362,MATCH(Lists!$J$2,$A$1:$V$1,0))&amp;""),"")),"")),IF(AND(IFERROR(VALUE(IFERROR(TRIM(INDEX($A362:$V362,MATCH(Lists!$J$2,$A$1:$V$1,0))&amp;""),"")),"")&gt;=0,IFERROR(VALUE(IFERROR(TRIM(INDEX($A362:$V362,MATCH(Lists!$J$2,$A$1:$V$1,0))&amp;""),"")),"")&lt;=10),IFERROR(VALUE(IFERROR(TRIM(INDEX($A362:$V362,MATCH(Lists!$J$2,$A$1:$V$1,0))&amp;""),"")),""),""),"")</f>
        <v/>
      </c>
      <c r="Z362" s="36">
        <f>IF(Y362="","",IF(Y362&gt;=9,"Promoter",IF(Y362&gt;=7,"Passive","Detractor")))</f>
        <v/>
      </c>
      <c r="AA362" s="36">
        <f>IFERROR(VALUE(IFERROR(TRIM(INDEX($A362:$V362,MATCH(Lists!$J$4,$A$1:$V$1,0))&amp;""),"")),"")</f>
        <v/>
      </c>
      <c r="AB362" s="36">
        <f>IFERROR(VALUE(IFERROR(TRIM(INDEX($A362:$V362,MATCH(Lists!$J$5,$A$1:$V$1,0))&amp;""),"")),"")</f>
        <v/>
      </c>
      <c r="AC362" s="36">
        <f>IFERROR(VALUE(IFERROR(TRIM(INDEX($A362:$V362,MATCH(Lists!$J$6,$A$1:$V$1,0))&amp;""),"")),"")</f>
        <v/>
      </c>
      <c r="AD362" s="36">
        <f>IFERROR(TRIM(INDEX($A362:$V362,MATCH(Lists!$J$7,$A$1:$V$1,0))&amp;""),"")</f>
        <v/>
      </c>
      <c r="AE362" s="36">
        <f>IFERROR(TRIM(INDEX($A362:$V362,MATCH(Lists!$J$8,$A$1:$V$1,0))&amp;""),"")</f>
        <v/>
      </c>
      <c r="AF362" s="36">
        <f>IFERROR(TRIM(INDEX($A362:$V362,MATCH(Lists!$J$3,$A$1:$V$1,0))&amp;""),"")</f>
        <v/>
      </c>
      <c r="AG362" s="36">
        <f>IF(LEN(AF362)&gt;0,MAX($AG$1:AG361)+1,"")</f>
        <v/>
      </c>
      <c r="AH362" s="36">
        <f>IFERROR(TRIM(INDEX($A362:$V362,MATCH(Lists!$J$9,$A$1:$V$1,0))&amp;""),"")</f>
        <v/>
      </c>
    </row>
    <row r="363">
      <c r="W363" s="35" t="n"/>
      <c r="X363" s="36">
        <f>IFERROR(TRIM(INDEX($A363:$V363,MATCH(Lists!$J$10,$A$1:$V$1,0))&amp;""),"")</f>
        <v/>
      </c>
      <c r="Y363" s="36">
        <f>IF(ISNUMBER(IFERROR(VALUE(IFERROR(TRIM(INDEX($A363:$V363,MATCH(Lists!$J$2,$A$1:$V$1,0))&amp;""),"")),"")),IF(AND(IFERROR(VALUE(IFERROR(TRIM(INDEX($A363:$V363,MATCH(Lists!$J$2,$A$1:$V$1,0))&amp;""),"")),"")&gt;=0,IFERROR(VALUE(IFERROR(TRIM(INDEX($A363:$V363,MATCH(Lists!$J$2,$A$1:$V$1,0))&amp;""),"")),"")&lt;=10),IFERROR(VALUE(IFERROR(TRIM(INDEX($A363:$V363,MATCH(Lists!$J$2,$A$1:$V$1,0))&amp;""),"")),""),""),"")</f>
        <v/>
      </c>
      <c r="Z363" s="36">
        <f>IF(Y363="","",IF(Y363&gt;=9,"Promoter",IF(Y363&gt;=7,"Passive","Detractor")))</f>
        <v/>
      </c>
      <c r="AA363" s="36">
        <f>IFERROR(VALUE(IFERROR(TRIM(INDEX($A363:$V363,MATCH(Lists!$J$4,$A$1:$V$1,0))&amp;""),"")),"")</f>
        <v/>
      </c>
      <c r="AB363" s="36">
        <f>IFERROR(VALUE(IFERROR(TRIM(INDEX($A363:$V363,MATCH(Lists!$J$5,$A$1:$V$1,0))&amp;""),"")),"")</f>
        <v/>
      </c>
      <c r="AC363" s="36">
        <f>IFERROR(VALUE(IFERROR(TRIM(INDEX($A363:$V363,MATCH(Lists!$J$6,$A$1:$V$1,0))&amp;""),"")),"")</f>
        <v/>
      </c>
      <c r="AD363" s="36">
        <f>IFERROR(TRIM(INDEX($A363:$V363,MATCH(Lists!$J$7,$A$1:$V$1,0))&amp;""),"")</f>
        <v/>
      </c>
      <c r="AE363" s="36">
        <f>IFERROR(TRIM(INDEX($A363:$V363,MATCH(Lists!$J$8,$A$1:$V$1,0))&amp;""),"")</f>
        <v/>
      </c>
      <c r="AF363" s="36">
        <f>IFERROR(TRIM(INDEX($A363:$V363,MATCH(Lists!$J$3,$A$1:$V$1,0))&amp;""),"")</f>
        <v/>
      </c>
      <c r="AG363" s="36">
        <f>IF(LEN(AF363)&gt;0,MAX($AG$1:AG362)+1,"")</f>
        <v/>
      </c>
      <c r="AH363" s="36">
        <f>IFERROR(TRIM(INDEX($A363:$V363,MATCH(Lists!$J$9,$A$1:$V$1,0))&amp;""),"")</f>
        <v/>
      </c>
    </row>
    <row r="364">
      <c r="W364" s="35" t="n"/>
      <c r="X364" s="36">
        <f>IFERROR(TRIM(INDEX($A364:$V364,MATCH(Lists!$J$10,$A$1:$V$1,0))&amp;""),"")</f>
        <v/>
      </c>
      <c r="Y364" s="36">
        <f>IF(ISNUMBER(IFERROR(VALUE(IFERROR(TRIM(INDEX($A364:$V364,MATCH(Lists!$J$2,$A$1:$V$1,0))&amp;""),"")),"")),IF(AND(IFERROR(VALUE(IFERROR(TRIM(INDEX($A364:$V364,MATCH(Lists!$J$2,$A$1:$V$1,0))&amp;""),"")),"")&gt;=0,IFERROR(VALUE(IFERROR(TRIM(INDEX($A364:$V364,MATCH(Lists!$J$2,$A$1:$V$1,0))&amp;""),"")),"")&lt;=10),IFERROR(VALUE(IFERROR(TRIM(INDEX($A364:$V364,MATCH(Lists!$J$2,$A$1:$V$1,0))&amp;""),"")),""),""),"")</f>
        <v/>
      </c>
      <c r="Z364" s="36">
        <f>IF(Y364="","",IF(Y364&gt;=9,"Promoter",IF(Y364&gt;=7,"Passive","Detractor")))</f>
        <v/>
      </c>
      <c r="AA364" s="36">
        <f>IFERROR(VALUE(IFERROR(TRIM(INDEX($A364:$V364,MATCH(Lists!$J$4,$A$1:$V$1,0))&amp;""),"")),"")</f>
        <v/>
      </c>
      <c r="AB364" s="36">
        <f>IFERROR(VALUE(IFERROR(TRIM(INDEX($A364:$V364,MATCH(Lists!$J$5,$A$1:$V$1,0))&amp;""),"")),"")</f>
        <v/>
      </c>
      <c r="AC364" s="36">
        <f>IFERROR(VALUE(IFERROR(TRIM(INDEX($A364:$V364,MATCH(Lists!$J$6,$A$1:$V$1,0))&amp;""),"")),"")</f>
        <v/>
      </c>
      <c r="AD364" s="36">
        <f>IFERROR(TRIM(INDEX($A364:$V364,MATCH(Lists!$J$7,$A$1:$V$1,0))&amp;""),"")</f>
        <v/>
      </c>
      <c r="AE364" s="36">
        <f>IFERROR(TRIM(INDEX($A364:$V364,MATCH(Lists!$J$8,$A$1:$V$1,0))&amp;""),"")</f>
        <v/>
      </c>
      <c r="AF364" s="36">
        <f>IFERROR(TRIM(INDEX($A364:$V364,MATCH(Lists!$J$3,$A$1:$V$1,0))&amp;""),"")</f>
        <v/>
      </c>
      <c r="AG364" s="36">
        <f>IF(LEN(AF364)&gt;0,MAX($AG$1:AG363)+1,"")</f>
        <v/>
      </c>
      <c r="AH364" s="36">
        <f>IFERROR(TRIM(INDEX($A364:$V364,MATCH(Lists!$J$9,$A$1:$V$1,0))&amp;""),"")</f>
        <v/>
      </c>
    </row>
    <row r="365">
      <c r="W365" s="35" t="n"/>
      <c r="X365" s="36">
        <f>IFERROR(TRIM(INDEX($A365:$V365,MATCH(Lists!$J$10,$A$1:$V$1,0))&amp;""),"")</f>
        <v/>
      </c>
      <c r="Y365" s="36">
        <f>IF(ISNUMBER(IFERROR(VALUE(IFERROR(TRIM(INDEX($A365:$V365,MATCH(Lists!$J$2,$A$1:$V$1,0))&amp;""),"")),"")),IF(AND(IFERROR(VALUE(IFERROR(TRIM(INDEX($A365:$V365,MATCH(Lists!$J$2,$A$1:$V$1,0))&amp;""),"")),"")&gt;=0,IFERROR(VALUE(IFERROR(TRIM(INDEX($A365:$V365,MATCH(Lists!$J$2,$A$1:$V$1,0))&amp;""),"")),"")&lt;=10),IFERROR(VALUE(IFERROR(TRIM(INDEX($A365:$V365,MATCH(Lists!$J$2,$A$1:$V$1,0))&amp;""),"")),""),""),"")</f>
        <v/>
      </c>
      <c r="Z365" s="36">
        <f>IF(Y365="","",IF(Y365&gt;=9,"Promoter",IF(Y365&gt;=7,"Passive","Detractor")))</f>
        <v/>
      </c>
      <c r="AA365" s="36">
        <f>IFERROR(VALUE(IFERROR(TRIM(INDEX($A365:$V365,MATCH(Lists!$J$4,$A$1:$V$1,0))&amp;""),"")),"")</f>
        <v/>
      </c>
      <c r="AB365" s="36">
        <f>IFERROR(VALUE(IFERROR(TRIM(INDEX($A365:$V365,MATCH(Lists!$J$5,$A$1:$V$1,0))&amp;""),"")),"")</f>
        <v/>
      </c>
      <c r="AC365" s="36">
        <f>IFERROR(VALUE(IFERROR(TRIM(INDEX($A365:$V365,MATCH(Lists!$J$6,$A$1:$V$1,0))&amp;""),"")),"")</f>
        <v/>
      </c>
      <c r="AD365" s="36">
        <f>IFERROR(TRIM(INDEX($A365:$V365,MATCH(Lists!$J$7,$A$1:$V$1,0))&amp;""),"")</f>
        <v/>
      </c>
      <c r="AE365" s="36">
        <f>IFERROR(TRIM(INDEX($A365:$V365,MATCH(Lists!$J$8,$A$1:$V$1,0))&amp;""),"")</f>
        <v/>
      </c>
      <c r="AF365" s="36">
        <f>IFERROR(TRIM(INDEX($A365:$V365,MATCH(Lists!$J$3,$A$1:$V$1,0))&amp;""),"")</f>
        <v/>
      </c>
      <c r="AG365" s="36">
        <f>IF(LEN(AF365)&gt;0,MAX($AG$1:AG364)+1,"")</f>
        <v/>
      </c>
      <c r="AH365" s="36">
        <f>IFERROR(TRIM(INDEX($A365:$V365,MATCH(Lists!$J$9,$A$1:$V$1,0))&amp;""),"")</f>
        <v/>
      </c>
    </row>
    <row r="366">
      <c r="W366" s="35" t="n"/>
      <c r="X366" s="36">
        <f>IFERROR(TRIM(INDEX($A366:$V366,MATCH(Lists!$J$10,$A$1:$V$1,0))&amp;""),"")</f>
        <v/>
      </c>
      <c r="Y366" s="36">
        <f>IF(ISNUMBER(IFERROR(VALUE(IFERROR(TRIM(INDEX($A366:$V366,MATCH(Lists!$J$2,$A$1:$V$1,0))&amp;""),"")),"")),IF(AND(IFERROR(VALUE(IFERROR(TRIM(INDEX($A366:$V366,MATCH(Lists!$J$2,$A$1:$V$1,0))&amp;""),"")),"")&gt;=0,IFERROR(VALUE(IFERROR(TRIM(INDEX($A366:$V366,MATCH(Lists!$J$2,$A$1:$V$1,0))&amp;""),"")),"")&lt;=10),IFERROR(VALUE(IFERROR(TRIM(INDEX($A366:$V366,MATCH(Lists!$J$2,$A$1:$V$1,0))&amp;""),"")),""),""),"")</f>
        <v/>
      </c>
      <c r="Z366" s="36">
        <f>IF(Y366="","",IF(Y366&gt;=9,"Promoter",IF(Y366&gt;=7,"Passive","Detractor")))</f>
        <v/>
      </c>
      <c r="AA366" s="36">
        <f>IFERROR(VALUE(IFERROR(TRIM(INDEX($A366:$V366,MATCH(Lists!$J$4,$A$1:$V$1,0))&amp;""),"")),"")</f>
        <v/>
      </c>
      <c r="AB366" s="36">
        <f>IFERROR(VALUE(IFERROR(TRIM(INDEX($A366:$V366,MATCH(Lists!$J$5,$A$1:$V$1,0))&amp;""),"")),"")</f>
        <v/>
      </c>
      <c r="AC366" s="36">
        <f>IFERROR(VALUE(IFERROR(TRIM(INDEX($A366:$V366,MATCH(Lists!$J$6,$A$1:$V$1,0))&amp;""),"")),"")</f>
        <v/>
      </c>
      <c r="AD366" s="36">
        <f>IFERROR(TRIM(INDEX($A366:$V366,MATCH(Lists!$J$7,$A$1:$V$1,0))&amp;""),"")</f>
        <v/>
      </c>
      <c r="AE366" s="36">
        <f>IFERROR(TRIM(INDEX($A366:$V366,MATCH(Lists!$J$8,$A$1:$V$1,0))&amp;""),"")</f>
        <v/>
      </c>
      <c r="AF366" s="36">
        <f>IFERROR(TRIM(INDEX($A366:$V366,MATCH(Lists!$J$3,$A$1:$V$1,0))&amp;""),"")</f>
        <v/>
      </c>
      <c r="AG366" s="36">
        <f>IF(LEN(AF366)&gt;0,MAX($AG$1:AG365)+1,"")</f>
        <v/>
      </c>
      <c r="AH366" s="36">
        <f>IFERROR(TRIM(INDEX($A366:$V366,MATCH(Lists!$J$9,$A$1:$V$1,0))&amp;""),"")</f>
        <v/>
      </c>
    </row>
    <row r="367">
      <c r="W367" s="35" t="n"/>
      <c r="X367" s="36">
        <f>IFERROR(TRIM(INDEX($A367:$V367,MATCH(Lists!$J$10,$A$1:$V$1,0))&amp;""),"")</f>
        <v/>
      </c>
      <c r="Y367" s="36">
        <f>IF(ISNUMBER(IFERROR(VALUE(IFERROR(TRIM(INDEX($A367:$V367,MATCH(Lists!$J$2,$A$1:$V$1,0))&amp;""),"")),"")),IF(AND(IFERROR(VALUE(IFERROR(TRIM(INDEX($A367:$V367,MATCH(Lists!$J$2,$A$1:$V$1,0))&amp;""),"")),"")&gt;=0,IFERROR(VALUE(IFERROR(TRIM(INDEX($A367:$V367,MATCH(Lists!$J$2,$A$1:$V$1,0))&amp;""),"")),"")&lt;=10),IFERROR(VALUE(IFERROR(TRIM(INDEX($A367:$V367,MATCH(Lists!$J$2,$A$1:$V$1,0))&amp;""),"")),""),""),"")</f>
        <v/>
      </c>
      <c r="Z367" s="36">
        <f>IF(Y367="","",IF(Y367&gt;=9,"Promoter",IF(Y367&gt;=7,"Passive","Detractor")))</f>
        <v/>
      </c>
      <c r="AA367" s="36">
        <f>IFERROR(VALUE(IFERROR(TRIM(INDEX($A367:$V367,MATCH(Lists!$J$4,$A$1:$V$1,0))&amp;""),"")),"")</f>
        <v/>
      </c>
      <c r="AB367" s="36">
        <f>IFERROR(VALUE(IFERROR(TRIM(INDEX($A367:$V367,MATCH(Lists!$J$5,$A$1:$V$1,0))&amp;""),"")),"")</f>
        <v/>
      </c>
      <c r="AC367" s="36">
        <f>IFERROR(VALUE(IFERROR(TRIM(INDEX($A367:$V367,MATCH(Lists!$J$6,$A$1:$V$1,0))&amp;""),"")),"")</f>
        <v/>
      </c>
      <c r="AD367" s="36">
        <f>IFERROR(TRIM(INDEX($A367:$V367,MATCH(Lists!$J$7,$A$1:$V$1,0))&amp;""),"")</f>
        <v/>
      </c>
      <c r="AE367" s="36">
        <f>IFERROR(TRIM(INDEX($A367:$V367,MATCH(Lists!$J$8,$A$1:$V$1,0))&amp;""),"")</f>
        <v/>
      </c>
      <c r="AF367" s="36">
        <f>IFERROR(TRIM(INDEX($A367:$V367,MATCH(Lists!$J$3,$A$1:$V$1,0))&amp;""),"")</f>
        <v/>
      </c>
      <c r="AG367" s="36">
        <f>IF(LEN(AF367)&gt;0,MAX($AG$1:AG366)+1,"")</f>
        <v/>
      </c>
      <c r="AH367" s="36">
        <f>IFERROR(TRIM(INDEX($A367:$V367,MATCH(Lists!$J$9,$A$1:$V$1,0))&amp;""),"")</f>
        <v/>
      </c>
    </row>
    <row r="368">
      <c r="W368" s="35" t="n"/>
      <c r="X368" s="36">
        <f>IFERROR(TRIM(INDEX($A368:$V368,MATCH(Lists!$J$10,$A$1:$V$1,0))&amp;""),"")</f>
        <v/>
      </c>
      <c r="Y368" s="36">
        <f>IF(ISNUMBER(IFERROR(VALUE(IFERROR(TRIM(INDEX($A368:$V368,MATCH(Lists!$J$2,$A$1:$V$1,0))&amp;""),"")),"")),IF(AND(IFERROR(VALUE(IFERROR(TRIM(INDEX($A368:$V368,MATCH(Lists!$J$2,$A$1:$V$1,0))&amp;""),"")),"")&gt;=0,IFERROR(VALUE(IFERROR(TRIM(INDEX($A368:$V368,MATCH(Lists!$J$2,$A$1:$V$1,0))&amp;""),"")),"")&lt;=10),IFERROR(VALUE(IFERROR(TRIM(INDEX($A368:$V368,MATCH(Lists!$J$2,$A$1:$V$1,0))&amp;""),"")),""),""),"")</f>
        <v/>
      </c>
      <c r="Z368" s="36">
        <f>IF(Y368="","",IF(Y368&gt;=9,"Promoter",IF(Y368&gt;=7,"Passive","Detractor")))</f>
        <v/>
      </c>
      <c r="AA368" s="36">
        <f>IFERROR(VALUE(IFERROR(TRIM(INDEX($A368:$V368,MATCH(Lists!$J$4,$A$1:$V$1,0))&amp;""),"")),"")</f>
        <v/>
      </c>
      <c r="AB368" s="36">
        <f>IFERROR(VALUE(IFERROR(TRIM(INDEX($A368:$V368,MATCH(Lists!$J$5,$A$1:$V$1,0))&amp;""),"")),"")</f>
        <v/>
      </c>
      <c r="AC368" s="36">
        <f>IFERROR(VALUE(IFERROR(TRIM(INDEX($A368:$V368,MATCH(Lists!$J$6,$A$1:$V$1,0))&amp;""),"")),"")</f>
        <v/>
      </c>
      <c r="AD368" s="36">
        <f>IFERROR(TRIM(INDEX($A368:$V368,MATCH(Lists!$J$7,$A$1:$V$1,0))&amp;""),"")</f>
        <v/>
      </c>
      <c r="AE368" s="36">
        <f>IFERROR(TRIM(INDEX($A368:$V368,MATCH(Lists!$J$8,$A$1:$V$1,0))&amp;""),"")</f>
        <v/>
      </c>
      <c r="AF368" s="36">
        <f>IFERROR(TRIM(INDEX($A368:$V368,MATCH(Lists!$J$3,$A$1:$V$1,0))&amp;""),"")</f>
        <v/>
      </c>
      <c r="AG368" s="36">
        <f>IF(LEN(AF368)&gt;0,MAX($AG$1:AG367)+1,"")</f>
        <v/>
      </c>
      <c r="AH368" s="36">
        <f>IFERROR(TRIM(INDEX($A368:$V368,MATCH(Lists!$J$9,$A$1:$V$1,0))&amp;""),"")</f>
        <v/>
      </c>
    </row>
    <row r="369">
      <c r="W369" s="35" t="n"/>
      <c r="X369" s="36">
        <f>IFERROR(TRIM(INDEX($A369:$V369,MATCH(Lists!$J$10,$A$1:$V$1,0))&amp;""),"")</f>
        <v/>
      </c>
      <c r="Y369" s="36">
        <f>IF(ISNUMBER(IFERROR(VALUE(IFERROR(TRIM(INDEX($A369:$V369,MATCH(Lists!$J$2,$A$1:$V$1,0))&amp;""),"")),"")),IF(AND(IFERROR(VALUE(IFERROR(TRIM(INDEX($A369:$V369,MATCH(Lists!$J$2,$A$1:$V$1,0))&amp;""),"")),"")&gt;=0,IFERROR(VALUE(IFERROR(TRIM(INDEX($A369:$V369,MATCH(Lists!$J$2,$A$1:$V$1,0))&amp;""),"")),"")&lt;=10),IFERROR(VALUE(IFERROR(TRIM(INDEX($A369:$V369,MATCH(Lists!$J$2,$A$1:$V$1,0))&amp;""),"")),""),""),"")</f>
        <v/>
      </c>
      <c r="Z369" s="36">
        <f>IF(Y369="","",IF(Y369&gt;=9,"Promoter",IF(Y369&gt;=7,"Passive","Detractor")))</f>
        <v/>
      </c>
      <c r="AA369" s="36">
        <f>IFERROR(VALUE(IFERROR(TRIM(INDEX($A369:$V369,MATCH(Lists!$J$4,$A$1:$V$1,0))&amp;""),"")),"")</f>
        <v/>
      </c>
      <c r="AB369" s="36">
        <f>IFERROR(VALUE(IFERROR(TRIM(INDEX($A369:$V369,MATCH(Lists!$J$5,$A$1:$V$1,0))&amp;""),"")),"")</f>
        <v/>
      </c>
      <c r="AC369" s="36">
        <f>IFERROR(VALUE(IFERROR(TRIM(INDEX($A369:$V369,MATCH(Lists!$J$6,$A$1:$V$1,0))&amp;""),"")),"")</f>
        <v/>
      </c>
      <c r="AD369" s="36">
        <f>IFERROR(TRIM(INDEX($A369:$V369,MATCH(Lists!$J$7,$A$1:$V$1,0))&amp;""),"")</f>
        <v/>
      </c>
      <c r="AE369" s="36">
        <f>IFERROR(TRIM(INDEX($A369:$V369,MATCH(Lists!$J$8,$A$1:$V$1,0))&amp;""),"")</f>
        <v/>
      </c>
      <c r="AF369" s="36">
        <f>IFERROR(TRIM(INDEX($A369:$V369,MATCH(Lists!$J$3,$A$1:$V$1,0))&amp;""),"")</f>
        <v/>
      </c>
      <c r="AG369" s="36">
        <f>IF(LEN(AF369)&gt;0,MAX($AG$1:AG368)+1,"")</f>
        <v/>
      </c>
      <c r="AH369" s="36">
        <f>IFERROR(TRIM(INDEX($A369:$V369,MATCH(Lists!$J$9,$A$1:$V$1,0))&amp;""),"")</f>
        <v/>
      </c>
    </row>
    <row r="370">
      <c r="W370" s="35" t="n"/>
      <c r="X370" s="36">
        <f>IFERROR(TRIM(INDEX($A370:$V370,MATCH(Lists!$J$10,$A$1:$V$1,0))&amp;""),"")</f>
        <v/>
      </c>
      <c r="Y370" s="36">
        <f>IF(ISNUMBER(IFERROR(VALUE(IFERROR(TRIM(INDEX($A370:$V370,MATCH(Lists!$J$2,$A$1:$V$1,0))&amp;""),"")),"")),IF(AND(IFERROR(VALUE(IFERROR(TRIM(INDEX($A370:$V370,MATCH(Lists!$J$2,$A$1:$V$1,0))&amp;""),"")),"")&gt;=0,IFERROR(VALUE(IFERROR(TRIM(INDEX($A370:$V370,MATCH(Lists!$J$2,$A$1:$V$1,0))&amp;""),"")),"")&lt;=10),IFERROR(VALUE(IFERROR(TRIM(INDEX($A370:$V370,MATCH(Lists!$J$2,$A$1:$V$1,0))&amp;""),"")),""),""),"")</f>
        <v/>
      </c>
      <c r="Z370" s="36">
        <f>IF(Y370="","",IF(Y370&gt;=9,"Promoter",IF(Y370&gt;=7,"Passive","Detractor")))</f>
        <v/>
      </c>
      <c r="AA370" s="36">
        <f>IFERROR(VALUE(IFERROR(TRIM(INDEX($A370:$V370,MATCH(Lists!$J$4,$A$1:$V$1,0))&amp;""),"")),"")</f>
        <v/>
      </c>
      <c r="AB370" s="36">
        <f>IFERROR(VALUE(IFERROR(TRIM(INDEX($A370:$V370,MATCH(Lists!$J$5,$A$1:$V$1,0))&amp;""),"")),"")</f>
        <v/>
      </c>
      <c r="AC370" s="36">
        <f>IFERROR(VALUE(IFERROR(TRIM(INDEX($A370:$V370,MATCH(Lists!$J$6,$A$1:$V$1,0))&amp;""),"")),"")</f>
        <v/>
      </c>
      <c r="AD370" s="36">
        <f>IFERROR(TRIM(INDEX($A370:$V370,MATCH(Lists!$J$7,$A$1:$V$1,0))&amp;""),"")</f>
        <v/>
      </c>
      <c r="AE370" s="36">
        <f>IFERROR(TRIM(INDEX($A370:$V370,MATCH(Lists!$J$8,$A$1:$V$1,0))&amp;""),"")</f>
        <v/>
      </c>
      <c r="AF370" s="36">
        <f>IFERROR(TRIM(INDEX($A370:$V370,MATCH(Lists!$J$3,$A$1:$V$1,0))&amp;""),"")</f>
        <v/>
      </c>
      <c r="AG370" s="36">
        <f>IF(LEN(AF370)&gt;0,MAX($AG$1:AG369)+1,"")</f>
        <v/>
      </c>
      <c r="AH370" s="36">
        <f>IFERROR(TRIM(INDEX($A370:$V370,MATCH(Lists!$J$9,$A$1:$V$1,0))&amp;""),"")</f>
        <v/>
      </c>
    </row>
    <row r="371">
      <c r="W371" s="35" t="n"/>
      <c r="X371" s="36">
        <f>IFERROR(TRIM(INDEX($A371:$V371,MATCH(Lists!$J$10,$A$1:$V$1,0))&amp;""),"")</f>
        <v/>
      </c>
      <c r="Y371" s="36">
        <f>IF(ISNUMBER(IFERROR(VALUE(IFERROR(TRIM(INDEX($A371:$V371,MATCH(Lists!$J$2,$A$1:$V$1,0))&amp;""),"")),"")),IF(AND(IFERROR(VALUE(IFERROR(TRIM(INDEX($A371:$V371,MATCH(Lists!$J$2,$A$1:$V$1,0))&amp;""),"")),"")&gt;=0,IFERROR(VALUE(IFERROR(TRIM(INDEX($A371:$V371,MATCH(Lists!$J$2,$A$1:$V$1,0))&amp;""),"")),"")&lt;=10),IFERROR(VALUE(IFERROR(TRIM(INDEX($A371:$V371,MATCH(Lists!$J$2,$A$1:$V$1,0))&amp;""),"")),""),""),"")</f>
        <v/>
      </c>
      <c r="Z371" s="36">
        <f>IF(Y371="","",IF(Y371&gt;=9,"Promoter",IF(Y371&gt;=7,"Passive","Detractor")))</f>
        <v/>
      </c>
      <c r="AA371" s="36">
        <f>IFERROR(VALUE(IFERROR(TRIM(INDEX($A371:$V371,MATCH(Lists!$J$4,$A$1:$V$1,0))&amp;""),"")),"")</f>
        <v/>
      </c>
      <c r="AB371" s="36">
        <f>IFERROR(VALUE(IFERROR(TRIM(INDEX($A371:$V371,MATCH(Lists!$J$5,$A$1:$V$1,0))&amp;""),"")),"")</f>
        <v/>
      </c>
      <c r="AC371" s="36">
        <f>IFERROR(VALUE(IFERROR(TRIM(INDEX($A371:$V371,MATCH(Lists!$J$6,$A$1:$V$1,0))&amp;""),"")),"")</f>
        <v/>
      </c>
      <c r="AD371" s="36">
        <f>IFERROR(TRIM(INDEX($A371:$V371,MATCH(Lists!$J$7,$A$1:$V$1,0))&amp;""),"")</f>
        <v/>
      </c>
      <c r="AE371" s="36">
        <f>IFERROR(TRIM(INDEX($A371:$V371,MATCH(Lists!$J$8,$A$1:$V$1,0))&amp;""),"")</f>
        <v/>
      </c>
      <c r="AF371" s="36">
        <f>IFERROR(TRIM(INDEX($A371:$V371,MATCH(Lists!$J$3,$A$1:$V$1,0))&amp;""),"")</f>
        <v/>
      </c>
      <c r="AG371" s="36">
        <f>IF(LEN(AF371)&gt;0,MAX($AG$1:AG370)+1,"")</f>
        <v/>
      </c>
      <c r="AH371" s="36">
        <f>IFERROR(TRIM(INDEX($A371:$V371,MATCH(Lists!$J$9,$A$1:$V$1,0))&amp;""),"")</f>
        <v/>
      </c>
    </row>
    <row r="372">
      <c r="W372" s="35" t="n"/>
      <c r="X372" s="36">
        <f>IFERROR(TRIM(INDEX($A372:$V372,MATCH(Lists!$J$10,$A$1:$V$1,0))&amp;""),"")</f>
        <v/>
      </c>
      <c r="Y372" s="36">
        <f>IF(ISNUMBER(IFERROR(VALUE(IFERROR(TRIM(INDEX($A372:$V372,MATCH(Lists!$J$2,$A$1:$V$1,0))&amp;""),"")),"")),IF(AND(IFERROR(VALUE(IFERROR(TRIM(INDEX($A372:$V372,MATCH(Lists!$J$2,$A$1:$V$1,0))&amp;""),"")),"")&gt;=0,IFERROR(VALUE(IFERROR(TRIM(INDEX($A372:$V372,MATCH(Lists!$J$2,$A$1:$V$1,0))&amp;""),"")),"")&lt;=10),IFERROR(VALUE(IFERROR(TRIM(INDEX($A372:$V372,MATCH(Lists!$J$2,$A$1:$V$1,0))&amp;""),"")),""),""),"")</f>
        <v/>
      </c>
      <c r="Z372" s="36">
        <f>IF(Y372="","",IF(Y372&gt;=9,"Promoter",IF(Y372&gt;=7,"Passive","Detractor")))</f>
        <v/>
      </c>
      <c r="AA372" s="36">
        <f>IFERROR(VALUE(IFERROR(TRIM(INDEX($A372:$V372,MATCH(Lists!$J$4,$A$1:$V$1,0))&amp;""),"")),"")</f>
        <v/>
      </c>
      <c r="AB372" s="36">
        <f>IFERROR(VALUE(IFERROR(TRIM(INDEX($A372:$V372,MATCH(Lists!$J$5,$A$1:$V$1,0))&amp;""),"")),"")</f>
        <v/>
      </c>
      <c r="AC372" s="36">
        <f>IFERROR(VALUE(IFERROR(TRIM(INDEX($A372:$V372,MATCH(Lists!$J$6,$A$1:$V$1,0))&amp;""),"")),"")</f>
        <v/>
      </c>
      <c r="AD372" s="36">
        <f>IFERROR(TRIM(INDEX($A372:$V372,MATCH(Lists!$J$7,$A$1:$V$1,0))&amp;""),"")</f>
        <v/>
      </c>
      <c r="AE372" s="36">
        <f>IFERROR(TRIM(INDEX($A372:$V372,MATCH(Lists!$J$8,$A$1:$V$1,0))&amp;""),"")</f>
        <v/>
      </c>
      <c r="AF372" s="36">
        <f>IFERROR(TRIM(INDEX($A372:$V372,MATCH(Lists!$J$3,$A$1:$V$1,0))&amp;""),"")</f>
        <v/>
      </c>
      <c r="AG372" s="36">
        <f>IF(LEN(AF372)&gt;0,MAX($AG$1:AG371)+1,"")</f>
        <v/>
      </c>
      <c r="AH372" s="36">
        <f>IFERROR(TRIM(INDEX($A372:$V372,MATCH(Lists!$J$9,$A$1:$V$1,0))&amp;""),"")</f>
        <v/>
      </c>
    </row>
    <row r="373">
      <c r="W373" s="35" t="n"/>
      <c r="X373" s="36">
        <f>IFERROR(TRIM(INDEX($A373:$V373,MATCH(Lists!$J$10,$A$1:$V$1,0))&amp;""),"")</f>
        <v/>
      </c>
      <c r="Y373" s="36">
        <f>IF(ISNUMBER(IFERROR(VALUE(IFERROR(TRIM(INDEX($A373:$V373,MATCH(Lists!$J$2,$A$1:$V$1,0))&amp;""),"")),"")),IF(AND(IFERROR(VALUE(IFERROR(TRIM(INDEX($A373:$V373,MATCH(Lists!$J$2,$A$1:$V$1,0))&amp;""),"")),"")&gt;=0,IFERROR(VALUE(IFERROR(TRIM(INDEX($A373:$V373,MATCH(Lists!$J$2,$A$1:$V$1,0))&amp;""),"")),"")&lt;=10),IFERROR(VALUE(IFERROR(TRIM(INDEX($A373:$V373,MATCH(Lists!$J$2,$A$1:$V$1,0))&amp;""),"")),""),""),"")</f>
        <v/>
      </c>
      <c r="Z373" s="36">
        <f>IF(Y373="","",IF(Y373&gt;=9,"Promoter",IF(Y373&gt;=7,"Passive","Detractor")))</f>
        <v/>
      </c>
      <c r="AA373" s="36">
        <f>IFERROR(VALUE(IFERROR(TRIM(INDEX($A373:$V373,MATCH(Lists!$J$4,$A$1:$V$1,0))&amp;""),"")),"")</f>
        <v/>
      </c>
      <c r="AB373" s="36">
        <f>IFERROR(VALUE(IFERROR(TRIM(INDEX($A373:$V373,MATCH(Lists!$J$5,$A$1:$V$1,0))&amp;""),"")),"")</f>
        <v/>
      </c>
      <c r="AC373" s="36">
        <f>IFERROR(VALUE(IFERROR(TRIM(INDEX($A373:$V373,MATCH(Lists!$J$6,$A$1:$V$1,0))&amp;""),"")),"")</f>
        <v/>
      </c>
      <c r="AD373" s="36">
        <f>IFERROR(TRIM(INDEX($A373:$V373,MATCH(Lists!$J$7,$A$1:$V$1,0))&amp;""),"")</f>
        <v/>
      </c>
      <c r="AE373" s="36">
        <f>IFERROR(TRIM(INDEX($A373:$V373,MATCH(Lists!$J$8,$A$1:$V$1,0))&amp;""),"")</f>
        <v/>
      </c>
      <c r="AF373" s="36">
        <f>IFERROR(TRIM(INDEX($A373:$V373,MATCH(Lists!$J$3,$A$1:$V$1,0))&amp;""),"")</f>
        <v/>
      </c>
      <c r="AG373" s="36">
        <f>IF(LEN(AF373)&gt;0,MAX($AG$1:AG372)+1,"")</f>
        <v/>
      </c>
      <c r="AH373" s="36">
        <f>IFERROR(TRIM(INDEX($A373:$V373,MATCH(Lists!$J$9,$A$1:$V$1,0))&amp;""),"")</f>
        <v/>
      </c>
    </row>
    <row r="374">
      <c r="W374" s="35" t="n"/>
      <c r="X374" s="36">
        <f>IFERROR(TRIM(INDEX($A374:$V374,MATCH(Lists!$J$10,$A$1:$V$1,0))&amp;""),"")</f>
        <v/>
      </c>
      <c r="Y374" s="36">
        <f>IF(ISNUMBER(IFERROR(VALUE(IFERROR(TRIM(INDEX($A374:$V374,MATCH(Lists!$J$2,$A$1:$V$1,0))&amp;""),"")),"")),IF(AND(IFERROR(VALUE(IFERROR(TRIM(INDEX($A374:$V374,MATCH(Lists!$J$2,$A$1:$V$1,0))&amp;""),"")),"")&gt;=0,IFERROR(VALUE(IFERROR(TRIM(INDEX($A374:$V374,MATCH(Lists!$J$2,$A$1:$V$1,0))&amp;""),"")),"")&lt;=10),IFERROR(VALUE(IFERROR(TRIM(INDEX($A374:$V374,MATCH(Lists!$J$2,$A$1:$V$1,0))&amp;""),"")),""),""),"")</f>
        <v/>
      </c>
      <c r="Z374" s="36">
        <f>IF(Y374="","",IF(Y374&gt;=9,"Promoter",IF(Y374&gt;=7,"Passive","Detractor")))</f>
        <v/>
      </c>
      <c r="AA374" s="36">
        <f>IFERROR(VALUE(IFERROR(TRIM(INDEX($A374:$V374,MATCH(Lists!$J$4,$A$1:$V$1,0))&amp;""),"")),"")</f>
        <v/>
      </c>
      <c r="AB374" s="36">
        <f>IFERROR(VALUE(IFERROR(TRIM(INDEX($A374:$V374,MATCH(Lists!$J$5,$A$1:$V$1,0))&amp;""),"")),"")</f>
        <v/>
      </c>
      <c r="AC374" s="36">
        <f>IFERROR(VALUE(IFERROR(TRIM(INDEX($A374:$V374,MATCH(Lists!$J$6,$A$1:$V$1,0))&amp;""),"")),"")</f>
        <v/>
      </c>
      <c r="AD374" s="36">
        <f>IFERROR(TRIM(INDEX($A374:$V374,MATCH(Lists!$J$7,$A$1:$V$1,0))&amp;""),"")</f>
        <v/>
      </c>
      <c r="AE374" s="36">
        <f>IFERROR(TRIM(INDEX($A374:$V374,MATCH(Lists!$J$8,$A$1:$V$1,0))&amp;""),"")</f>
        <v/>
      </c>
      <c r="AF374" s="36">
        <f>IFERROR(TRIM(INDEX($A374:$V374,MATCH(Lists!$J$3,$A$1:$V$1,0))&amp;""),"")</f>
        <v/>
      </c>
      <c r="AG374" s="36">
        <f>IF(LEN(AF374)&gt;0,MAX($AG$1:AG373)+1,"")</f>
        <v/>
      </c>
      <c r="AH374" s="36">
        <f>IFERROR(TRIM(INDEX($A374:$V374,MATCH(Lists!$J$9,$A$1:$V$1,0))&amp;""),"")</f>
        <v/>
      </c>
    </row>
    <row r="375">
      <c r="W375" s="35" t="n"/>
      <c r="X375" s="36">
        <f>IFERROR(TRIM(INDEX($A375:$V375,MATCH(Lists!$J$10,$A$1:$V$1,0))&amp;""),"")</f>
        <v/>
      </c>
      <c r="Y375" s="36">
        <f>IF(ISNUMBER(IFERROR(VALUE(IFERROR(TRIM(INDEX($A375:$V375,MATCH(Lists!$J$2,$A$1:$V$1,0))&amp;""),"")),"")),IF(AND(IFERROR(VALUE(IFERROR(TRIM(INDEX($A375:$V375,MATCH(Lists!$J$2,$A$1:$V$1,0))&amp;""),"")),"")&gt;=0,IFERROR(VALUE(IFERROR(TRIM(INDEX($A375:$V375,MATCH(Lists!$J$2,$A$1:$V$1,0))&amp;""),"")),"")&lt;=10),IFERROR(VALUE(IFERROR(TRIM(INDEX($A375:$V375,MATCH(Lists!$J$2,$A$1:$V$1,0))&amp;""),"")),""),""),"")</f>
        <v/>
      </c>
      <c r="Z375" s="36">
        <f>IF(Y375="","",IF(Y375&gt;=9,"Promoter",IF(Y375&gt;=7,"Passive","Detractor")))</f>
        <v/>
      </c>
      <c r="AA375" s="36">
        <f>IFERROR(VALUE(IFERROR(TRIM(INDEX($A375:$V375,MATCH(Lists!$J$4,$A$1:$V$1,0))&amp;""),"")),"")</f>
        <v/>
      </c>
      <c r="AB375" s="36">
        <f>IFERROR(VALUE(IFERROR(TRIM(INDEX($A375:$V375,MATCH(Lists!$J$5,$A$1:$V$1,0))&amp;""),"")),"")</f>
        <v/>
      </c>
      <c r="AC375" s="36">
        <f>IFERROR(VALUE(IFERROR(TRIM(INDEX($A375:$V375,MATCH(Lists!$J$6,$A$1:$V$1,0))&amp;""),"")),"")</f>
        <v/>
      </c>
      <c r="AD375" s="36">
        <f>IFERROR(TRIM(INDEX($A375:$V375,MATCH(Lists!$J$7,$A$1:$V$1,0))&amp;""),"")</f>
        <v/>
      </c>
      <c r="AE375" s="36">
        <f>IFERROR(TRIM(INDEX($A375:$V375,MATCH(Lists!$J$8,$A$1:$V$1,0))&amp;""),"")</f>
        <v/>
      </c>
      <c r="AF375" s="36">
        <f>IFERROR(TRIM(INDEX($A375:$V375,MATCH(Lists!$J$3,$A$1:$V$1,0))&amp;""),"")</f>
        <v/>
      </c>
      <c r="AG375" s="36">
        <f>IF(LEN(AF375)&gt;0,MAX($AG$1:AG374)+1,"")</f>
        <v/>
      </c>
      <c r="AH375" s="36">
        <f>IFERROR(TRIM(INDEX($A375:$V375,MATCH(Lists!$J$9,$A$1:$V$1,0))&amp;""),"")</f>
        <v/>
      </c>
    </row>
    <row r="376">
      <c r="W376" s="35" t="n"/>
      <c r="X376" s="36">
        <f>IFERROR(TRIM(INDEX($A376:$V376,MATCH(Lists!$J$10,$A$1:$V$1,0))&amp;""),"")</f>
        <v/>
      </c>
      <c r="Y376" s="36">
        <f>IF(ISNUMBER(IFERROR(VALUE(IFERROR(TRIM(INDEX($A376:$V376,MATCH(Lists!$J$2,$A$1:$V$1,0))&amp;""),"")),"")),IF(AND(IFERROR(VALUE(IFERROR(TRIM(INDEX($A376:$V376,MATCH(Lists!$J$2,$A$1:$V$1,0))&amp;""),"")),"")&gt;=0,IFERROR(VALUE(IFERROR(TRIM(INDEX($A376:$V376,MATCH(Lists!$J$2,$A$1:$V$1,0))&amp;""),"")),"")&lt;=10),IFERROR(VALUE(IFERROR(TRIM(INDEX($A376:$V376,MATCH(Lists!$J$2,$A$1:$V$1,0))&amp;""),"")),""),""),"")</f>
        <v/>
      </c>
      <c r="Z376" s="36">
        <f>IF(Y376="","",IF(Y376&gt;=9,"Promoter",IF(Y376&gt;=7,"Passive","Detractor")))</f>
        <v/>
      </c>
      <c r="AA376" s="36">
        <f>IFERROR(VALUE(IFERROR(TRIM(INDEX($A376:$V376,MATCH(Lists!$J$4,$A$1:$V$1,0))&amp;""),"")),"")</f>
        <v/>
      </c>
      <c r="AB376" s="36">
        <f>IFERROR(VALUE(IFERROR(TRIM(INDEX($A376:$V376,MATCH(Lists!$J$5,$A$1:$V$1,0))&amp;""),"")),"")</f>
        <v/>
      </c>
      <c r="AC376" s="36">
        <f>IFERROR(VALUE(IFERROR(TRIM(INDEX($A376:$V376,MATCH(Lists!$J$6,$A$1:$V$1,0))&amp;""),"")),"")</f>
        <v/>
      </c>
      <c r="AD376" s="36">
        <f>IFERROR(TRIM(INDEX($A376:$V376,MATCH(Lists!$J$7,$A$1:$V$1,0))&amp;""),"")</f>
        <v/>
      </c>
      <c r="AE376" s="36">
        <f>IFERROR(TRIM(INDEX($A376:$V376,MATCH(Lists!$J$8,$A$1:$V$1,0))&amp;""),"")</f>
        <v/>
      </c>
      <c r="AF376" s="36">
        <f>IFERROR(TRIM(INDEX($A376:$V376,MATCH(Lists!$J$3,$A$1:$V$1,0))&amp;""),"")</f>
        <v/>
      </c>
      <c r="AG376" s="36">
        <f>IF(LEN(AF376)&gt;0,MAX($AG$1:AG375)+1,"")</f>
        <v/>
      </c>
      <c r="AH376" s="36">
        <f>IFERROR(TRIM(INDEX($A376:$V376,MATCH(Lists!$J$9,$A$1:$V$1,0))&amp;""),"")</f>
        <v/>
      </c>
    </row>
    <row r="377">
      <c r="W377" s="35" t="n"/>
      <c r="X377" s="36">
        <f>IFERROR(TRIM(INDEX($A377:$V377,MATCH(Lists!$J$10,$A$1:$V$1,0))&amp;""),"")</f>
        <v/>
      </c>
      <c r="Y377" s="36">
        <f>IF(ISNUMBER(IFERROR(VALUE(IFERROR(TRIM(INDEX($A377:$V377,MATCH(Lists!$J$2,$A$1:$V$1,0))&amp;""),"")),"")),IF(AND(IFERROR(VALUE(IFERROR(TRIM(INDEX($A377:$V377,MATCH(Lists!$J$2,$A$1:$V$1,0))&amp;""),"")),"")&gt;=0,IFERROR(VALUE(IFERROR(TRIM(INDEX($A377:$V377,MATCH(Lists!$J$2,$A$1:$V$1,0))&amp;""),"")),"")&lt;=10),IFERROR(VALUE(IFERROR(TRIM(INDEX($A377:$V377,MATCH(Lists!$J$2,$A$1:$V$1,0))&amp;""),"")),""),""),"")</f>
        <v/>
      </c>
      <c r="Z377" s="36">
        <f>IF(Y377="","",IF(Y377&gt;=9,"Promoter",IF(Y377&gt;=7,"Passive","Detractor")))</f>
        <v/>
      </c>
      <c r="AA377" s="36">
        <f>IFERROR(VALUE(IFERROR(TRIM(INDEX($A377:$V377,MATCH(Lists!$J$4,$A$1:$V$1,0))&amp;""),"")),"")</f>
        <v/>
      </c>
      <c r="AB377" s="36">
        <f>IFERROR(VALUE(IFERROR(TRIM(INDEX($A377:$V377,MATCH(Lists!$J$5,$A$1:$V$1,0))&amp;""),"")),"")</f>
        <v/>
      </c>
      <c r="AC377" s="36">
        <f>IFERROR(VALUE(IFERROR(TRIM(INDEX($A377:$V377,MATCH(Lists!$J$6,$A$1:$V$1,0))&amp;""),"")),"")</f>
        <v/>
      </c>
      <c r="AD377" s="36">
        <f>IFERROR(TRIM(INDEX($A377:$V377,MATCH(Lists!$J$7,$A$1:$V$1,0))&amp;""),"")</f>
        <v/>
      </c>
      <c r="AE377" s="36">
        <f>IFERROR(TRIM(INDEX($A377:$V377,MATCH(Lists!$J$8,$A$1:$V$1,0))&amp;""),"")</f>
        <v/>
      </c>
      <c r="AF377" s="36">
        <f>IFERROR(TRIM(INDEX($A377:$V377,MATCH(Lists!$J$3,$A$1:$V$1,0))&amp;""),"")</f>
        <v/>
      </c>
      <c r="AG377" s="36">
        <f>IF(LEN(AF377)&gt;0,MAX($AG$1:AG376)+1,"")</f>
        <v/>
      </c>
      <c r="AH377" s="36">
        <f>IFERROR(TRIM(INDEX($A377:$V377,MATCH(Lists!$J$9,$A$1:$V$1,0))&amp;""),"")</f>
        <v/>
      </c>
    </row>
    <row r="378">
      <c r="W378" s="35" t="n"/>
      <c r="X378" s="36">
        <f>IFERROR(TRIM(INDEX($A378:$V378,MATCH(Lists!$J$10,$A$1:$V$1,0))&amp;""),"")</f>
        <v/>
      </c>
      <c r="Y378" s="36">
        <f>IF(ISNUMBER(IFERROR(VALUE(IFERROR(TRIM(INDEX($A378:$V378,MATCH(Lists!$J$2,$A$1:$V$1,0))&amp;""),"")),"")),IF(AND(IFERROR(VALUE(IFERROR(TRIM(INDEX($A378:$V378,MATCH(Lists!$J$2,$A$1:$V$1,0))&amp;""),"")),"")&gt;=0,IFERROR(VALUE(IFERROR(TRIM(INDEX($A378:$V378,MATCH(Lists!$J$2,$A$1:$V$1,0))&amp;""),"")),"")&lt;=10),IFERROR(VALUE(IFERROR(TRIM(INDEX($A378:$V378,MATCH(Lists!$J$2,$A$1:$V$1,0))&amp;""),"")),""),""),"")</f>
        <v/>
      </c>
      <c r="Z378" s="36">
        <f>IF(Y378="","",IF(Y378&gt;=9,"Promoter",IF(Y378&gt;=7,"Passive","Detractor")))</f>
        <v/>
      </c>
      <c r="AA378" s="36">
        <f>IFERROR(VALUE(IFERROR(TRIM(INDEX($A378:$V378,MATCH(Lists!$J$4,$A$1:$V$1,0))&amp;""),"")),"")</f>
        <v/>
      </c>
      <c r="AB378" s="36">
        <f>IFERROR(VALUE(IFERROR(TRIM(INDEX($A378:$V378,MATCH(Lists!$J$5,$A$1:$V$1,0))&amp;""),"")),"")</f>
        <v/>
      </c>
      <c r="AC378" s="36">
        <f>IFERROR(VALUE(IFERROR(TRIM(INDEX($A378:$V378,MATCH(Lists!$J$6,$A$1:$V$1,0))&amp;""),"")),"")</f>
        <v/>
      </c>
      <c r="AD378" s="36">
        <f>IFERROR(TRIM(INDEX($A378:$V378,MATCH(Lists!$J$7,$A$1:$V$1,0))&amp;""),"")</f>
        <v/>
      </c>
      <c r="AE378" s="36">
        <f>IFERROR(TRIM(INDEX($A378:$V378,MATCH(Lists!$J$8,$A$1:$V$1,0))&amp;""),"")</f>
        <v/>
      </c>
      <c r="AF378" s="36">
        <f>IFERROR(TRIM(INDEX($A378:$V378,MATCH(Lists!$J$3,$A$1:$V$1,0))&amp;""),"")</f>
        <v/>
      </c>
      <c r="AG378" s="36">
        <f>IF(LEN(AF378)&gt;0,MAX($AG$1:AG377)+1,"")</f>
        <v/>
      </c>
      <c r="AH378" s="36">
        <f>IFERROR(TRIM(INDEX($A378:$V378,MATCH(Lists!$J$9,$A$1:$V$1,0))&amp;""),"")</f>
        <v/>
      </c>
    </row>
    <row r="379">
      <c r="W379" s="35" t="n"/>
      <c r="X379" s="36">
        <f>IFERROR(TRIM(INDEX($A379:$V379,MATCH(Lists!$J$10,$A$1:$V$1,0))&amp;""),"")</f>
        <v/>
      </c>
      <c r="Y379" s="36">
        <f>IF(ISNUMBER(IFERROR(VALUE(IFERROR(TRIM(INDEX($A379:$V379,MATCH(Lists!$J$2,$A$1:$V$1,0))&amp;""),"")),"")),IF(AND(IFERROR(VALUE(IFERROR(TRIM(INDEX($A379:$V379,MATCH(Lists!$J$2,$A$1:$V$1,0))&amp;""),"")),"")&gt;=0,IFERROR(VALUE(IFERROR(TRIM(INDEX($A379:$V379,MATCH(Lists!$J$2,$A$1:$V$1,0))&amp;""),"")),"")&lt;=10),IFERROR(VALUE(IFERROR(TRIM(INDEX($A379:$V379,MATCH(Lists!$J$2,$A$1:$V$1,0))&amp;""),"")),""),""),"")</f>
        <v/>
      </c>
      <c r="Z379" s="36">
        <f>IF(Y379="","",IF(Y379&gt;=9,"Promoter",IF(Y379&gt;=7,"Passive","Detractor")))</f>
        <v/>
      </c>
      <c r="AA379" s="36">
        <f>IFERROR(VALUE(IFERROR(TRIM(INDEX($A379:$V379,MATCH(Lists!$J$4,$A$1:$V$1,0))&amp;""),"")),"")</f>
        <v/>
      </c>
      <c r="AB379" s="36">
        <f>IFERROR(VALUE(IFERROR(TRIM(INDEX($A379:$V379,MATCH(Lists!$J$5,$A$1:$V$1,0))&amp;""),"")),"")</f>
        <v/>
      </c>
      <c r="AC379" s="36">
        <f>IFERROR(VALUE(IFERROR(TRIM(INDEX($A379:$V379,MATCH(Lists!$J$6,$A$1:$V$1,0))&amp;""),"")),"")</f>
        <v/>
      </c>
      <c r="AD379" s="36">
        <f>IFERROR(TRIM(INDEX($A379:$V379,MATCH(Lists!$J$7,$A$1:$V$1,0))&amp;""),"")</f>
        <v/>
      </c>
      <c r="AE379" s="36">
        <f>IFERROR(TRIM(INDEX($A379:$V379,MATCH(Lists!$J$8,$A$1:$V$1,0))&amp;""),"")</f>
        <v/>
      </c>
      <c r="AF379" s="36">
        <f>IFERROR(TRIM(INDEX($A379:$V379,MATCH(Lists!$J$3,$A$1:$V$1,0))&amp;""),"")</f>
        <v/>
      </c>
      <c r="AG379" s="36">
        <f>IF(LEN(AF379)&gt;0,MAX($AG$1:AG378)+1,"")</f>
        <v/>
      </c>
      <c r="AH379" s="36">
        <f>IFERROR(TRIM(INDEX($A379:$V379,MATCH(Lists!$J$9,$A$1:$V$1,0))&amp;""),"")</f>
        <v/>
      </c>
    </row>
    <row r="380">
      <c r="W380" s="35" t="n"/>
      <c r="X380" s="36">
        <f>IFERROR(TRIM(INDEX($A380:$V380,MATCH(Lists!$J$10,$A$1:$V$1,0))&amp;""),"")</f>
        <v/>
      </c>
      <c r="Y380" s="36">
        <f>IF(ISNUMBER(IFERROR(VALUE(IFERROR(TRIM(INDEX($A380:$V380,MATCH(Lists!$J$2,$A$1:$V$1,0))&amp;""),"")),"")),IF(AND(IFERROR(VALUE(IFERROR(TRIM(INDEX($A380:$V380,MATCH(Lists!$J$2,$A$1:$V$1,0))&amp;""),"")),"")&gt;=0,IFERROR(VALUE(IFERROR(TRIM(INDEX($A380:$V380,MATCH(Lists!$J$2,$A$1:$V$1,0))&amp;""),"")),"")&lt;=10),IFERROR(VALUE(IFERROR(TRIM(INDEX($A380:$V380,MATCH(Lists!$J$2,$A$1:$V$1,0))&amp;""),"")),""),""),"")</f>
        <v/>
      </c>
      <c r="Z380" s="36">
        <f>IF(Y380="","",IF(Y380&gt;=9,"Promoter",IF(Y380&gt;=7,"Passive","Detractor")))</f>
        <v/>
      </c>
      <c r="AA380" s="36">
        <f>IFERROR(VALUE(IFERROR(TRIM(INDEX($A380:$V380,MATCH(Lists!$J$4,$A$1:$V$1,0))&amp;""),"")),"")</f>
        <v/>
      </c>
      <c r="AB380" s="36">
        <f>IFERROR(VALUE(IFERROR(TRIM(INDEX($A380:$V380,MATCH(Lists!$J$5,$A$1:$V$1,0))&amp;""),"")),"")</f>
        <v/>
      </c>
      <c r="AC380" s="36">
        <f>IFERROR(VALUE(IFERROR(TRIM(INDEX($A380:$V380,MATCH(Lists!$J$6,$A$1:$V$1,0))&amp;""),"")),"")</f>
        <v/>
      </c>
      <c r="AD380" s="36">
        <f>IFERROR(TRIM(INDEX($A380:$V380,MATCH(Lists!$J$7,$A$1:$V$1,0))&amp;""),"")</f>
        <v/>
      </c>
      <c r="AE380" s="36">
        <f>IFERROR(TRIM(INDEX($A380:$V380,MATCH(Lists!$J$8,$A$1:$V$1,0))&amp;""),"")</f>
        <v/>
      </c>
      <c r="AF380" s="36">
        <f>IFERROR(TRIM(INDEX($A380:$V380,MATCH(Lists!$J$3,$A$1:$V$1,0))&amp;""),"")</f>
        <v/>
      </c>
      <c r="AG380" s="36">
        <f>IF(LEN(AF380)&gt;0,MAX($AG$1:AG379)+1,"")</f>
        <v/>
      </c>
      <c r="AH380" s="36">
        <f>IFERROR(TRIM(INDEX($A380:$V380,MATCH(Lists!$J$9,$A$1:$V$1,0))&amp;""),"")</f>
        <v/>
      </c>
    </row>
    <row r="381">
      <c r="W381" s="35" t="n"/>
      <c r="X381" s="36">
        <f>IFERROR(TRIM(INDEX($A381:$V381,MATCH(Lists!$J$10,$A$1:$V$1,0))&amp;""),"")</f>
        <v/>
      </c>
      <c r="Y381" s="36">
        <f>IF(ISNUMBER(IFERROR(VALUE(IFERROR(TRIM(INDEX($A381:$V381,MATCH(Lists!$J$2,$A$1:$V$1,0))&amp;""),"")),"")),IF(AND(IFERROR(VALUE(IFERROR(TRIM(INDEX($A381:$V381,MATCH(Lists!$J$2,$A$1:$V$1,0))&amp;""),"")),"")&gt;=0,IFERROR(VALUE(IFERROR(TRIM(INDEX($A381:$V381,MATCH(Lists!$J$2,$A$1:$V$1,0))&amp;""),"")),"")&lt;=10),IFERROR(VALUE(IFERROR(TRIM(INDEX($A381:$V381,MATCH(Lists!$J$2,$A$1:$V$1,0))&amp;""),"")),""),""),"")</f>
        <v/>
      </c>
      <c r="Z381" s="36">
        <f>IF(Y381="","",IF(Y381&gt;=9,"Promoter",IF(Y381&gt;=7,"Passive","Detractor")))</f>
        <v/>
      </c>
      <c r="AA381" s="36">
        <f>IFERROR(VALUE(IFERROR(TRIM(INDEX($A381:$V381,MATCH(Lists!$J$4,$A$1:$V$1,0))&amp;""),"")),"")</f>
        <v/>
      </c>
      <c r="AB381" s="36">
        <f>IFERROR(VALUE(IFERROR(TRIM(INDEX($A381:$V381,MATCH(Lists!$J$5,$A$1:$V$1,0))&amp;""),"")),"")</f>
        <v/>
      </c>
      <c r="AC381" s="36">
        <f>IFERROR(VALUE(IFERROR(TRIM(INDEX($A381:$V381,MATCH(Lists!$J$6,$A$1:$V$1,0))&amp;""),"")),"")</f>
        <v/>
      </c>
      <c r="AD381" s="36">
        <f>IFERROR(TRIM(INDEX($A381:$V381,MATCH(Lists!$J$7,$A$1:$V$1,0))&amp;""),"")</f>
        <v/>
      </c>
      <c r="AE381" s="36">
        <f>IFERROR(TRIM(INDEX($A381:$V381,MATCH(Lists!$J$8,$A$1:$V$1,0))&amp;""),"")</f>
        <v/>
      </c>
      <c r="AF381" s="36">
        <f>IFERROR(TRIM(INDEX($A381:$V381,MATCH(Lists!$J$3,$A$1:$V$1,0))&amp;""),"")</f>
        <v/>
      </c>
      <c r="AG381" s="36">
        <f>IF(LEN(AF381)&gt;0,MAX($AG$1:AG380)+1,"")</f>
        <v/>
      </c>
      <c r="AH381" s="36">
        <f>IFERROR(TRIM(INDEX($A381:$V381,MATCH(Lists!$J$9,$A$1:$V$1,0))&amp;""),"")</f>
        <v/>
      </c>
    </row>
    <row r="382">
      <c r="W382" s="35" t="n"/>
      <c r="X382" s="36">
        <f>IFERROR(TRIM(INDEX($A382:$V382,MATCH(Lists!$J$10,$A$1:$V$1,0))&amp;""),"")</f>
        <v/>
      </c>
      <c r="Y382" s="36">
        <f>IF(ISNUMBER(IFERROR(VALUE(IFERROR(TRIM(INDEX($A382:$V382,MATCH(Lists!$J$2,$A$1:$V$1,0))&amp;""),"")),"")),IF(AND(IFERROR(VALUE(IFERROR(TRIM(INDEX($A382:$V382,MATCH(Lists!$J$2,$A$1:$V$1,0))&amp;""),"")),"")&gt;=0,IFERROR(VALUE(IFERROR(TRIM(INDEX($A382:$V382,MATCH(Lists!$J$2,$A$1:$V$1,0))&amp;""),"")),"")&lt;=10),IFERROR(VALUE(IFERROR(TRIM(INDEX($A382:$V382,MATCH(Lists!$J$2,$A$1:$V$1,0))&amp;""),"")),""),""),"")</f>
        <v/>
      </c>
      <c r="Z382" s="36">
        <f>IF(Y382="","",IF(Y382&gt;=9,"Promoter",IF(Y382&gt;=7,"Passive","Detractor")))</f>
        <v/>
      </c>
      <c r="AA382" s="36">
        <f>IFERROR(VALUE(IFERROR(TRIM(INDEX($A382:$V382,MATCH(Lists!$J$4,$A$1:$V$1,0))&amp;""),"")),"")</f>
        <v/>
      </c>
      <c r="AB382" s="36">
        <f>IFERROR(VALUE(IFERROR(TRIM(INDEX($A382:$V382,MATCH(Lists!$J$5,$A$1:$V$1,0))&amp;""),"")),"")</f>
        <v/>
      </c>
      <c r="AC382" s="36">
        <f>IFERROR(VALUE(IFERROR(TRIM(INDEX($A382:$V382,MATCH(Lists!$J$6,$A$1:$V$1,0))&amp;""),"")),"")</f>
        <v/>
      </c>
      <c r="AD382" s="36">
        <f>IFERROR(TRIM(INDEX($A382:$V382,MATCH(Lists!$J$7,$A$1:$V$1,0))&amp;""),"")</f>
        <v/>
      </c>
      <c r="AE382" s="36">
        <f>IFERROR(TRIM(INDEX($A382:$V382,MATCH(Lists!$J$8,$A$1:$V$1,0))&amp;""),"")</f>
        <v/>
      </c>
      <c r="AF382" s="36">
        <f>IFERROR(TRIM(INDEX($A382:$V382,MATCH(Lists!$J$3,$A$1:$V$1,0))&amp;""),"")</f>
        <v/>
      </c>
      <c r="AG382" s="36">
        <f>IF(LEN(AF382)&gt;0,MAX($AG$1:AG381)+1,"")</f>
        <v/>
      </c>
      <c r="AH382" s="36">
        <f>IFERROR(TRIM(INDEX($A382:$V382,MATCH(Lists!$J$9,$A$1:$V$1,0))&amp;""),"")</f>
        <v/>
      </c>
    </row>
    <row r="383">
      <c r="W383" s="35" t="n"/>
      <c r="X383" s="36">
        <f>IFERROR(TRIM(INDEX($A383:$V383,MATCH(Lists!$J$10,$A$1:$V$1,0))&amp;""),"")</f>
        <v/>
      </c>
      <c r="Y383" s="36">
        <f>IF(ISNUMBER(IFERROR(VALUE(IFERROR(TRIM(INDEX($A383:$V383,MATCH(Lists!$J$2,$A$1:$V$1,0))&amp;""),"")),"")),IF(AND(IFERROR(VALUE(IFERROR(TRIM(INDEX($A383:$V383,MATCH(Lists!$J$2,$A$1:$V$1,0))&amp;""),"")),"")&gt;=0,IFERROR(VALUE(IFERROR(TRIM(INDEX($A383:$V383,MATCH(Lists!$J$2,$A$1:$V$1,0))&amp;""),"")),"")&lt;=10),IFERROR(VALUE(IFERROR(TRIM(INDEX($A383:$V383,MATCH(Lists!$J$2,$A$1:$V$1,0))&amp;""),"")),""),""),"")</f>
        <v/>
      </c>
      <c r="Z383" s="36">
        <f>IF(Y383="","",IF(Y383&gt;=9,"Promoter",IF(Y383&gt;=7,"Passive","Detractor")))</f>
        <v/>
      </c>
      <c r="AA383" s="36">
        <f>IFERROR(VALUE(IFERROR(TRIM(INDEX($A383:$V383,MATCH(Lists!$J$4,$A$1:$V$1,0))&amp;""),"")),"")</f>
        <v/>
      </c>
      <c r="AB383" s="36">
        <f>IFERROR(VALUE(IFERROR(TRIM(INDEX($A383:$V383,MATCH(Lists!$J$5,$A$1:$V$1,0))&amp;""),"")),"")</f>
        <v/>
      </c>
      <c r="AC383" s="36">
        <f>IFERROR(VALUE(IFERROR(TRIM(INDEX($A383:$V383,MATCH(Lists!$J$6,$A$1:$V$1,0))&amp;""),"")),"")</f>
        <v/>
      </c>
      <c r="AD383" s="36">
        <f>IFERROR(TRIM(INDEX($A383:$V383,MATCH(Lists!$J$7,$A$1:$V$1,0))&amp;""),"")</f>
        <v/>
      </c>
      <c r="AE383" s="36">
        <f>IFERROR(TRIM(INDEX($A383:$V383,MATCH(Lists!$J$8,$A$1:$V$1,0))&amp;""),"")</f>
        <v/>
      </c>
      <c r="AF383" s="36">
        <f>IFERROR(TRIM(INDEX($A383:$V383,MATCH(Lists!$J$3,$A$1:$V$1,0))&amp;""),"")</f>
        <v/>
      </c>
      <c r="AG383" s="36">
        <f>IF(LEN(AF383)&gt;0,MAX($AG$1:AG382)+1,"")</f>
        <v/>
      </c>
      <c r="AH383" s="36">
        <f>IFERROR(TRIM(INDEX($A383:$V383,MATCH(Lists!$J$9,$A$1:$V$1,0))&amp;""),"")</f>
        <v/>
      </c>
    </row>
    <row r="384">
      <c r="W384" s="35" t="n"/>
      <c r="X384" s="36">
        <f>IFERROR(TRIM(INDEX($A384:$V384,MATCH(Lists!$J$10,$A$1:$V$1,0))&amp;""),"")</f>
        <v/>
      </c>
      <c r="Y384" s="36">
        <f>IF(ISNUMBER(IFERROR(VALUE(IFERROR(TRIM(INDEX($A384:$V384,MATCH(Lists!$J$2,$A$1:$V$1,0))&amp;""),"")),"")),IF(AND(IFERROR(VALUE(IFERROR(TRIM(INDEX($A384:$V384,MATCH(Lists!$J$2,$A$1:$V$1,0))&amp;""),"")),"")&gt;=0,IFERROR(VALUE(IFERROR(TRIM(INDEX($A384:$V384,MATCH(Lists!$J$2,$A$1:$V$1,0))&amp;""),"")),"")&lt;=10),IFERROR(VALUE(IFERROR(TRIM(INDEX($A384:$V384,MATCH(Lists!$J$2,$A$1:$V$1,0))&amp;""),"")),""),""),"")</f>
        <v/>
      </c>
      <c r="Z384" s="36">
        <f>IF(Y384="","",IF(Y384&gt;=9,"Promoter",IF(Y384&gt;=7,"Passive","Detractor")))</f>
        <v/>
      </c>
      <c r="AA384" s="36">
        <f>IFERROR(VALUE(IFERROR(TRIM(INDEX($A384:$V384,MATCH(Lists!$J$4,$A$1:$V$1,0))&amp;""),"")),"")</f>
        <v/>
      </c>
      <c r="AB384" s="36">
        <f>IFERROR(VALUE(IFERROR(TRIM(INDEX($A384:$V384,MATCH(Lists!$J$5,$A$1:$V$1,0))&amp;""),"")),"")</f>
        <v/>
      </c>
      <c r="AC384" s="36">
        <f>IFERROR(VALUE(IFERROR(TRIM(INDEX($A384:$V384,MATCH(Lists!$J$6,$A$1:$V$1,0))&amp;""),"")),"")</f>
        <v/>
      </c>
      <c r="AD384" s="36">
        <f>IFERROR(TRIM(INDEX($A384:$V384,MATCH(Lists!$J$7,$A$1:$V$1,0))&amp;""),"")</f>
        <v/>
      </c>
      <c r="AE384" s="36">
        <f>IFERROR(TRIM(INDEX($A384:$V384,MATCH(Lists!$J$8,$A$1:$V$1,0))&amp;""),"")</f>
        <v/>
      </c>
      <c r="AF384" s="36">
        <f>IFERROR(TRIM(INDEX($A384:$V384,MATCH(Lists!$J$3,$A$1:$V$1,0))&amp;""),"")</f>
        <v/>
      </c>
      <c r="AG384" s="36">
        <f>IF(LEN(AF384)&gt;0,MAX($AG$1:AG383)+1,"")</f>
        <v/>
      </c>
      <c r="AH384" s="36">
        <f>IFERROR(TRIM(INDEX($A384:$V384,MATCH(Lists!$J$9,$A$1:$V$1,0))&amp;""),"")</f>
        <v/>
      </c>
    </row>
    <row r="385">
      <c r="W385" s="35" t="n"/>
      <c r="X385" s="36">
        <f>IFERROR(TRIM(INDEX($A385:$V385,MATCH(Lists!$J$10,$A$1:$V$1,0))&amp;""),"")</f>
        <v/>
      </c>
      <c r="Y385" s="36">
        <f>IF(ISNUMBER(IFERROR(VALUE(IFERROR(TRIM(INDEX($A385:$V385,MATCH(Lists!$J$2,$A$1:$V$1,0))&amp;""),"")),"")),IF(AND(IFERROR(VALUE(IFERROR(TRIM(INDEX($A385:$V385,MATCH(Lists!$J$2,$A$1:$V$1,0))&amp;""),"")),"")&gt;=0,IFERROR(VALUE(IFERROR(TRIM(INDEX($A385:$V385,MATCH(Lists!$J$2,$A$1:$V$1,0))&amp;""),"")),"")&lt;=10),IFERROR(VALUE(IFERROR(TRIM(INDEX($A385:$V385,MATCH(Lists!$J$2,$A$1:$V$1,0))&amp;""),"")),""),""),"")</f>
        <v/>
      </c>
      <c r="Z385" s="36">
        <f>IF(Y385="","",IF(Y385&gt;=9,"Promoter",IF(Y385&gt;=7,"Passive","Detractor")))</f>
        <v/>
      </c>
      <c r="AA385" s="36">
        <f>IFERROR(VALUE(IFERROR(TRIM(INDEX($A385:$V385,MATCH(Lists!$J$4,$A$1:$V$1,0))&amp;""),"")),"")</f>
        <v/>
      </c>
      <c r="AB385" s="36">
        <f>IFERROR(VALUE(IFERROR(TRIM(INDEX($A385:$V385,MATCH(Lists!$J$5,$A$1:$V$1,0))&amp;""),"")),"")</f>
        <v/>
      </c>
      <c r="AC385" s="36">
        <f>IFERROR(VALUE(IFERROR(TRIM(INDEX($A385:$V385,MATCH(Lists!$J$6,$A$1:$V$1,0))&amp;""),"")),"")</f>
        <v/>
      </c>
      <c r="AD385" s="36">
        <f>IFERROR(TRIM(INDEX($A385:$V385,MATCH(Lists!$J$7,$A$1:$V$1,0))&amp;""),"")</f>
        <v/>
      </c>
      <c r="AE385" s="36">
        <f>IFERROR(TRIM(INDEX($A385:$V385,MATCH(Lists!$J$8,$A$1:$V$1,0))&amp;""),"")</f>
        <v/>
      </c>
      <c r="AF385" s="36">
        <f>IFERROR(TRIM(INDEX($A385:$V385,MATCH(Lists!$J$3,$A$1:$V$1,0))&amp;""),"")</f>
        <v/>
      </c>
      <c r="AG385" s="36">
        <f>IF(LEN(AF385)&gt;0,MAX($AG$1:AG384)+1,"")</f>
        <v/>
      </c>
      <c r="AH385" s="36">
        <f>IFERROR(TRIM(INDEX($A385:$V385,MATCH(Lists!$J$9,$A$1:$V$1,0))&amp;""),"")</f>
        <v/>
      </c>
    </row>
    <row r="386">
      <c r="W386" s="35" t="n"/>
      <c r="X386" s="36">
        <f>IFERROR(TRIM(INDEX($A386:$V386,MATCH(Lists!$J$10,$A$1:$V$1,0))&amp;""),"")</f>
        <v/>
      </c>
      <c r="Y386" s="36">
        <f>IF(ISNUMBER(IFERROR(VALUE(IFERROR(TRIM(INDEX($A386:$V386,MATCH(Lists!$J$2,$A$1:$V$1,0))&amp;""),"")),"")),IF(AND(IFERROR(VALUE(IFERROR(TRIM(INDEX($A386:$V386,MATCH(Lists!$J$2,$A$1:$V$1,0))&amp;""),"")),"")&gt;=0,IFERROR(VALUE(IFERROR(TRIM(INDEX($A386:$V386,MATCH(Lists!$J$2,$A$1:$V$1,0))&amp;""),"")),"")&lt;=10),IFERROR(VALUE(IFERROR(TRIM(INDEX($A386:$V386,MATCH(Lists!$J$2,$A$1:$V$1,0))&amp;""),"")),""),""),"")</f>
        <v/>
      </c>
      <c r="Z386" s="36">
        <f>IF(Y386="","",IF(Y386&gt;=9,"Promoter",IF(Y386&gt;=7,"Passive","Detractor")))</f>
        <v/>
      </c>
      <c r="AA386" s="36">
        <f>IFERROR(VALUE(IFERROR(TRIM(INDEX($A386:$V386,MATCH(Lists!$J$4,$A$1:$V$1,0))&amp;""),"")),"")</f>
        <v/>
      </c>
      <c r="AB386" s="36">
        <f>IFERROR(VALUE(IFERROR(TRIM(INDEX($A386:$V386,MATCH(Lists!$J$5,$A$1:$V$1,0))&amp;""),"")),"")</f>
        <v/>
      </c>
      <c r="AC386" s="36">
        <f>IFERROR(VALUE(IFERROR(TRIM(INDEX($A386:$V386,MATCH(Lists!$J$6,$A$1:$V$1,0))&amp;""),"")),"")</f>
        <v/>
      </c>
      <c r="AD386" s="36">
        <f>IFERROR(TRIM(INDEX($A386:$V386,MATCH(Lists!$J$7,$A$1:$V$1,0))&amp;""),"")</f>
        <v/>
      </c>
      <c r="AE386" s="36">
        <f>IFERROR(TRIM(INDEX($A386:$V386,MATCH(Lists!$J$8,$A$1:$V$1,0))&amp;""),"")</f>
        <v/>
      </c>
      <c r="AF386" s="36">
        <f>IFERROR(TRIM(INDEX($A386:$V386,MATCH(Lists!$J$3,$A$1:$V$1,0))&amp;""),"")</f>
        <v/>
      </c>
      <c r="AG386" s="36">
        <f>IF(LEN(AF386)&gt;0,MAX($AG$1:AG385)+1,"")</f>
        <v/>
      </c>
      <c r="AH386" s="36">
        <f>IFERROR(TRIM(INDEX($A386:$V386,MATCH(Lists!$J$9,$A$1:$V$1,0))&amp;""),"")</f>
        <v/>
      </c>
    </row>
    <row r="387">
      <c r="W387" s="35" t="n"/>
      <c r="X387" s="36">
        <f>IFERROR(TRIM(INDEX($A387:$V387,MATCH(Lists!$J$10,$A$1:$V$1,0))&amp;""),"")</f>
        <v/>
      </c>
      <c r="Y387" s="36">
        <f>IF(ISNUMBER(IFERROR(VALUE(IFERROR(TRIM(INDEX($A387:$V387,MATCH(Lists!$J$2,$A$1:$V$1,0))&amp;""),"")),"")),IF(AND(IFERROR(VALUE(IFERROR(TRIM(INDEX($A387:$V387,MATCH(Lists!$J$2,$A$1:$V$1,0))&amp;""),"")),"")&gt;=0,IFERROR(VALUE(IFERROR(TRIM(INDEX($A387:$V387,MATCH(Lists!$J$2,$A$1:$V$1,0))&amp;""),"")),"")&lt;=10),IFERROR(VALUE(IFERROR(TRIM(INDEX($A387:$V387,MATCH(Lists!$J$2,$A$1:$V$1,0))&amp;""),"")),""),""),"")</f>
        <v/>
      </c>
      <c r="Z387" s="36">
        <f>IF(Y387="","",IF(Y387&gt;=9,"Promoter",IF(Y387&gt;=7,"Passive","Detractor")))</f>
        <v/>
      </c>
      <c r="AA387" s="36">
        <f>IFERROR(VALUE(IFERROR(TRIM(INDEX($A387:$V387,MATCH(Lists!$J$4,$A$1:$V$1,0))&amp;""),"")),"")</f>
        <v/>
      </c>
      <c r="AB387" s="36">
        <f>IFERROR(VALUE(IFERROR(TRIM(INDEX($A387:$V387,MATCH(Lists!$J$5,$A$1:$V$1,0))&amp;""),"")),"")</f>
        <v/>
      </c>
      <c r="AC387" s="36">
        <f>IFERROR(VALUE(IFERROR(TRIM(INDEX($A387:$V387,MATCH(Lists!$J$6,$A$1:$V$1,0))&amp;""),"")),"")</f>
        <v/>
      </c>
      <c r="AD387" s="36">
        <f>IFERROR(TRIM(INDEX($A387:$V387,MATCH(Lists!$J$7,$A$1:$V$1,0))&amp;""),"")</f>
        <v/>
      </c>
      <c r="AE387" s="36">
        <f>IFERROR(TRIM(INDEX($A387:$V387,MATCH(Lists!$J$8,$A$1:$V$1,0))&amp;""),"")</f>
        <v/>
      </c>
      <c r="AF387" s="36">
        <f>IFERROR(TRIM(INDEX($A387:$V387,MATCH(Lists!$J$3,$A$1:$V$1,0))&amp;""),"")</f>
        <v/>
      </c>
      <c r="AG387" s="36">
        <f>IF(LEN(AF387)&gt;0,MAX($AG$1:AG386)+1,"")</f>
        <v/>
      </c>
      <c r="AH387" s="36">
        <f>IFERROR(TRIM(INDEX($A387:$V387,MATCH(Lists!$J$9,$A$1:$V$1,0))&amp;""),"")</f>
        <v/>
      </c>
    </row>
    <row r="388">
      <c r="W388" s="35" t="n"/>
      <c r="X388" s="36">
        <f>IFERROR(TRIM(INDEX($A388:$V388,MATCH(Lists!$J$10,$A$1:$V$1,0))&amp;""),"")</f>
        <v/>
      </c>
      <c r="Y388" s="36">
        <f>IF(ISNUMBER(IFERROR(VALUE(IFERROR(TRIM(INDEX($A388:$V388,MATCH(Lists!$J$2,$A$1:$V$1,0))&amp;""),"")),"")),IF(AND(IFERROR(VALUE(IFERROR(TRIM(INDEX($A388:$V388,MATCH(Lists!$J$2,$A$1:$V$1,0))&amp;""),"")),"")&gt;=0,IFERROR(VALUE(IFERROR(TRIM(INDEX($A388:$V388,MATCH(Lists!$J$2,$A$1:$V$1,0))&amp;""),"")),"")&lt;=10),IFERROR(VALUE(IFERROR(TRIM(INDEX($A388:$V388,MATCH(Lists!$J$2,$A$1:$V$1,0))&amp;""),"")),""),""),"")</f>
        <v/>
      </c>
      <c r="Z388" s="36">
        <f>IF(Y388="","",IF(Y388&gt;=9,"Promoter",IF(Y388&gt;=7,"Passive","Detractor")))</f>
        <v/>
      </c>
      <c r="AA388" s="36">
        <f>IFERROR(VALUE(IFERROR(TRIM(INDEX($A388:$V388,MATCH(Lists!$J$4,$A$1:$V$1,0))&amp;""),"")),"")</f>
        <v/>
      </c>
      <c r="AB388" s="36">
        <f>IFERROR(VALUE(IFERROR(TRIM(INDEX($A388:$V388,MATCH(Lists!$J$5,$A$1:$V$1,0))&amp;""),"")),"")</f>
        <v/>
      </c>
      <c r="AC388" s="36">
        <f>IFERROR(VALUE(IFERROR(TRIM(INDEX($A388:$V388,MATCH(Lists!$J$6,$A$1:$V$1,0))&amp;""),"")),"")</f>
        <v/>
      </c>
      <c r="AD388" s="36">
        <f>IFERROR(TRIM(INDEX($A388:$V388,MATCH(Lists!$J$7,$A$1:$V$1,0))&amp;""),"")</f>
        <v/>
      </c>
      <c r="AE388" s="36">
        <f>IFERROR(TRIM(INDEX($A388:$V388,MATCH(Lists!$J$8,$A$1:$V$1,0))&amp;""),"")</f>
        <v/>
      </c>
      <c r="AF388" s="36">
        <f>IFERROR(TRIM(INDEX($A388:$V388,MATCH(Lists!$J$3,$A$1:$V$1,0))&amp;""),"")</f>
        <v/>
      </c>
      <c r="AG388" s="36">
        <f>IF(LEN(AF388)&gt;0,MAX($AG$1:AG387)+1,"")</f>
        <v/>
      </c>
      <c r="AH388" s="36">
        <f>IFERROR(TRIM(INDEX($A388:$V388,MATCH(Lists!$J$9,$A$1:$V$1,0))&amp;""),"")</f>
        <v/>
      </c>
    </row>
    <row r="389">
      <c r="W389" s="35" t="n"/>
      <c r="X389" s="36">
        <f>IFERROR(TRIM(INDEX($A389:$V389,MATCH(Lists!$J$10,$A$1:$V$1,0))&amp;""),"")</f>
        <v/>
      </c>
      <c r="Y389" s="36">
        <f>IF(ISNUMBER(IFERROR(VALUE(IFERROR(TRIM(INDEX($A389:$V389,MATCH(Lists!$J$2,$A$1:$V$1,0))&amp;""),"")),"")),IF(AND(IFERROR(VALUE(IFERROR(TRIM(INDEX($A389:$V389,MATCH(Lists!$J$2,$A$1:$V$1,0))&amp;""),"")),"")&gt;=0,IFERROR(VALUE(IFERROR(TRIM(INDEX($A389:$V389,MATCH(Lists!$J$2,$A$1:$V$1,0))&amp;""),"")),"")&lt;=10),IFERROR(VALUE(IFERROR(TRIM(INDEX($A389:$V389,MATCH(Lists!$J$2,$A$1:$V$1,0))&amp;""),"")),""),""),"")</f>
        <v/>
      </c>
      <c r="Z389" s="36">
        <f>IF(Y389="","",IF(Y389&gt;=9,"Promoter",IF(Y389&gt;=7,"Passive","Detractor")))</f>
        <v/>
      </c>
      <c r="AA389" s="36">
        <f>IFERROR(VALUE(IFERROR(TRIM(INDEX($A389:$V389,MATCH(Lists!$J$4,$A$1:$V$1,0))&amp;""),"")),"")</f>
        <v/>
      </c>
      <c r="AB389" s="36">
        <f>IFERROR(VALUE(IFERROR(TRIM(INDEX($A389:$V389,MATCH(Lists!$J$5,$A$1:$V$1,0))&amp;""),"")),"")</f>
        <v/>
      </c>
      <c r="AC389" s="36">
        <f>IFERROR(VALUE(IFERROR(TRIM(INDEX($A389:$V389,MATCH(Lists!$J$6,$A$1:$V$1,0))&amp;""),"")),"")</f>
        <v/>
      </c>
      <c r="AD389" s="36">
        <f>IFERROR(TRIM(INDEX($A389:$V389,MATCH(Lists!$J$7,$A$1:$V$1,0))&amp;""),"")</f>
        <v/>
      </c>
      <c r="AE389" s="36">
        <f>IFERROR(TRIM(INDEX($A389:$V389,MATCH(Lists!$J$8,$A$1:$V$1,0))&amp;""),"")</f>
        <v/>
      </c>
      <c r="AF389" s="36">
        <f>IFERROR(TRIM(INDEX($A389:$V389,MATCH(Lists!$J$3,$A$1:$V$1,0))&amp;""),"")</f>
        <v/>
      </c>
      <c r="AG389" s="36">
        <f>IF(LEN(AF389)&gt;0,MAX($AG$1:AG388)+1,"")</f>
        <v/>
      </c>
      <c r="AH389" s="36">
        <f>IFERROR(TRIM(INDEX($A389:$V389,MATCH(Lists!$J$9,$A$1:$V$1,0))&amp;""),"")</f>
        <v/>
      </c>
    </row>
    <row r="390">
      <c r="W390" s="35" t="n"/>
      <c r="X390" s="36">
        <f>IFERROR(TRIM(INDEX($A390:$V390,MATCH(Lists!$J$10,$A$1:$V$1,0))&amp;""),"")</f>
        <v/>
      </c>
      <c r="Y390" s="36">
        <f>IF(ISNUMBER(IFERROR(VALUE(IFERROR(TRIM(INDEX($A390:$V390,MATCH(Lists!$J$2,$A$1:$V$1,0))&amp;""),"")),"")),IF(AND(IFERROR(VALUE(IFERROR(TRIM(INDEX($A390:$V390,MATCH(Lists!$J$2,$A$1:$V$1,0))&amp;""),"")),"")&gt;=0,IFERROR(VALUE(IFERROR(TRIM(INDEX($A390:$V390,MATCH(Lists!$J$2,$A$1:$V$1,0))&amp;""),"")),"")&lt;=10),IFERROR(VALUE(IFERROR(TRIM(INDEX($A390:$V390,MATCH(Lists!$J$2,$A$1:$V$1,0))&amp;""),"")),""),""),"")</f>
        <v/>
      </c>
      <c r="Z390" s="36">
        <f>IF(Y390="","",IF(Y390&gt;=9,"Promoter",IF(Y390&gt;=7,"Passive","Detractor")))</f>
        <v/>
      </c>
      <c r="AA390" s="36">
        <f>IFERROR(VALUE(IFERROR(TRIM(INDEX($A390:$V390,MATCH(Lists!$J$4,$A$1:$V$1,0))&amp;""),"")),"")</f>
        <v/>
      </c>
      <c r="AB390" s="36">
        <f>IFERROR(VALUE(IFERROR(TRIM(INDEX($A390:$V390,MATCH(Lists!$J$5,$A$1:$V$1,0))&amp;""),"")),"")</f>
        <v/>
      </c>
      <c r="AC390" s="36">
        <f>IFERROR(VALUE(IFERROR(TRIM(INDEX($A390:$V390,MATCH(Lists!$J$6,$A$1:$V$1,0))&amp;""),"")),"")</f>
        <v/>
      </c>
      <c r="AD390" s="36">
        <f>IFERROR(TRIM(INDEX($A390:$V390,MATCH(Lists!$J$7,$A$1:$V$1,0))&amp;""),"")</f>
        <v/>
      </c>
      <c r="AE390" s="36">
        <f>IFERROR(TRIM(INDEX($A390:$V390,MATCH(Lists!$J$8,$A$1:$V$1,0))&amp;""),"")</f>
        <v/>
      </c>
      <c r="AF390" s="36">
        <f>IFERROR(TRIM(INDEX($A390:$V390,MATCH(Lists!$J$3,$A$1:$V$1,0))&amp;""),"")</f>
        <v/>
      </c>
      <c r="AG390" s="36">
        <f>IF(LEN(AF390)&gt;0,MAX($AG$1:AG389)+1,"")</f>
        <v/>
      </c>
      <c r="AH390" s="36">
        <f>IFERROR(TRIM(INDEX($A390:$V390,MATCH(Lists!$J$9,$A$1:$V$1,0))&amp;""),"")</f>
        <v/>
      </c>
    </row>
    <row r="391">
      <c r="W391" s="35" t="n"/>
      <c r="X391" s="36">
        <f>IFERROR(TRIM(INDEX($A391:$V391,MATCH(Lists!$J$10,$A$1:$V$1,0))&amp;""),"")</f>
        <v/>
      </c>
      <c r="Y391" s="36">
        <f>IF(ISNUMBER(IFERROR(VALUE(IFERROR(TRIM(INDEX($A391:$V391,MATCH(Lists!$J$2,$A$1:$V$1,0))&amp;""),"")),"")),IF(AND(IFERROR(VALUE(IFERROR(TRIM(INDEX($A391:$V391,MATCH(Lists!$J$2,$A$1:$V$1,0))&amp;""),"")),"")&gt;=0,IFERROR(VALUE(IFERROR(TRIM(INDEX($A391:$V391,MATCH(Lists!$J$2,$A$1:$V$1,0))&amp;""),"")),"")&lt;=10),IFERROR(VALUE(IFERROR(TRIM(INDEX($A391:$V391,MATCH(Lists!$J$2,$A$1:$V$1,0))&amp;""),"")),""),""),"")</f>
        <v/>
      </c>
      <c r="Z391" s="36">
        <f>IF(Y391="","",IF(Y391&gt;=9,"Promoter",IF(Y391&gt;=7,"Passive","Detractor")))</f>
        <v/>
      </c>
      <c r="AA391" s="36">
        <f>IFERROR(VALUE(IFERROR(TRIM(INDEX($A391:$V391,MATCH(Lists!$J$4,$A$1:$V$1,0))&amp;""),"")),"")</f>
        <v/>
      </c>
      <c r="AB391" s="36">
        <f>IFERROR(VALUE(IFERROR(TRIM(INDEX($A391:$V391,MATCH(Lists!$J$5,$A$1:$V$1,0))&amp;""),"")),"")</f>
        <v/>
      </c>
      <c r="AC391" s="36">
        <f>IFERROR(VALUE(IFERROR(TRIM(INDEX($A391:$V391,MATCH(Lists!$J$6,$A$1:$V$1,0))&amp;""),"")),"")</f>
        <v/>
      </c>
      <c r="AD391" s="36">
        <f>IFERROR(TRIM(INDEX($A391:$V391,MATCH(Lists!$J$7,$A$1:$V$1,0))&amp;""),"")</f>
        <v/>
      </c>
      <c r="AE391" s="36">
        <f>IFERROR(TRIM(INDEX($A391:$V391,MATCH(Lists!$J$8,$A$1:$V$1,0))&amp;""),"")</f>
        <v/>
      </c>
      <c r="AF391" s="36">
        <f>IFERROR(TRIM(INDEX($A391:$V391,MATCH(Lists!$J$3,$A$1:$V$1,0))&amp;""),"")</f>
        <v/>
      </c>
      <c r="AG391" s="36">
        <f>IF(LEN(AF391)&gt;0,MAX($AG$1:AG390)+1,"")</f>
        <v/>
      </c>
      <c r="AH391" s="36">
        <f>IFERROR(TRIM(INDEX($A391:$V391,MATCH(Lists!$J$9,$A$1:$V$1,0))&amp;""),"")</f>
        <v/>
      </c>
    </row>
    <row r="392">
      <c r="W392" s="35" t="n"/>
      <c r="X392" s="36">
        <f>IFERROR(TRIM(INDEX($A392:$V392,MATCH(Lists!$J$10,$A$1:$V$1,0))&amp;""),"")</f>
        <v/>
      </c>
      <c r="Y392" s="36">
        <f>IF(ISNUMBER(IFERROR(VALUE(IFERROR(TRIM(INDEX($A392:$V392,MATCH(Lists!$J$2,$A$1:$V$1,0))&amp;""),"")),"")),IF(AND(IFERROR(VALUE(IFERROR(TRIM(INDEX($A392:$V392,MATCH(Lists!$J$2,$A$1:$V$1,0))&amp;""),"")),"")&gt;=0,IFERROR(VALUE(IFERROR(TRIM(INDEX($A392:$V392,MATCH(Lists!$J$2,$A$1:$V$1,0))&amp;""),"")),"")&lt;=10),IFERROR(VALUE(IFERROR(TRIM(INDEX($A392:$V392,MATCH(Lists!$J$2,$A$1:$V$1,0))&amp;""),"")),""),""),"")</f>
        <v/>
      </c>
      <c r="Z392" s="36">
        <f>IF(Y392="","",IF(Y392&gt;=9,"Promoter",IF(Y392&gt;=7,"Passive","Detractor")))</f>
        <v/>
      </c>
      <c r="AA392" s="36">
        <f>IFERROR(VALUE(IFERROR(TRIM(INDEX($A392:$V392,MATCH(Lists!$J$4,$A$1:$V$1,0))&amp;""),"")),"")</f>
        <v/>
      </c>
      <c r="AB392" s="36">
        <f>IFERROR(VALUE(IFERROR(TRIM(INDEX($A392:$V392,MATCH(Lists!$J$5,$A$1:$V$1,0))&amp;""),"")),"")</f>
        <v/>
      </c>
      <c r="AC392" s="36">
        <f>IFERROR(VALUE(IFERROR(TRIM(INDEX($A392:$V392,MATCH(Lists!$J$6,$A$1:$V$1,0))&amp;""),"")),"")</f>
        <v/>
      </c>
      <c r="AD392" s="36">
        <f>IFERROR(TRIM(INDEX($A392:$V392,MATCH(Lists!$J$7,$A$1:$V$1,0))&amp;""),"")</f>
        <v/>
      </c>
      <c r="AE392" s="36">
        <f>IFERROR(TRIM(INDEX($A392:$V392,MATCH(Lists!$J$8,$A$1:$V$1,0))&amp;""),"")</f>
        <v/>
      </c>
      <c r="AF392" s="36">
        <f>IFERROR(TRIM(INDEX($A392:$V392,MATCH(Lists!$J$3,$A$1:$V$1,0))&amp;""),"")</f>
        <v/>
      </c>
      <c r="AG392" s="36">
        <f>IF(LEN(AF392)&gt;0,MAX($AG$1:AG391)+1,"")</f>
        <v/>
      </c>
      <c r="AH392" s="36">
        <f>IFERROR(TRIM(INDEX($A392:$V392,MATCH(Lists!$J$9,$A$1:$V$1,0))&amp;""),"")</f>
        <v/>
      </c>
    </row>
    <row r="393">
      <c r="W393" s="35" t="n"/>
      <c r="X393" s="36">
        <f>IFERROR(TRIM(INDEX($A393:$V393,MATCH(Lists!$J$10,$A$1:$V$1,0))&amp;""),"")</f>
        <v/>
      </c>
      <c r="Y393" s="36">
        <f>IF(ISNUMBER(IFERROR(VALUE(IFERROR(TRIM(INDEX($A393:$V393,MATCH(Lists!$J$2,$A$1:$V$1,0))&amp;""),"")),"")),IF(AND(IFERROR(VALUE(IFERROR(TRIM(INDEX($A393:$V393,MATCH(Lists!$J$2,$A$1:$V$1,0))&amp;""),"")),"")&gt;=0,IFERROR(VALUE(IFERROR(TRIM(INDEX($A393:$V393,MATCH(Lists!$J$2,$A$1:$V$1,0))&amp;""),"")),"")&lt;=10),IFERROR(VALUE(IFERROR(TRIM(INDEX($A393:$V393,MATCH(Lists!$J$2,$A$1:$V$1,0))&amp;""),"")),""),""),"")</f>
        <v/>
      </c>
      <c r="Z393" s="36">
        <f>IF(Y393="","",IF(Y393&gt;=9,"Promoter",IF(Y393&gt;=7,"Passive","Detractor")))</f>
        <v/>
      </c>
      <c r="AA393" s="36">
        <f>IFERROR(VALUE(IFERROR(TRIM(INDEX($A393:$V393,MATCH(Lists!$J$4,$A$1:$V$1,0))&amp;""),"")),"")</f>
        <v/>
      </c>
      <c r="AB393" s="36">
        <f>IFERROR(VALUE(IFERROR(TRIM(INDEX($A393:$V393,MATCH(Lists!$J$5,$A$1:$V$1,0))&amp;""),"")),"")</f>
        <v/>
      </c>
      <c r="AC393" s="36">
        <f>IFERROR(VALUE(IFERROR(TRIM(INDEX($A393:$V393,MATCH(Lists!$J$6,$A$1:$V$1,0))&amp;""),"")),"")</f>
        <v/>
      </c>
      <c r="AD393" s="36">
        <f>IFERROR(TRIM(INDEX($A393:$V393,MATCH(Lists!$J$7,$A$1:$V$1,0))&amp;""),"")</f>
        <v/>
      </c>
      <c r="AE393" s="36">
        <f>IFERROR(TRIM(INDEX($A393:$V393,MATCH(Lists!$J$8,$A$1:$V$1,0))&amp;""),"")</f>
        <v/>
      </c>
      <c r="AF393" s="36">
        <f>IFERROR(TRIM(INDEX($A393:$V393,MATCH(Lists!$J$3,$A$1:$V$1,0))&amp;""),"")</f>
        <v/>
      </c>
      <c r="AG393" s="36">
        <f>IF(LEN(AF393)&gt;0,MAX($AG$1:AG392)+1,"")</f>
        <v/>
      </c>
      <c r="AH393" s="36">
        <f>IFERROR(TRIM(INDEX($A393:$V393,MATCH(Lists!$J$9,$A$1:$V$1,0))&amp;""),"")</f>
        <v/>
      </c>
    </row>
    <row r="394">
      <c r="W394" s="35" t="n"/>
      <c r="X394" s="36">
        <f>IFERROR(TRIM(INDEX($A394:$V394,MATCH(Lists!$J$10,$A$1:$V$1,0))&amp;""),"")</f>
        <v/>
      </c>
      <c r="Y394" s="36">
        <f>IF(ISNUMBER(IFERROR(VALUE(IFERROR(TRIM(INDEX($A394:$V394,MATCH(Lists!$J$2,$A$1:$V$1,0))&amp;""),"")),"")),IF(AND(IFERROR(VALUE(IFERROR(TRIM(INDEX($A394:$V394,MATCH(Lists!$J$2,$A$1:$V$1,0))&amp;""),"")),"")&gt;=0,IFERROR(VALUE(IFERROR(TRIM(INDEX($A394:$V394,MATCH(Lists!$J$2,$A$1:$V$1,0))&amp;""),"")),"")&lt;=10),IFERROR(VALUE(IFERROR(TRIM(INDEX($A394:$V394,MATCH(Lists!$J$2,$A$1:$V$1,0))&amp;""),"")),""),""),"")</f>
        <v/>
      </c>
      <c r="Z394" s="36">
        <f>IF(Y394="","",IF(Y394&gt;=9,"Promoter",IF(Y394&gt;=7,"Passive","Detractor")))</f>
        <v/>
      </c>
      <c r="AA394" s="36">
        <f>IFERROR(VALUE(IFERROR(TRIM(INDEX($A394:$V394,MATCH(Lists!$J$4,$A$1:$V$1,0))&amp;""),"")),"")</f>
        <v/>
      </c>
      <c r="AB394" s="36">
        <f>IFERROR(VALUE(IFERROR(TRIM(INDEX($A394:$V394,MATCH(Lists!$J$5,$A$1:$V$1,0))&amp;""),"")),"")</f>
        <v/>
      </c>
      <c r="AC394" s="36">
        <f>IFERROR(VALUE(IFERROR(TRIM(INDEX($A394:$V394,MATCH(Lists!$J$6,$A$1:$V$1,0))&amp;""),"")),"")</f>
        <v/>
      </c>
      <c r="AD394" s="36">
        <f>IFERROR(TRIM(INDEX($A394:$V394,MATCH(Lists!$J$7,$A$1:$V$1,0))&amp;""),"")</f>
        <v/>
      </c>
      <c r="AE394" s="36">
        <f>IFERROR(TRIM(INDEX($A394:$V394,MATCH(Lists!$J$8,$A$1:$V$1,0))&amp;""),"")</f>
        <v/>
      </c>
      <c r="AF394" s="36">
        <f>IFERROR(TRIM(INDEX($A394:$V394,MATCH(Lists!$J$3,$A$1:$V$1,0))&amp;""),"")</f>
        <v/>
      </c>
      <c r="AG394" s="36">
        <f>IF(LEN(AF394)&gt;0,MAX($AG$1:AG393)+1,"")</f>
        <v/>
      </c>
      <c r="AH394" s="36">
        <f>IFERROR(TRIM(INDEX($A394:$V394,MATCH(Lists!$J$9,$A$1:$V$1,0))&amp;""),"")</f>
        <v/>
      </c>
    </row>
    <row r="395">
      <c r="W395" s="35" t="n"/>
      <c r="X395" s="36">
        <f>IFERROR(TRIM(INDEX($A395:$V395,MATCH(Lists!$J$10,$A$1:$V$1,0))&amp;""),"")</f>
        <v/>
      </c>
      <c r="Y395" s="36">
        <f>IF(ISNUMBER(IFERROR(VALUE(IFERROR(TRIM(INDEX($A395:$V395,MATCH(Lists!$J$2,$A$1:$V$1,0))&amp;""),"")),"")),IF(AND(IFERROR(VALUE(IFERROR(TRIM(INDEX($A395:$V395,MATCH(Lists!$J$2,$A$1:$V$1,0))&amp;""),"")),"")&gt;=0,IFERROR(VALUE(IFERROR(TRIM(INDEX($A395:$V395,MATCH(Lists!$J$2,$A$1:$V$1,0))&amp;""),"")),"")&lt;=10),IFERROR(VALUE(IFERROR(TRIM(INDEX($A395:$V395,MATCH(Lists!$J$2,$A$1:$V$1,0))&amp;""),"")),""),""),"")</f>
        <v/>
      </c>
      <c r="Z395" s="36">
        <f>IF(Y395="","",IF(Y395&gt;=9,"Promoter",IF(Y395&gt;=7,"Passive","Detractor")))</f>
        <v/>
      </c>
      <c r="AA395" s="36">
        <f>IFERROR(VALUE(IFERROR(TRIM(INDEX($A395:$V395,MATCH(Lists!$J$4,$A$1:$V$1,0))&amp;""),"")),"")</f>
        <v/>
      </c>
      <c r="AB395" s="36">
        <f>IFERROR(VALUE(IFERROR(TRIM(INDEX($A395:$V395,MATCH(Lists!$J$5,$A$1:$V$1,0))&amp;""),"")),"")</f>
        <v/>
      </c>
      <c r="AC395" s="36">
        <f>IFERROR(VALUE(IFERROR(TRIM(INDEX($A395:$V395,MATCH(Lists!$J$6,$A$1:$V$1,0))&amp;""),"")),"")</f>
        <v/>
      </c>
      <c r="AD395" s="36">
        <f>IFERROR(TRIM(INDEX($A395:$V395,MATCH(Lists!$J$7,$A$1:$V$1,0))&amp;""),"")</f>
        <v/>
      </c>
      <c r="AE395" s="36">
        <f>IFERROR(TRIM(INDEX($A395:$V395,MATCH(Lists!$J$8,$A$1:$V$1,0))&amp;""),"")</f>
        <v/>
      </c>
      <c r="AF395" s="36">
        <f>IFERROR(TRIM(INDEX($A395:$V395,MATCH(Lists!$J$3,$A$1:$V$1,0))&amp;""),"")</f>
        <v/>
      </c>
      <c r="AG395" s="36">
        <f>IF(LEN(AF395)&gt;0,MAX($AG$1:AG394)+1,"")</f>
        <v/>
      </c>
      <c r="AH395" s="36">
        <f>IFERROR(TRIM(INDEX($A395:$V395,MATCH(Lists!$J$9,$A$1:$V$1,0))&amp;""),"")</f>
        <v/>
      </c>
    </row>
    <row r="396">
      <c r="W396" s="35" t="n"/>
      <c r="X396" s="36">
        <f>IFERROR(TRIM(INDEX($A396:$V396,MATCH(Lists!$J$10,$A$1:$V$1,0))&amp;""),"")</f>
        <v/>
      </c>
      <c r="Y396" s="36">
        <f>IF(ISNUMBER(IFERROR(VALUE(IFERROR(TRIM(INDEX($A396:$V396,MATCH(Lists!$J$2,$A$1:$V$1,0))&amp;""),"")),"")),IF(AND(IFERROR(VALUE(IFERROR(TRIM(INDEX($A396:$V396,MATCH(Lists!$J$2,$A$1:$V$1,0))&amp;""),"")),"")&gt;=0,IFERROR(VALUE(IFERROR(TRIM(INDEX($A396:$V396,MATCH(Lists!$J$2,$A$1:$V$1,0))&amp;""),"")),"")&lt;=10),IFERROR(VALUE(IFERROR(TRIM(INDEX($A396:$V396,MATCH(Lists!$J$2,$A$1:$V$1,0))&amp;""),"")),""),""),"")</f>
        <v/>
      </c>
      <c r="Z396" s="36">
        <f>IF(Y396="","",IF(Y396&gt;=9,"Promoter",IF(Y396&gt;=7,"Passive","Detractor")))</f>
        <v/>
      </c>
      <c r="AA396" s="36">
        <f>IFERROR(VALUE(IFERROR(TRIM(INDEX($A396:$V396,MATCH(Lists!$J$4,$A$1:$V$1,0))&amp;""),"")),"")</f>
        <v/>
      </c>
      <c r="AB396" s="36">
        <f>IFERROR(VALUE(IFERROR(TRIM(INDEX($A396:$V396,MATCH(Lists!$J$5,$A$1:$V$1,0))&amp;""),"")),"")</f>
        <v/>
      </c>
      <c r="AC396" s="36">
        <f>IFERROR(VALUE(IFERROR(TRIM(INDEX($A396:$V396,MATCH(Lists!$J$6,$A$1:$V$1,0))&amp;""),"")),"")</f>
        <v/>
      </c>
      <c r="AD396" s="36">
        <f>IFERROR(TRIM(INDEX($A396:$V396,MATCH(Lists!$J$7,$A$1:$V$1,0))&amp;""),"")</f>
        <v/>
      </c>
      <c r="AE396" s="36">
        <f>IFERROR(TRIM(INDEX($A396:$V396,MATCH(Lists!$J$8,$A$1:$V$1,0))&amp;""),"")</f>
        <v/>
      </c>
      <c r="AF396" s="36">
        <f>IFERROR(TRIM(INDEX($A396:$V396,MATCH(Lists!$J$3,$A$1:$V$1,0))&amp;""),"")</f>
        <v/>
      </c>
      <c r="AG396" s="36">
        <f>IF(LEN(AF396)&gt;0,MAX($AG$1:AG395)+1,"")</f>
        <v/>
      </c>
      <c r="AH396" s="36">
        <f>IFERROR(TRIM(INDEX($A396:$V396,MATCH(Lists!$J$9,$A$1:$V$1,0))&amp;""),"")</f>
        <v/>
      </c>
    </row>
    <row r="397">
      <c r="W397" s="35" t="n"/>
      <c r="X397" s="36">
        <f>IFERROR(TRIM(INDEX($A397:$V397,MATCH(Lists!$J$10,$A$1:$V$1,0))&amp;""),"")</f>
        <v/>
      </c>
      <c r="Y397" s="36">
        <f>IF(ISNUMBER(IFERROR(VALUE(IFERROR(TRIM(INDEX($A397:$V397,MATCH(Lists!$J$2,$A$1:$V$1,0))&amp;""),"")),"")),IF(AND(IFERROR(VALUE(IFERROR(TRIM(INDEX($A397:$V397,MATCH(Lists!$J$2,$A$1:$V$1,0))&amp;""),"")),"")&gt;=0,IFERROR(VALUE(IFERROR(TRIM(INDEX($A397:$V397,MATCH(Lists!$J$2,$A$1:$V$1,0))&amp;""),"")),"")&lt;=10),IFERROR(VALUE(IFERROR(TRIM(INDEX($A397:$V397,MATCH(Lists!$J$2,$A$1:$V$1,0))&amp;""),"")),""),""),"")</f>
        <v/>
      </c>
      <c r="Z397" s="36">
        <f>IF(Y397="","",IF(Y397&gt;=9,"Promoter",IF(Y397&gt;=7,"Passive","Detractor")))</f>
        <v/>
      </c>
      <c r="AA397" s="36">
        <f>IFERROR(VALUE(IFERROR(TRIM(INDEX($A397:$V397,MATCH(Lists!$J$4,$A$1:$V$1,0))&amp;""),"")),"")</f>
        <v/>
      </c>
      <c r="AB397" s="36">
        <f>IFERROR(VALUE(IFERROR(TRIM(INDEX($A397:$V397,MATCH(Lists!$J$5,$A$1:$V$1,0))&amp;""),"")),"")</f>
        <v/>
      </c>
      <c r="AC397" s="36">
        <f>IFERROR(VALUE(IFERROR(TRIM(INDEX($A397:$V397,MATCH(Lists!$J$6,$A$1:$V$1,0))&amp;""),"")),"")</f>
        <v/>
      </c>
      <c r="AD397" s="36">
        <f>IFERROR(TRIM(INDEX($A397:$V397,MATCH(Lists!$J$7,$A$1:$V$1,0))&amp;""),"")</f>
        <v/>
      </c>
      <c r="AE397" s="36">
        <f>IFERROR(TRIM(INDEX($A397:$V397,MATCH(Lists!$J$8,$A$1:$V$1,0))&amp;""),"")</f>
        <v/>
      </c>
      <c r="AF397" s="36">
        <f>IFERROR(TRIM(INDEX($A397:$V397,MATCH(Lists!$J$3,$A$1:$V$1,0))&amp;""),"")</f>
        <v/>
      </c>
      <c r="AG397" s="36">
        <f>IF(LEN(AF397)&gt;0,MAX($AG$1:AG396)+1,"")</f>
        <v/>
      </c>
      <c r="AH397" s="36">
        <f>IFERROR(TRIM(INDEX($A397:$V397,MATCH(Lists!$J$9,$A$1:$V$1,0))&amp;""),"")</f>
        <v/>
      </c>
    </row>
    <row r="398">
      <c r="W398" s="35" t="n"/>
      <c r="X398" s="36">
        <f>IFERROR(TRIM(INDEX($A398:$V398,MATCH(Lists!$J$10,$A$1:$V$1,0))&amp;""),"")</f>
        <v/>
      </c>
      <c r="Y398" s="36">
        <f>IF(ISNUMBER(IFERROR(VALUE(IFERROR(TRIM(INDEX($A398:$V398,MATCH(Lists!$J$2,$A$1:$V$1,0))&amp;""),"")),"")),IF(AND(IFERROR(VALUE(IFERROR(TRIM(INDEX($A398:$V398,MATCH(Lists!$J$2,$A$1:$V$1,0))&amp;""),"")),"")&gt;=0,IFERROR(VALUE(IFERROR(TRIM(INDEX($A398:$V398,MATCH(Lists!$J$2,$A$1:$V$1,0))&amp;""),"")),"")&lt;=10),IFERROR(VALUE(IFERROR(TRIM(INDEX($A398:$V398,MATCH(Lists!$J$2,$A$1:$V$1,0))&amp;""),"")),""),""),"")</f>
        <v/>
      </c>
      <c r="Z398" s="36">
        <f>IF(Y398="","",IF(Y398&gt;=9,"Promoter",IF(Y398&gt;=7,"Passive","Detractor")))</f>
        <v/>
      </c>
      <c r="AA398" s="36">
        <f>IFERROR(VALUE(IFERROR(TRIM(INDEX($A398:$V398,MATCH(Lists!$J$4,$A$1:$V$1,0))&amp;""),"")),"")</f>
        <v/>
      </c>
      <c r="AB398" s="36">
        <f>IFERROR(VALUE(IFERROR(TRIM(INDEX($A398:$V398,MATCH(Lists!$J$5,$A$1:$V$1,0))&amp;""),"")),"")</f>
        <v/>
      </c>
      <c r="AC398" s="36">
        <f>IFERROR(VALUE(IFERROR(TRIM(INDEX($A398:$V398,MATCH(Lists!$J$6,$A$1:$V$1,0))&amp;""),"")),"")</f>
        <v/>
      </c>
      <c r="AD398" s="36">
        <f>IFERROR(TRIM(INDEX($A398:$V398,MATCH(Lists!$J$7,$A$1:$V$1,0))&amp;""),"")</f>
        <v/>
      </c>
      <c r="AE398" s="36">
        <f>IFERROR(TRIM(INDEX($A398:$V398,MATCH(Lists!$J$8,$A$1:$V$1,0))&amp;""),"")</f>
        <v/>
      </c>
      <c r="AF398" s="36">
        <f>IFERROR(TRIM(INDEX($A398:$V398,MATCH(Lists!$J$3,$A$1:$V$1,0))&amp;""),"")</f>
        <v/>
      </c>
      <c r="AG398" s="36">
        <f>IF(LEN(AF398)&gt;0,MAX($AG$1:AG397)+1,"")</f>
        <v/>
      </c>
      <c r="AH398" s="36">
        <f>IFERROR(TRIM(INDEX($A398:$V398,MATCH(Lists!$J$9,$A$1:$V$1,0))&amp;""),"")</f>
        <v/>
      </c>
    </row>
    <row r="399">
      <c r="W399" s="35" t="n"/>
      <c r="X399" s="36">
        <f>IFERROR(TRIM(INDEX($A399:$V399,MATCH(Lists!$J$10,$A$1:$V$1,0))&amp;""),"")</f>
        <v/>
      </c>
      <c r="Y399" s="36">
        <f>IF(ISNUMBER(IFERROR(VALUE(IFERROR(TRIM(INDEX($A399:$V399,MATCH(Lists!$J$2,$A$1:$V$1,0))&amp;""),"")),"")),IF(AND(IFERROR(VALUE(IFERROR(TRIM(INDEX($A399:$V399,MATCH(Lists!$J$2,$A$1:$V$1,0))&amp;""),"")),"")&gt;=0,IFERROR(VALUE(IFERROR(TRIM(INDEX($A399:$V399,MATCH(Lists!$J$2,$A$1:$V$1,0))&amp;""),"")),"")&lt;=10),IFERROR(VALUE(IFERROR(TRIM(INDEX($A399:$V399,MATCH(Lists!$J$2,$A$1:$V$1,0))&amp;""),"")),""),""),"")</f>
        <v/>
      </c>
      <c r="Z399" s="36">
        <f>IF(Y399="","",IF(Y399&gt;=9,"Promoter",IF(Y399&gt;=7,"Passive","Detractor")))</f>
        <v/>
      </c>
      <c r="AA399" s="36">
        <f>IFERROR(VALUE(IFERROR(TRIM(INDEX($A399:$V399,MATCH(Lists!$J$4,$A$1:$V$1,0))&amp;""),"")),"")</f>
        <v/>
      </c>
      <c r="AB399" s="36">
        <f>IFERROR(VALUE(IFERROR(TRIM(INDEX($A399:$V399,MATCH(Lists!$J$5,$A$1:$V$1,0))&amp;""),"")),"")</f>
        <v/>
      </c>
      <c r="AC399" s="36">
        <f>IFERROR(VALUE(IFERROR(TRIM(INDEX($A399:$V399,MATCH(Lists!$J$6,$A$1:$V$1,0))&amp;""),"")),"")</f>
        <v/>
      </c>
      <c r="AD399" s="36">
        <f>IFERROR(TRIM(INDEX($A399:$V399,MATCH(Lists!$J$7,$A$1:$V$1,0))&amp;""),"")</f>
        <v/>
      </c>
      <c r="AE399" s="36">
        <f>IFERROR(TRIM(INDEX($A399:$V399,MATCH(Lists!$J$8,$A$1:$V$1,0))&amp;""),"")</f>
        <v/>
      </c>
      <c r="AF399" s="36">
        <f>IFERROR(TRIM(INDEX($A399:$V399,MATCH(Lists!$J$3,$A$1:$V$1,0))&amp;""),"")</f>
        <v/>
      </c>
      <c r="AG399" s="36">
        <f>IF(LEN(AF399)&gt;0,MAX($AG$1:AG398)+1,"")</f>
        <v/>
      </c>
      <c r="AH399" s="36">
        <f>IFERROR(TRIM(INDEX($A399:$V399,MATCH(Lists!$J$9,$A$1:$V$1,0))&amp;""),"")</f>
        <v/>
      </c>
    </row>
    <row r="400">
      <c r="W400" s="35" t="n"/>
      <c r="X400" s="36">
        <f>IFERROR(TRIM(INDEX($A400:$V400,MATCH(Lists!$J$10,$A$1:$V$1,0))&amp;""),"")</f>
        <v/>
      </c>
      <c r="Y400" s="36">
        <f>IF(ISNUMBER(IFERROR(VALUE(IFERROR(TRIM(INDEX($A400:$V400,MATCH(Lists!$J$2,$A$1:$V$1,0))&amp;""),"")),"")),IF(AND(IFERROR(VALUE(IFERROR(TRIM(INDEX($A400:$V400,MATCH(Lists!$J$2,$A$1:$V$1,0))&amp;""),"")),"")&gt;=0,IFERROR(VALUE(IFERROR(TRIM(INDEX($A400:$V400,MATCH(Lists!$J$2,$A$1:$V$1,0))&amp;""),"")),"")&lt;=10),IFERROR(VALUE(IFERROR(TRIM(INDEX($A400:$V400,MATCH(Lists!$J$2,$A$1:$V$1,0))&amp;""),"")),""),""),"")</f>
        <v/>
      </c>
      <c r="Z400" s="36">
        <f>IF(Y400="","",IF(Y400&gt;=9,"Promoter",IF(Y400&gt;=7,"Passive","Detractor")))</f>
        <v/>
      </c>
      <c r="AA400" s="36">
        <f>IFERROR(VALUE(IFERROR(TRIM(INDEX($A400:$V400,MATCH(Lists!$J$4,$A$1:$V$1,0))&amp;""),"")),"")</f>
        <v/>
      </c>
      <c r="AB400" s="36">
        <f>IFERROR(VALUE(IFERROR(TRIM(INDEX($A400:$V400,MATCH(Lists!$J$5,$A$1:$V$1,0))&amp;""),"")),"")</f>
        <v/>
      </c>
      <c r="AC400" s="36">
        <f>IFERROR(VALUE(IFERROR(TRIM(INDEX($A400:$V400,MATCH(Lists!$J$6,$A$1:$V$1,0))&amp;""),"")),"")</f>
        <v/>
      </c>
      <c r="AD400" s="36">
        <f>IFERROR(TRIM(INDEX($A400:$V400,MATCH(Lists!$J$7,$A$1:$V$1,0))&amp;""),"")</f>
        <v/>
      </c>
      <c r="AE400" s="36">
        <f>IFERROR(TRIM(INDEX($A400:$V400,MATCH(Lists!$J$8,$A$1:$V$1,0))&amp;""),"")</f>
        <v/>
      </c>
      <c r="AF400" s="36">
        <f>IFERROR(TRIM(INDEX($A400:$V400,MATCH(Lists!$J$3,$A$1:$V$1,0))&amp;""),"")</f>
        <v/>
      </c>
      <c r="AG400" s="36">
        <f>IF(LEN(AF400)&gt;0,MAX($AG$1:AG399)+1,"")</f>
        <v/>
      </c>
      <c r="AH400" s="36">
        <f>IFERROR(TRIM(INDEX($A400:$V400,MATCH(Lists!$J$9,$A$1:$V$1,0))&amp;""),"")</f>
        <v/>
      </c>
    </row>
    <row r="401">
      <c r="W401" s="35" t="n"/>
      <c r="X401" s="36">
        <f>IFERROR(TRIM(INDEX($A401:$V401,MATCH(Lists!$J$10,$A$1:$V$1,0))&amp;""),"")</f>
        <v/>
      </c>
      <c r="Y401" s="36">
        <f>IF(ISNUMBER(IFERROR(VALUE(IFERROR(TRIM(INDEX($A401:$V401,MATCH(Lists!$J$2,$A$1:$V$1,0))&amp;""),"")),"")),IF(AND(IFERROR(VALUE(IFERROR(TRIM(INDEX($A401:$V401,MATCH(Lists!$J$2,$A$1:$V$1,0))&amp;""),"")),"")&gt;=0,IFERROR(VALUE(IFERROR(TRIM(INDEX($A401:$V401,MATCH(Lists!$J$2,$A$1:$V$1,0))&amp;""),"")),"")&lt;=10),IFERROR(VALUE(IFERROR(TRIM(INDEX($A401:$V401,MATCH(Lists!$J$2,$A$1:$V$1,0))&amp;""),"")),""),""),"")</f>
        <v/>
      </c>
      <c r="Z401" s="36">
        <f>IF(Y401="","",IF(Y401&gt;=9,"Promoter",IF(Y401&gt;=7,"Passive","Detractor")))</f>
        <v/>
      </c>
      <c r="AA401" s="36">
        <f>IFERROR(VALUE(IFERROR(TRIM(INDEX($A401:$V401,MATCH(Lists!$J$4,$A$1:$V$1,0))&amp;""),"")),"")</f>
        <v/>
      </c>
      <c r="AB401" s="36">
        <f>IFERROR(VALUE(IFERROR(TRIM(INDEX($A401:$V401,MATCH(Lists!$J$5,$A$1:$V$1,0))&amp;""),"")),"")</f>
        <v/>
      </c>
      <c r="AC401" s="36">
        <f>IFERROR(VALUE(IFERROR(TRIM(INDEX($A401:$V401,MATCH(Lists!$J$6,$A$1:$V$1,0))&amp;""),"")),"")</f>
        <v/>
      </c>
      <c r="AD401" s="36">
        <f>IFERROR(TRIM(INDEX($A401:$V401,MATCH(Lists!$J$7,$A$1:$V$1,0))&amp;""),"")</f>
        <v/>
      </c>
      <c r="AE401" s="36">
        <f>IFERROR(TRIM(INDEX($A401:$V401,MATCH(Lists!$J$8,$A$1:$V$1,0))&amp;""),"")</f>
        <v/>
      </c>
      <c r="AF401" s="36">
        <f>IFERROR(TRIM(INDEX($A401:$V401,MATCH(Lists!$J$3,$A$1:$V$1,0))&amp;""),"")</f>
        <v/>
      </c>
      <c r="AG401" s="36">
        <f>IF(LEN(AF401)&gt;0,MAX($AG$1:AG400)+1,"")</f>
        <v/>
      </c>
      <c r="AH401" s="36">
        <f>IFERROR(TRIM(INDEX($A401:$V401,MATCH(Lists!$J$9,$A$1:$V$1,0))&amp;""),"")</f>
        <v/>
      </c>
    </row>
    <row r="402">
      <c r="W402" s="35" t="n"/>
      <c r="X402" s="36">
        <f>IFERROR(TRIM(INDEX($A402:$V402,MATCH(Lists!$J$10,$A$1:$V$1,0))&amp;""),"")</f>
        <v/>
      </c>
      <c r="Y402" s="36">
        <f>IF(ISNUMBER(IFERROR(VALUE(IFERROR(TRIM(INDEX($A402:$V402,MATCH(Lists!$J$2,$A$1:$V$1,0))&amp;""),"")),"")),IF(AND(IFERROR(VALUE(IFERROR(TRIM(INDEX($A402:$V402,MATCH(Lists!$J$2,$A$1:$V$1,0))&amp;""),"")),"")&gt;=0,IFERROR(VALUE(IFERROR(TRIM(INDEX($A402:$V402,MATCH(Lists!$J$2,$A$1:$V$1,0))&amp;""),"")),"")&lt;=10),IFERROR(VALUE(IFERROR(TRIM(INDEX($A402:$V402,MATCH(Lists!$J$2,$A$1:$V$1,0))&amp;""),"")),""),""),"")</f>
        <v/>
      </c>
      <c r="Z402" s="36">
        <f>IF(Y402="","",IF(Y402&gt;=9,"Promoter",IF(Y402&gt;=7,"Passive","Detractor")))</f>
        <v/>
      </c>
      <c r="AA402" s="36">
        <f>IFERROR(VALUE(IFERROR(TRIM(INDEX($A402:$V402,MATCH(Lists!$J$4,$A$1:$V$1,0))&amp;""),"")),"")</f>
        <v/>
      </c>
      <c r="AB402" s="36">
        <f>IFERROR(VALUE(IFERROR(TRIM(INDEX($A402:$V402,MATCH(Lists!$J$5,$A$1:$V$1,0))&amp;""),"")),"")</f>
        <v/>
      </c>
      <c r="AC402" s="36">
        <f>IFERROR(VALUE(IFERROR(TRIM(INDEX($A402:$V402,MATCH(Lists!$J$6,$A$1:$V$1,0))&amp;""),"")),"")</f>
        <v/>
      </c>
      <c r="AD402" s="36">
        <f>IFERROR(TRIM(INDEX($A402:$V402,MATCH(Lists!$J$7,$A$1:$V$1,0))&amp;""),"")</f>
        <v/>
      </c>
      <c r="AE402" s="36">
        <f>IFERROR(TRIM(INDEX($A402:$V402,MATCH(Lists!$J$8,$A$1:$V$1,0))&amp;""),"")</f>
        <v/>
      </c>
      <c r="AF402" s="36">
        <f>IFERROR(TRIM(INDEX($A402:$V402,MATCH(Lists!$J$3,$A$1:$V$1,0))&amp;""),"")</f>
        <v/>
      </c>
      <c r="AG402" s="36">
        <f>IF(LEN(AF402)&gt;0,MAX($AG$1:AG401)+1,"")</f>
        <v/>
      </c>
      <c r="AH402" s="36">
        <f>IFERROR(TRIM(INDEX($A402:$V402,MATCH(Lists!$J$9,$A$1:$V$1,0))&amp;""),"")</f>
        <v/>
      </c>
    </row>
    <row r="403">
      <c r="W403" s="35" t="n"/>
      <c r="X403" s="36">
        <f>IFERROR(TRIM(INDEX($A403:$V403,MATCH(Lists!$J$10,$A$1:$V$1,0))&amp;""),"")</f>
        <v/>
      </c>
      <c r="Y403" s="36">
        <f>IF(ISNUMBER(IFERROR(VALUE(IFERROR(TRIM(INDEX($A403:$V403,MATCH(Lists!$J$2,$A$1:$V$1,0))&amp;""),"")),"")),IF(AND(IFERROR(VALUE(IFERROR(TRIM(INDEX($A403:$V403,MATCH(Lists!$J$2,$A$1:$V$1,0))&amp;""),"")),"")&gt;=0,IFERROR(VALUE(IFERROR(TRIM(INDEX($A403:$V403,MATCH(Lists!$J$2,$A$1:$V$1,0))&amp;""),"")),"")&lt;=10),IFERROR(VALUE(IFERROR(TRIM(INDEX($A403:$V403,MATCH(Lists!$J$2,$A$1:$V$1,0))&amp;""),"")),""),""),"")</f>
        <v/>
      </c>
      <c r="Z403" s="36">
        <f>IF(Y403="","",IF(Y403&gt;=9,"Promoter",IF(Y403&gt;=7,"Passive","Detractor")))</f>
        <v/>
      </c>
      <c r="AA403" s="36">
        <f>IFERROR(VALUE(IFERROR(TRIM(INDEX($A403:$V403,MATCH(Lists!$J$4,$A$1:$V$1,0))&amp;""),"")),"")</f>
        <v/>
      </c>
      <c r="AB403" s="36">
        <f>IFERROR(VALUE(IFERROR(TRIM(INDEX($A403:$V403,MATCH(Lists!$J$5,$A$1:$V$1,0))&amp;""),"")),"")</f>
        <v/>
      </c>
      <c r="AC403" s="36">
        <f>IFERROR(VALUE(IFERROR(TRIM(INDEX($A403:$V403,MATCH(Lists!$J$6,$A$1:$V$1,0))&amp;""),"")),"")</f>
        <v/>
      </c>
      <c r="AD403" s="36">
        <f>IFERROR(TRIM(INDEX($A403:$V403,MATCH(Lists!$J$7,$A$1:$V$1,0))&amp;""),"")</f>
        <v/>
      </c>
      <c r="AE403" s="36">
        <f>IFERROR(TRIM(INDEX($A403:$V403,MATCH(Lists!$J$8,$A$1:$V$1,0))&amp;""),"")</f>
        <v/>
      </c>
      <c r="AF403" s="36">
        <f>IFERROR(TRIM(INDEX($A403:$V403,MATCH(Lists!$J$3,$A$1:$V$1,0))&amp;""),"")</f>
        <v/>
      </c>
      <c r="AG403" s="36">
        <f>IF(LEN(AF403)&gt;0,MAX($AG$1:AG402)+1,"")</f>
        <v/>
      </c>
      <c r="AH403" s="36">
        <f>IFERROR(TRIM(INDEX($A403:$V403,MATCH(Lists!$J$9,$A$1:$V$1,0))&amp;""),"")</f>
        <v/>
      </c>
    </row>
    <row r="404">
      <c r="W404" s="35" t="n"/>
      <c r="X404" s="36">
        <f>IFERROR(TRIM(INDEX($A404:$V404,MATCH(Lists!$J$10,$A$1:$V$1,0))&amp;""),"")</f>
        <v/>
      </c>
      <c r="Y404" s="36">
        <f>IF(ISNUMBER(IFERROR(VALUE(IFERROR(TRIM(INDEX($A404:$V404,MATCH(Lists!$J$2,$A$1:$V$1,0))&amp;""),"")),"")),IF(AND(IFERROR(VALUE(IFERROR(TRIM(INDEX($A404:$V404,MATCH(Lists!$J$2,$A$1:$V$1,0))&amp;""),"")),"")&gt;=0,IFERROR(VALUE(IFERROR(TRIM(INDEX($A404:$V404,MATCH(Lists!$J$2,$A$1:$V$1,0))&amp;""),"")),"")&lt;=10),IFERROR(VALUE(IFERROR(TRIM(INDEX($A404:$V404,MATCH(Lists!$J$2,$A$1:$V$1,0))&amp;""),"")),""),""),"")</f>
        <v/>
      </c>
      <c r="Z404" s="36">
        <f>IF(Y404="","",IF(Y404&gt;=9,"Promoter",IF(Y404&gt;=7,"Passive","Detractor")))</f>
        <v/>
      </c>
      <c r="AA404" s="36">
        <f>IFERROR(VALUE(IFERROR(TRIM(INDEX($A404:$V404,MATCH(Lists!$J$4,$A$1:$V$1,0))&amp;""),"")),"")</f>
        <v/>
      </c>
      <c r="AB404" s="36">
        <f>IFERROR(VALUE(IFERROR(TRIM(INDEX($A404:$V404,MATCH(Lists!$J$5,$A$1:$V$1,0))&amp;""),"")),"")</f>
        <v/>
      </c>
      <c r="AC404" s="36">
        <f>IFERROR(VALUE(IFERROR(TRIM(INDEX($A404:$V404,MATCH(Lists!$J$6,$A$1:$V$1,0))&amp;""),"")),"")</f>
        <v/>
      </c>
      <c r="AD404" s="36">
        <f>IFERROR(TRIM(INDEX($A404:$V404,MATCH(Lists!$J$7,$A$1:$V$1,0))&amp;""),"")</f>
        <v/>
      </c>
      <c r="AE404" s="36">
        <f>IFERROR(TRIM(INDEX($A404:$V404,MATCH(Lists!$J$8,$A$1:$V$1,0))&amp;""),"")</f>
        <v/>
      </c>
      <c r="AF404" s="36">
        <f>IFERROR(TRIM(INDEX($A404:$V404,MATCH(Lists!$J$3,$A$1:$V$1,0))&amp;""),"")</f>
        <v/>
      </c>
      <c r="AG404" s="36">
        <f>IF(LEN(AF404)&gt;0,MAX($AG$1:AG403)+1,"")</f>
        <v/>
      </c>
      <c r="AH404" s="36">
        <f>IFERROR(TRIM(INDEX($A404:$V404,MATCH(Lists!$J$9,$A$1:$V$1,0))&amp;""),"")</f>
        <v/>
      </c>
    </row>
    <row r="405">
      <c r="W405" s="35" t="n"/>
      <c r="X405" s="36">
        <f>IFERROR(TRIM(INDEX($A405:$V405,MATCH(Lists!$J$10,$A$1:$V$1,0))&amp;""),"")</f>
        <v/>
      </c>
      <c r="Y405" s="36">
        <f>IF(ISNUMBER(IFERROR(VALUE(IFERROR(TRIM(INDEX($A405:$V405,MATCH(Lists!$J$2,$A$1:$V$1,0))&amp;""),"")),"")),IF(AND(IFERROR(VALUE(IFERROR(TRIM(INDEX($A405:$V405,MATCH(Lists!$J$2,$A$1:$V$1,0))&amp;""),"")),"")&gt;=0,IFERROR(VALUE(IFERROR(TRIM(INDEX($A405:$V405,MATCH(Lists!$J$2,$A$1:$V$1,0))&amp;""),"")),"")&lt;=10),IFERROR(VALUE(IFERROR(TRIM(INDEX($A405:$V405,MATCH(Lists!$J$2,$A$1:$V$1,0))&amp;""),"")),""),""),"")</f>
        <v/>
      </c>
      <c r="Z405" s="36">
        <f>IF(Y405="","",IF(Y405&gt;=9,"Promoter",IF(Y405&gt;=7,"Passive","Detractor")))</f>
        <v/>
      </c>
      <c r="AA405" s="36">
        <f>IFERROR(VALUE(IFERROR(TRIM(INDEX($A405:$V405,MATCH(Lists!$J$4,$A$1:$V$1,0))&amp;""),"")),"")</f>
        <v/>
      </c>
      <c r="AB405" s="36">
        <f>IFERROR(VALUE(IFERROR(TRIM(INDEX($A405:$V405,MATCH(Lists!$J$5,$A$1:$V$1,0))&amp;""),"")),"")</f>
        <v/>
      </c>
      <c r="AC405" s="36">
        <f>IFERROR(VALUE(IFERROR(TRIM(INDEX($A405:$V405,MATCH(Lists!$J$6,$A$1:$V$1,0))&amp;""),"")),"")</f>
        <v/>
      </c>
      <c r="AD405" s="36">
        <f>IFERROR(TRIM(INDEX($A405:$V405,MATCH(Lists!$J$7,$A$1:$V$1,0))&amp;""),"")</f>
        <v/>
      </c>
      <c r="AE405" s="36">
        <f>IFERROR(TRIM(INDEX($A405:$V405,MATCH(Lists!$J$8,$A$1:$V$1,0))&amp;""),"")</f>
        <v/>
      </c>
      <c r="AF405" s="36">
        <f>IFERROR(TRIM(INDEX($A405:$V405,MATCH(Lists!$J$3,$A$1:$V$1,0))&amp;""),"")</f>
        <v/>
      </c>
      <c r="AG405" s="36">
        <f>IF(LEN(AF405)&gt;0,MAX($AG$1:AG404)+1,"")</f>
        <v/>
      </c>
      <c r="AH405" s="36">
        <f>IFERROR(TRIM(INDEX($A405:$V405,MATCH(Lists!$J$9,$A$1:$V$1,0))&amp;""),"")</f>
        <v/>
      </c>
    </row>
    <row r="406">
      <c r="W406" s="35" t="n"/>
      <c r="X406" s="36">
        <f>IFERROR(TRIM(INDEX($A406:$V406,MATCH(Lists!$J$10,$A$1:$V$1,0))&amp;""),"")</f>
        <v/>
      </c>
      <c r="Y406" s="36">
        <f>IF(ISNUMBER(IFERROR(VALUE(IFERROR(TRIM(INDEX($A406:$V406,MATCH(Lists!$J$2,$A$1:$V$1,0))&amp;""),"")),"")),IF(AND(IFERROR(VALUE(IFERROR(TRIM(INDEX($A406:$V406,MATCH(Lists!$J$2,$A$1:$V$1,0))&amp;""),"")),"")&gt;=0,IFERROR(VALUE(IFERROR(TRIM(INDEX($A406:$V406,MATCH(Lists!$J$2,$A$1:$V$1,0))&amp;""),"")),"")&lt;=10),IFERROR(VALUE(IFERROR(TRIM(INDEX($A406:$V406,MATCH(Lists!$J$2,$A$1:$V$1,0))&amp;""),"")),""),""),"")</f>
        <v/>
      </c>
      <c r="Z406" s="36">
        <f>IF(Y406="","",IF(Y406&gt;=9,"Promoter",IF(Y406&gt;=7,"Passive","Detractor")))</f>
        <v/>
      </c>
      <c r="AA406" s="36">
        <f>IFERROR(VALUE(IFERROR(TRIM(INDEX($A406:$V406,MATCH(Lists!$J$4,$A$1:$V$1,0))&amp;""),"")),"")</f>
        <v/>
      </c>
      <c r="AB406" s="36">
        <f>IFERROR(VALUE(IFERROR(TRIM(INDEX($A406:$V406,MATCH(Lists!$J$5,$A$1:$V$1,0))&amp;""),"")),"")</f>
        <v/>
      </c>
      <c r="AC406" s="36">
        <f>IFERROR(VALUE(IFERROR(TRIM(INDEX($A406:$V406,MATCH(Lists!$J$6,$A$1:$V$1,0))&amp;""),"")),"")</f>
        <v/>
      </c>
      <c r="AD406" s="36">
        <f>IFERROR(TRIM(INDEX($A406:$V406,MATCH(Lists!$J$7,$A$1:$V$1,0))&amp;""),"")</f>
        <v/>
      </c>
      <c r="AE406" s="36">
        <f>IFERROR(TRIM(INDEX($A406:$V406,MATCH(Lists!$J$8,$A$1:$V$1,0))&amp;""),"")</f>
        <v/>
      </c>
      <c r="AF406" s="36">
        <f>IFERROR(TRIM(INDEX($A406:$V406,MATCH(Lists!$J$3,$A$1:$V$1,0))&amp;""),"")</f>
        <v/>
      </c>
      <c r="AG406" s="36">
        <f>IF(LEN(AF406)&gt;0,MAX($AG$1:AG405)+1,"")</f>
        <v/>
      </c>
      <c r="AH406" s="36">
        <f>IFERROR(TRIM(INDEX($A406:$V406,MATCH(Lists!$J$9,$A$1:$V$1,0))&amp;""),"")</f>
        <v/>
      </c>
    </row>
    <row r="407">
      <c r="W407" s="35" t="n"/>
      <c r="X407" s="36">
        <f>IFERROR(TRIM(INDEX($A407:$V407,MATCH(Lists!$J$10,$A$1:$V$1,0))&amp;""),"")</f>
        <v/>
      </c>
      <c r="Y407" s="36">
        <f>IF(ISNUMBER(IFERROR(VALUE(IFERROR(TRIM(INDEX($A407:$V407,MATCH(Lists!$J$2,$A$1:$V$1,0))&amp;""),"")),"")),IF(AND(IFERROR(VALUE(IFERROR(TRIM(INDEX($A407:$V407,MATCH(Lists!$J$2,$A$1:$V$1,0))&amp;""),"")),"")&gt;=0,IFERROR(VALUE(IFERROR(TRIM(INDEX($A407:$V407,MATCH(Lists!$J$2,$A$1:$V$1,0))&amp;""),"")),"")&lt;=10),IFERROR(VALUE(IFERROR(TRIM(INDEX($A407:$V407,MATCH(Lists!$J$2,$A$1:$V$1,0))&amp;""),"")),""),""),"")</f>
        <v/>
      </c>
      <c r="Z407" s="36">
        <f>IF(Y407="","",IF(Y407&gt;=9,"Promoter",IF(Y407&gt;=7,"Passive","Detractor")))</f>
        <v/>
      </c>
      <c r="AA407" s="36">
        <f>IFERROR(VALUE(IFERROR(TRIM(INDEX($A407:$V407,MATCH(Lists!$J$4,$A$1:$V$1,0))&amp;""),"")),"")</f>
        <v/>
      </c>
      <c r="AB407" s="36">
        <f>IFERROR(VALUE(IFERROR(TRIM(INDEX($A407:$V407,MATCH(Lists!$J$5,$A$1:$V$1,0))&amp;""),"")),"")</f>
        <v/>
      </c>
      <c r="AC407" s="36">
        <f>IFERROR(VALUE(IFERROR(TRIM(INDEX($A407:$V407,MATCH(Lists!$J$6,$A$1:$V$1,0))&amp;""),"")),"")</f>
        <v/>
      </c>
      <c r="AD407" s="36">
        <f>IFERROR(TRIM(INDEX($A407:$V407,MATCH(Lists!$J$7,$A$1:$V$1,0))&amp;""),"")</f>
        <v/>
      </c>
      <c r="AE407" s="36">
        <f>IFERROR(TRIM(INDEX($A407:$V407,MATCH(Lists!$J$8,$A$1:$V$1,0))&amp;""),"")</f>
        <v/>
      </c>
      <c r="AF407" s="36">
        <f>IFERROR(TRIM(INDEX($A407:$V407,MATCH(Lists!$J$3,$A$1:$V$1,0))&amp;""),"")</f>
        <v/>
      </c>
      <c r="AG407" s="36">
        <f>IF(LEN(AF407)&gt;0,MAX($AG$1:AG406)+1,"")</f>
        <v/>
      </c>
      <c r="AH407" s="36">
        <f>IFERROR(TRIM(INDEX($A407:$V407,MATCH(Lists!$J$9,$A$1:$V$1,0))&amp;""),"")</f>
        <v/>
      </c>
    </row>
    <row r="408">
      <c r="W408" s="35" t="n"/>
      <c r="X408" s="36">
        <f>IFERROR(TRIM(INDEX($A408:$V408,MATCH(Lists!$J$10,$A$1:$V$1,0))&amp;""),"")</f>
        <v/>
      </c>
      <c r="Y408" s="36">
        <f>IF(ISNUMBER(IFERROR(VALUE(IFERROR(TRIM(INDEX($A408:$V408,MATCH(Lists!$J$2,$A$1:$V$1,0))&amp;""),"")),"")),IF(AND(IFERROR(VALUE(IFERROR(TRIM(INDEX($A408:$V408,MATCH(Lists!$J$2,$A$1:$V$1,0))&amp;""),"")),"")&gt;=0,IFERROR(VALUE(IFERROR(TRIM(INDEX($A408:$V408,MATCH(Lists!$J$2,$A$1:$V$1,0))&amp;""),"")),"")&lt;=10),IFERROR(VALUE(IFERROR(TRIM(INDEX($A408:$V408,MATCH(Lists!$J$2,$A$1:$V$1,0))&amp;""),"")),""),""),"")</f>
        <v/>
      </c>
      <c r="Z408" s="36">
        <f>IF(Y408="","",IF(Y408&gt;=9,"Promoter",IF(Y408&gt;=7,"Passive","Detractor")))</f>
        <v/>
      </c>
      <c r="AA408" s="36">
        <f>IFERROR(VALUE(IFERROR(TRIM(INDEX($A408:$V408,MATCH(Lists!$J$4,$A$1:$V$1,0))&amp;""),"")),"")</f>
        <v/>
      </c>
      <c r="AB408" s="36">
        <f>IFERROR(VALUE(IFERROR(TRIM(INDEX($A408:$V408,MATCH(Lists!$J$5,$A$1:$V$1,0))&amp;""),"")),"")</f>
        <v/>
      </c>
      <c r="AC408" s="36">
        <f>IFERROR(VALUE(IFERROR(TRIM(INDEX($A408:$V408,MATCH(Lists!$J$6,$A$1:$V$1,0))&amp;""),"")),"")</f>
        <v/>
      </c>
      <c r="AD408" s="36">
        <f>IFERROR(TRIM(INDEX($A408:$V408,MATCH(Lists!$J$7,$A$1:$V$1,0))&amp;""),"")</f>
        <v/>
      </c>
      <c r="AE408" s="36">
        <f>IFERROR(TRIM(INDEX($A408:$V408,MATCH(Lists!$J$8,$A$1:$V$1,0))&amp;""),"")</f>
        <v/>
      </c>
      <c r="AF408" s="36">
        <f>IFERROR(TRIM(INDEX($A408:$V408,MATCH(Lists!$J$3,$A$1:$V$1,0))&amp;""),"")</f>
        <v/>
      </c>
      <c r="AG408" s="36">
        <f>IF(LEN(AF408)&gt;0,MAX($AG$1:AG407)+1,"")</f>
        <v/>
      </c>
      <c r="AH408" s="36">
        <f>IFERROR(TRIM(INDEX($A408:$V408,MATCH(Lists!$J$9,$A$1:$V$1,0))&amp;""),"")</f>
        <v/>
      </c>
    </row>
    <row r="409">
      <c r="W409" s="35" t="n"/>
      <c r="X409" s="36">
        <f>IFERROR(TRIM(INDEX($A409:$V409,MATCH(Lists!$J$10,$A$1:$V$1,0))&amp;""),"")</f>
        <v/>
      </c>
      <c r="Y409" s="36">
        <f>IF(ISNUMBER(IFERROR(VALUE(IFERROR(TRIM(INDEX($A409:$V409,MATCH(Lists!$J$2,$A$1:$V$1,0))&amp;""),"")),"")),IF(AND(IFERROR(VALUE(IFERROR(TRIM(INDEX($A409:$V409,MATCH(Lists!$J$2,$A$1:$V$1,0))&amp;""),"")),"")&gt;=0,IFERROR(VALUE(IFERROR(TRIM(INDEX($A409:$V409,MATCH(Lists!$J$2,$A$1:$V$1,0))&amp;""),"")),"")&lt;=10),IFERROR(VALUE(IFERROR(TRIM(INDEX($A409:$V409,MATCH(Lists!$J$2,$A$1:$V$1,0))&amp;""),"")),""),""),"")</f>
        <v/>
      </c>
      <c r="Z409" s="36">
        <f>IF(Y409="","",IF(Y409&gt;=9,"Promoter",IF(Y409&gt;=7,"Passive","Detractor")))</f>
        <v/>
      </c>
      <c r="AA409" s="36">
        <f>IFERROR(VALUE(IFERROR(TRIM(INDEX($A409:$V409,MATCH(Lists!$J$4,$A$1:$V$1,0))&amp;""),"")),"")</f>
        <v/>
      </c>
      <c r="AB409" s="36">
        <f>IFERROR(VALUE(IFERROR(TRIM(INDEX($A409:$V409,MATCH(Lists!$J$5,$A$1:$V$1,0))&amp;""),"")),"")</f>
        <v/>
      </c>
      <c r="AC409" s="36">
        <f>IFERROR(VALUE(IFERROR(TRIM(INDEX($A409:$V409,MATCH(Lists!$J$6,$A$1:$V$1,0))&amp;""),"")),"")</f>
        <v/>
      </c>
      <c r="AD409" s="36">
        <f>IFERROR(TRIM(INDEX($A409:$V409,MATCH(Lists!$J$7,$A$1:$V$1,0))&amp;""),"")</f>
        <v/>
      </c>
      <c r="AE409" s="36">
        <f>IFERROR(TRIM(INDEX($A409:$V409,MATCH(Lists!$J$8,$A$1:$V$1,0))&amp;""),"")</f>
        <v/>
      </c>
      <c r="AF409" s="36">
        <f>IFERROR(TRIM(INDEX($A409:$V409,MATCH(Lists!$J$3,$A$1:$V$1,0))&amp;""),"")</f>
        <v/>
      </c>
      <c r="AG409" s="36">
        <f>IF(LEN(AF409)&gt;0,MAX($AG$1:AG408)+1,"")</f>
        <v/>
      </c>
      <c r="AH409" s="36">
        <f>IFERROR(TRIM(INDEX($A409:$V409,MATCH(Lists!$J$9,$A$1:$V$1,0))&amp;""),"")</f>
        <v/>
      </c>
    </row>
    <row r="410">
      <c r="W410" s="35" t="n"/>
      <c r="X410" s="36">
        <f>IFERROR(TRIM(INDEX($A410:$V410,MATCH(Lists!$J$10,$A$1:$V$1,0))&amp;""),"")</f>
        <v/>
      </c>
      <c r="Y410" s="36">
        <f>IF(ISNUMBER(IFERROR(VALUE(IFERROR(TRIM(INDEX($A410:$V410,MATCH(Lists!$J$2,$A$1:$V$1,0))&amp;""),"")),"")),IF(AND(IFERROR(VALUE(IFERROR(TRIM(INDEX($A410:$V410,MATCH(Lists!$J$2,$A$1:$V$1,0))&amp;""),"")),"")&gt;=0,IFERROR(VALUE(IFERROR(TRIM(INDEX($A410:$V410,MATCH(Lists!$J$2,$A$1:$V$1,0))&amp;""),"")),"")&lt;=10),IFERROR(VALUE(IFERROR(TRIM(INDEX($A410:$V410,MATCH(Lists!$J$2,$A$1:$V$1,0))&amp;""),"")),""),""),"")</f>
        <v/>
      </c>
      <c r="Z410" s="36">
        <f>IF(Y410="","",IF(Y410&gt;=9,"Promoter",IF(Y410&gt;=7,"Passive","Detractor")))</f>
        <v/>
      </c>
      <c r="AA410" s="36">
        <f>IFERROR(VALUE(IFERROR(TRIM(INDEX($A410:$V410,MATCH(Lists!$J$4,$A$1:$V$1,0))&amp;""),"")),"")</f>
        <v/>
      </c>
      <c r="AB410" s="36">
        <f>IFERROR(VALUE(IFERROR(TRIM(INDEX($A410:$V410,MATCH(Lists!$J$5,$A$1:$V$1,0))&amp;""),"")),"")</f>
        <v/>
      </c>
      <c r="AC410" s="36">
        <f>IFERROR(VALUE(IFERROR(TRIM(INDEX($A410:$V410,MATCH(Lists!$J$6,$A$1:$V$1,0))&amp;""),"")),"")</f>
        <v/>
      </c>
      <c r="AD410" s="36">
        <f>IFERROR(TRIM(INDEX($A410:$V410,MATCH(Lists!$J$7,$A$1:$V$1,0))&amp;""),"")</f>
        <v/>
      </c>
      <c r="AE410" s="36">
        <f>IFERROR(TRIM(INDEX($A410:$V410,MATCH(Lists!$J$8,$A$1:$V$1,0))&amp;""),"")</f>
        <v/>
      </c>
      <c r="AF410" s="36">
        <f>IFERROR(TRIM(INDEX($A410:$V410,MATCH(Lists!$J$3,$A$1:$V$1,0))&amp;""),"")</f>
        <v/>
      </c>
      <c r="AG410" s="36">
        <f>IF(LEN(AF410)&gt;0,MAX($AG$1:AG409)+1,"")</f>
        <v/>
      </c>
      <c r="AH410" s="36">
        <f>IFERROR(TRIM(INDEX($A410:$V410,MATCH(Lists!$J$9,$A$1:$V$1,0))&amp;""),"")</f>
        <v/>
      </c>
    </row>
    <row r="411">
      <c r="W411" s="35" t="n"/>
      <c r="X411" s="36">
        <f>IFERROR(TRIM(INDEX($A411:$V411,MATCH(Lists!$J$10,$A$1:$V$1,0))&amp;""),"")</f>
        <v/>
      </c>
      <c r="Y411" s="36">
        <f>IF(ISNUMBER(IFERROR(VALUE(IFERROR(TRIM(INDEX($A411:$V411,MATCH(Lists!$J$2,$A$1:$V$1,0))&amp;""),"")),"")),IF(AND(IFERROR(VALUE(IFERROR(TRIM(INDEX($A411:$V411,MATCH(Lists!$J$2,$A$1:$V$1,0))&amp;""),"")),"")&gt;=0,IFERROR(VALUE(IFERROR(TRIM(INDEX($A411:$V411,MATCH(Lists!$J$2,$A$1:$V$1,0))&amp;""),"")),"")&lt;=10),IFERROR(VALUE(IFERROR(TRIM(INDEX($A411:$V411,MATCH(Lists!$J$2,$A$1:$V$1,0))&amp;""),"")),""),""),"")</f>
        <v/>
      </c>
      <c r="Z411" s="36">
        <f>IF(Y411="","",IF(Y411&gt;=9,"Promoter",IF(Y411&gt;=7,"Passive","Detractor")))</f>
        <v/>
      </c>
      <c r="AA411" s="36">
        <f>IFERROR(VALUE(IFERROR(TRIM(INDEX($A411:$V411,MATCH(Lists!$J$4,$A$1:$V$1,0))&amp;""),"")),"")</f>
        <v/>
      </c>
      <c r="AB411" s="36">
        <f>IFERROR(VALUE(IFERROR(TRIM(INDEX($A411:$V411,MATCH(Lists!$J$5,$A$1:$V$1,0))&amp;""),"")),"")</f>
        <v/>
      </c>
      <c r="AC411" s="36">
        <f>IFERROR(VALUE(IFERROR(TRIM(INDEX($A411:$V411,MATCH(Lists!$J$6,$A$1:$V$1,0))&amp;""),"")),"")</f>
        <v/>
      </c>
      <c r="AD411" s="36">
        <f>IFERROR(TRIM(INDEX($A411:$V411,MATCH(Lists!$J$7,$A$1:$V$1,0))&amp;""),"")</f>
        <v/>
      </c>
      <c r="AE411" s="36">
        <f>IFERROR(TRIM(INDEX($A411:$V411,MATCH(Lists!$J$8,$A$1:$V$1,0))&amp;""),"")</f>
        <v/>
      </c>
      <c r="AF411" s="36">
        <f>IFERROR(TRIM(INDEX($A411:$V411,MATCH(Lists!$J$3,$A$1:$V$1,0))&amp;""),"")</f>
        <v/>
      </c>
      <c r="AG411" s="36">
        <f>IF(LEN(AF411)&gt;0,MAX($AG$1:AG410)+1,"")</f>
        <v/>
      </c>
      <c r="AH411" s="36">
        <f>IFERROR(TRIM(INDEX($A411:$V411,MATCH(Lists!$J$9,$A$1:$V$1,0))&amp;""),"")</f>
        <v/>
      </c>
    </row>
    <row r="412">
      <c r="W412" s="35" t="n"/>
      <c r="X412" s="36">
        <f>IFERROR(TRIM(INDEX($A412:$V412,MATCH(Lists!$J$10,$A$1:$V$1,0))&amp;""),"")</f>
        <v/>
      </c>
      <c r="Y412" s="36">
        <f>IF(ISNUMBER(IFERROR(VALUE(IFERROR(TRIM(INDEX($A412:$V412,MATCH(Lists!$J$2,$A$1:$V$1,0))&amp;""),"")),"")),IF(AND(IFERROR(VALUE(IFERROR(TRIM(INDEX($A412:$V412,MATCH(Lists!$J$2,$A$1:$V$1,0))&amp;""),"")),"")&gt;=0,IFERROR(VALUE(IFERROR(TRIM(INDEX($A412:$V412,MATCH(Lists!$J$2,$A$1:$V$1,0))&amp;""),"")),"")&lt;=10),IFERROR(VALUE(IFERROR(TRIM(INDEX($A412:$V412,MATCH(Lists!$J$2,$A$1:$V$1,0))&amp;""),"")),""),""),"")</f>
        <v/>
      </c>
      <c r="Z412" s="36">
        <f>IF(Y412="","",IF(Y412&gt;=9,"Promoter",IF(Y412&gt;=7,"Passive","Detractor")))</f>
        <v/>
      </c>
      <c r="AA412" s="36">
        <f>IFERROR(VALUE(IFERROR(TRIM(INDEX($A412:$V412,MATCH(Lists!$J$4,$A$1:$V$1,0))&amp;""),"")),"")</f>
        <v/>
      </c>
      <c r="AB412" s="36">
        <f>IFERROR(VALUE(IFERROR(TRIM(INDEX($A412:$V412,MATCH(Lists!$J$5,$A$1:$V$1,0))&amp;""),"")),"")</f>
        <v/>
      </c>
      <c r="AC412" s="36">
        <f>IFERROR(VALUE(IFERROR(TRIM(INDEX($A412:$V412,MATCH(Lists!$J$6,$A$1:$V$1,0))&amp;""),"")),"")</f>
        <v/>
      </c>
      <c r="AD412" s="36">
        <f>IFERROR(TRIM(INDEX($A412:$V412,MATCH(Lists!$J$7,$A$1:$V$1,0))&amp;""),"")</f>
        <v/>
      </c>
      <c r="AE412" s="36">
        <f>IFERROR(TRIM(INDEX($A412:$V412,MATCH(Lists!$J$8,$A$1:$V$1,0))&amp;""),"")</f>
        <v/>
      </c>
      <c r="AF412" s="36">
        <f>IFERROR(TRIM(INDEX($A412:$V412,MATCH(Lists!$J$3,$A$1:$V$1,0))&amp;""),"")</f>
        <v/>
      </c>
      <c r="AG412" s="36">
        <f>IF(LEN(AF412)&gt;0,MAX($AG$1:AG411)+1,"")</f>
        <v/>
      </c>
      <c r="AH412" s="36">
        <f>IFERROR(TRIM(INDEX($A412:$V412,MATCH(Lists!$J$9,$A$1:$V$1,0))&amp;""),"")</f>
        <v/>
      </c>
    </row>
    <row r="413">
      <c r="W413" s="35" t="n"/>
      <c r="X413" s="36">
        <f>IFERROR(TRIM(INDEX($A413:$V413,MATCH(Lists!$J$10,$A$1:$V$1,0))&amp;""),"")</f>
        <v/>
      </c>
      <c r="Y413" s="36">
        <f>IF(ISNUMBER(IFERROR(VALUE(IFERROR(TRIM(INDEX($A413:$V413,MATCH(Lists!$J$2,$A$1:$V$1,0))&amp;""),"")),"")),IF(AND(IFERROR(VALUE(IFERROR(TRIM(INDEX($A413:$V413,MATCH(Lists!$J$2,$A$1:$V$1,0))&amp;""),"")),"")&gt;=0,IFERROR(VALUE(IFERROR(TRIM(INDEX($A413:$V413,MATCH(Lists!$J$2,$A$1:$V$1,0))&amp;""),"")),"")&lt;=10),IFERROR(VALUE(IFERROR(TRIM(INDEX($A413:$V413,MATCH(Lists!$J$2,$A$1:$V$1,0))&amp;""),"")),""),""),"")</f>
        <v/>
      </c>
      <c r="Z413" s="36">
        <f>IF(Y413="","",IF(Y413&gt;=9,"Promoter",IF(Y413&gt;=7,"Passive","Detractor")))</f>
        <v/>
      </c>
      <c r="AA413" s="36">
        <f>IFERROR(VALUE(IFERROR(TRIM(INDEX($A413:$V413,MATCH(Lists!$J$4,$A$1:$V$1,0))&amp;""),"")),"")</f>
        <v/>
      </c>
      <c r="AB413" s="36">
        <f>IFERROR(VALUE(IFERROR(TRIM(INDEX($A413:$V413,MATCH(Lists!$J$5,$A$1:$V$1,0))&amp;""),"")),"")</f>
        <v/>
      </c>
      <c r="AC413" s="36">
        <f>IFERROR(VALUE(IFERROR(TRIM(INDEX($A413:$V413,MATCH(Lists!$J$6,$A$1:$V$1,0))&amp;""),"")),"")</f>
        <v/>
      </c>
      <c r="AD413" s="36">
        <f>IFERROR(TRIM(INDEX($A413:$V413,MATCH(Lists!$J$7,$A$1:$V$1,0))&amp;""),"")</f>
        <v/>
      </c>
      <c r="AE413" s="36">
        <f>IFERROR(TRIM(INDEX($A413:$V413,MATCH(Lists!$J$8,$A$1:$V$1,0))&amp;""),"")</f>
        <v/>
      </c>
      <c r="AF413" s="36">
        <f>IFERROR(TRIM(INDEX($A413:$V413,MATCH(Lists!$J$3,$A$1:$V$1,0))&amp;""),"")</f>
        <v/>
      </c>
      <c r="AG413" s="36">
        <f>IF(LEN(AF413)&gt;0,MAX($AG$1:AG412)+1,"")</f>
        <v/>
      </c>
      <c r="AH413" s="36">
        <f>IFERROR(TRIM(INDEX($A413:$V413,MATCH(Lists!$J$9,$A$1:$V$1,0))&amp;""),"")</f>
        <v/>
      </c>
    </row>
    <row r="414">
      <c r="W414" s="35" t="n"/>
      <c r="X414" s="36">
        <f>IFERROR(TRIM(INDEX($A414:$V414,MATCH(Lists!$J$10,$A$1:$V$1,0))&amp;""),"")</f>
        <v/>
      </c>
      <c r="Y414" s="36">
        <f>IF(ISNUMBER(IFERROR(VALUE(IFERROR(TRIM(INDEX($A414:$V414,MATCH(Lists!$J$2,$A$1:$V$1,0))&amp;""),"")),"")),IF(AND(IFERROR(VALUE(IFERROR(TRIM(INDEX($A414:$V414,MATCH(Lists!$J$2,$A$1:$V$1,0))&amp;""),"")),"")&gt;=0,IFERROR(VALUE(IFERROR(TRIM(INDEX($A414:$V414,MATCH(Lists!$J$2,$A$1:$V$1,0))&amp;""),"")),"")&lt;=10),IFERROR(VALUE(IFERROR(TRIM(INDEX($A414:$V414,MATCH(Lists!$J$2,$A$1:$V$1,0))&amp;""),"")),""),""),"")</f>
        <v/>
      </c>
      <c r="Z414" s="36">
        <f>IF(Y414="","",IF(Y414&gt;=9,"Promoter",IF(Y414&gt;=7,"Passive","Detractor")))</f>
        <v/>
      </c>
      <c r="AA414" s="36">
        <f>IFERROR(VALUE(IFERROR(TRIM(INDEX($A414:$V414,MATCH(Lists!$J$4,$A$1:$V$1,0))&amp;""),"")),"")</f>
        <v/>
      </c>
      <c r="AB414" s="36">
        <f>IFERROR(VALUE(IFERROR(TRIM(INDEX($A414:$V414,MATCH(Lists!$J$5,$A$1:$V$1,0))&amp;""),"")),"")</f>
        <v/>
      </c>
      <c r="AC414" s="36">
        <f>IFERROR(VALUE(IFERROR(TRIM(INDEX($A414:$V414,MATCH(Lists!$J$6,$A$1:$V$1,0))&amp;""),"")),"")</f>
        <v/>
      </c>
      <c r="AD414" s="36">
        <f>IFERROR(TRIM(INDEX($A414:$V414,MATCH(Lists!$J$7,$A$1:$V$1,0))&amp;""),"")</f>
        <v/>
      </c>
      <c r="AE414" s="36">
        <f>IFERROR(TRIM(INDEX($A414:$V414,MATCH(Lists!$J$8,$A$1:$V$1,0))&amp;""),"")</f>
        <v/>
      </c>
      <c r="AF414" s="36">
        <f>IFERROR(TRIM(INDEX($A414:$V414,MATCH(Lists!$J$3,$A$1:$V$1,0))&amp;""),"")</f>
        <v/>
      </c>
      <c r="AG414" s="36">
        <f>IF(LEN(AF414)&gt;0,MAX($AG$1:AG413)+1,"")</f>
        <v/>
      </c>
      <c r="AH414" s="36">
        <f>IFERROR(TRIM(INDEX($A414:$V414,MATCH(Lists!$J$9,$A$1:$V$1,0))&amp;""),"")</f>
        <v/>
      </c>
    </row>
    <row r="415">
      <c r="W415" s="35" t="n"/>
      <c r="X415" s="36">
        <f>IFERROR(TRIM(INDEX($A415:$V415,MATCH(Lists!$J$10,$A$1:$V$1,0))&amp;""),"")</f>
        <v/>
      </c>
      <c r="Y415" s="36">
        <f>IF(ISNUMBER(IFERROR(VALUE(IFERROR(TRIM(INDEX($A415:$V415,MATCH(Lists!$J$2,$A$1:$V$1,0))&amp;""),"")),"")),IF(AND(IFERROR(VALUE(IFERROR(TRIM(INDEX($A415:$V415,MATCH(Lists!$J$2,$A$1:$V$1,0))&amp;""),"")),"")&gt;=0,IFERROR(VALUE(IFERROR(TRIM(INDEX($A415:$V415,MATCH(Lists!$J$2,$A$1:$V$1,0))&amp;""),"")),"")&lt;=10),IFERROR(VALUE(IFERROR(TRIM(INDEX($A415:$V415,MATCH(Lists!$J$2,$A$1:$V$1,0))&amp;""),"")),""),""),"")</f>
        <v/>
      </c>
      <c r="Z415" s="36">
        <f>IF(Y415="","",IF(Y415&gt;=9,"Promoter",IF(Y415&gt;=7,"Passive","Detractor")))</f>
        <v/>
      </c>
      <c r="AA415" s="36">
        <f>IFERROR(VALUE(IFERROR(TRIM(INDEX($A415:$V415,MATCH(Lists!$J$4,$A$1:$V$1,0))&amp;""),"")),"")</f>
        <v/>
      </c>
      <c r="AB415" s="36">
        <f>IFERROR(VALUE(IFERROR(TRIM(INDEX($A415:$V415,MATCH(Lists!$J$5,$A$1:$V$1,0))&amp;""),"")),"")</f>
        <v/>
      </c>
      <c r="AC415" s="36">
        <f>IFERROR(VALUE(IFERROR(TRIM(INDEX($A415:$V415,MATCH(Lists!$J$6,$A$1:$V$1,0))&amp;""),"")),"")</f>
        <v/>
      </c>
      <c r="AD415" s="36">
        <f>IFERROR(TRIM(INDEX($A415:$V415,MATCH(Lists!$J$7,$A$1:$V$1,0))&amp;""),"")</f>
        <v/>
      </c>
      <c r="AE415" s="36">
        <f>IFERROR(TRIM(INDEX($A415:$V415,MATCH(Lists!$J$8,$A$1:$V$1,0))&amp;""),"")</f>
        <v/>
      </c>
      <c r="AF415" s="36">
        <f>IFERROR(TRIM(INDEX($A415:$V415,MATCH(Lists!$J$3,$A$1:$V$1,0))&amp;""),"")</f>
        <v/>
      </c>
      <c r="AG415" s="36">
        <f>IF(LEN(AF415)&gt;0,MAX($AG$1:AG414)+1,"")</f>
        <v/>
      </c>
      <c r="AH415" s="36">
        <f>IFERROR(TRIM(INDEX($A415:$V415,MATCH(Lists!$J$9,$A$1:$V$1,0))&amp;""),"")</f>
        <v/>
      </c>
    </row>
    <row r="416">
      <c r="W416" s="35" t="n"/>
      <c r="X416" s="36">
        <f>IFERROR(TRIM(INDEX($A416:$V416,MATCH(Lists!$J$10,$A$1:$V$1,0))&amp;""),"")</f>
        <v/>
      </c>
      <c r="Y416" s="36">
        <f>IF(ISNUMBER(IFERROR(VALUE(IFERROR(TRIM(INDEX($A416:$V416,MATCH(Lists!$J$2,$A$1:$V$1,0))&amp;""),"")),"")),IF(AND(IFERROR(VALUE(IFERROR(TRIM(INDEX($A416:$V416,MATCH(Lists!$J$2,$A$1:$V$1,0))&amp;""),"")),"")&gt;=0,IFERROR(VALUE(IFERROR(TRIM(INDEX($A416:$V416,MATCH(Lists!$J$2,$A$1:$V$1,0))&amp;""),"")),"")&lt;=10),IFERROR(VALUE(IFERROR(TRIM(INDEX($A416:$V416,MATCH(Lists!$J$2,$A$1:$V$1,0))&amp;""),"")),""),""),"")</f>
        <v/>
      </c>
      <c r="Z416" s="36">
        <f>IF(Y416="","",IF(Y416&gt;=9,"Promoter",IF(Y416&gt;=7,"Passive","Detractor")))</f>
        <v/>
      </c>
      <c r="AA416" s="36">
        <f>IFERROR(VALUE(IFERROR(TRIM(INDEX($A416:$V416,MATCH(Lists!$J$4,$A$1:$V$1,0))&amp;""),"")),"")</f>
        <v/>
      </c>
      <c r="AB416" s="36">
        <f>IFERROR(VALUE(IFERROR(TRIM(INDEX($A416:$V416,MATCH(Lists!$J$5,$A$1:$V$1,0))&amp;""),"")),"")</f>
        <v/>
      </c>
      <c r="AC416" s="36">
        <f>IFERROR(VALUE(IFERROR(TRIM(INDEX($A416:$V416,MATCH(Lists!$J$6,$A$1:$V$1,0))&amp;""),"")),"")</f>
        <v/>
      </c>
      <c r="AD416" s="36">
        <f>IFERROR(TRIM(INDEX($A416:$V416,MATCH(Lists!$J$7,$A$1:$V$1,0))&amp;""),"")</f>
        <v/>
      </c>
      <c r="AE416" s="36">
        <f>IFERROR(TRIM(INDEX($A416:$V416,MATCH(Lists!$J$8,$A$1:$V$1,0))&amp;""),"")</f>
        <v/>
      </c>
      <c r="AF416" s="36">
        <f>IFERROR(TRIM(INDEX($A416:$V416,MATCH(Lists!$J$3,$A$1:$V$1,0))&amp;""),"")</f>
        <v/>
      </c>
      <c r="AG416" s="36">
        <f>IF(LEN(AF416)&gt;0,MAX($AG$1:AG415)+1,"")</f>
        <v/>
      </c>
      <c r="AH416" s="36">
        <f>IFERROR(TRIM(INDEX($A416:$V416,MATCH(Lists!$J$9,$A$1:$V$1,0))&amp;""),"")</f>
        <v/>
      </c>
    </row>
    <row r="417">
      <c r="W417" s="35" t="n"/>
      <c r="X417" s="36">
        <f>IFERROR(TRIM(INDEX($A417:$V417,MATCH(Lists!$J$10,$A$1:$V$1,0))&amp;""),"")</f>
        <v/>
      </c>
      <c r="Y417" s="36">
        <f>IF(ISNUMBER(IFERROR(VALUE(IFERROR(TRIM(INDEX($A417:$V417,MATCH(Lists!$J$2,$A$1:$V$1,0))&amp;""),"")),"")),IF(AND(IFERROR(VALUE(IFERROR(TRIM(INDEX($A417:$V417,MATCH(Lists!$J$2,$A$1:$V$1,0))&amp;""),"")),"")&gt;=0,IFERROR(VALUE(IFERROR(TRIM(INDEX($A417:$V417,MATCH(Lists!$J$2,$A$1:$V$1,0))&amp;""),"")),"")&lt;=10),IFERROR(VALUE(IFERROR(TRIM(INDEX($A417:$V417,MATCH(Lists!$J$2,$A$1:$V$1,0))&amp;""),"")),""),""),"")</f>
        <v/>
      </c>
      <c r="Z417" s="36">
        <f>IF(Y417="","",IF(Y417&gt;=9,"Promoter",IF(Y417&gt;=7,"Passive","Detractor")))</f>
        <v/>
      </c>
      <c r="AA417" s="36">
        <f>IFERROR(VALUE(IFERROR(TRIM(INDEX($A417:$V417,MATCH(Lists!$J$4,$A$1:$V$1,0))&amp;""),"")),"")</f>
        <v/>
      </c>
      <c r="AB417" s="36">
        <f>IFERROR(VALUE(IFERROR(TRIM(INDEX($A417:$V417,MATCH(Lists!$J$5,$A$1:$V$1,0))&amp;""),"")),"")</f>
        <v/>
      </c>
      <c r="AC417" s="36">
        <f>IFERROR(VALUE(IFERROR(TRIM(INDEX($A417:$V417,MATCH(Lists!$J$6,$A$1:$V$1,0))&amp;""),"")),"")</f>
        <v/>
      </c>
      <c r="AD417" s="36">
        <f>IFERROR(TRIM(INDEX($A417:$V417,MATCH(Lists!$J$7,$A$1:$V$1,0))&amp;""),"")</f>
        <v/>
      </c>
      <c r="AE417" s="36">
        <f>IFERROR(TRIM(INDEX($A417:$V417,MATCH(Lists!$J$8,$A$1:$V$1,0))&amp;""),"")</f>
        <v/>
      </c>
      <c r="AF417" s="36">
        <f>IFERROR(TRIM(INDEX($A417:$V417,MATCH(Lists!$J$3,$A$1:$V$1,0))&amp;""),"")</f>
        <v/>
      </c>
      <c r="AG417" s="36">
        <f>IF(LEN(AF417)&gt;0,MAX($AG$1:AG416)+1,"")</f>
        <v/>
      </c>
      <c r="AH417" s="36">
        <f>IFERROR(TRIM(INDEX($A417:$V417,MATCH(Lists!$J$9,$A$1:$V$1,0))&amp;""),"")</f>
        <v/>
      </c>
    </row>
    <row r="418">
      <c r="W418" s="35" t="n"/>
      <c r="X418" s="36">
        <f>IFERROR(TRIM(INDEX($A418:$V418,MATCH(Lists!$J$10,$A$1:$V$1,0))&amp;""),"")</f>
        <v/>
      </c>
      <c r="Y418" s="36">
        <f>IF(ISNUMBER(IFERROR(VALUE(IFERROR(TRIM(INDEX($A418:$V418,MATCH(Lists!$J$2,$A$1:$V$1,0))&amp;""),"")),"")),IF(AND(IFERROR(VALUE(IFERROR(TRIM(INDEX($A418:$V418,MATCH(Lists!$J$2,$A$1:$V$1,0))&amp;""),"")),"")&gt;=0,IFERROR(VALUE(IFERROR(TRIM(INDEX($A418:$V418,MATCH(Lists!$J$2,$A$1:$V$1,0))&amp;""),"")),"")&lt;=10),IFERROR(VALUE(IFERROR(TRIM(INDEX($A418:$V418,MATCH(Lists!$J$2,$A$1:$V$1,0))&amp;""),"")),""),""),"")</f>
        <v/>
      </c>
      <c r="Z418" s="36">
        <f>IF(Y418="","",IF(Y418&gt;=9,"Promoter",IF(Y418&gt;=7,"Passive","Detractor")))</f>
        <v/>
      </c>
      <c r="AA418" s="36">
        <f>IFERROR(VALUE(IFERROR(TRIM(INDEX($A418:$V418,MATCH(Lists!$J$4,$A$1:$V$1,0))&amp;""),"")),"")</f>
        <v/>
      </c>
      <c r="AB418" s="36">
        <f>IFERROR(VALUE(IFERROR(TRIM(INDEX($A418:$V418,MATCH(Lists!$J$5,$A$1:$V$1,0))&amp;""),"")),"")</f>
        <v/>
      </c>
      <c r="AC418" s="36">
        <f>IFERROR(VALUE(IFERROR(TRIM(INDEX($A418:$V418,MATCH(Lists!$J$6,$A$1:$V$1,0))&amp;""),"")),"")</f>
        <v/>
      </c>
      <c r="AD418" s="36">
        <f>IFERROR(TRIM(INDEX($A418:$V418,MATCH(Lists!$J$7,$A$1:$V$1,0))&amp;""),"")</f>
        <v/>
      </c>
      <c r="AE418" s="36">
        <f>IFERROR(TRIM(INDEX($A418:$V418,MATCH(Lists!$J$8,$A$1:$V$1,0))&amp;""),"")</f>
        <v/>
      </c>
      <c r="AF418" s="36">
        <f>IFERROR(TRIM(INDEX($A418:$V418,MATCH(Lists!$J$3,$A$1:$V$1,0))&amp;""),"")</f>
        <v/>
      </c>
      <c r="AG418" s="36">
        <f>IF(LEN(AF418)&gt;0,MAX($AG$1:AG417)+1,"")</f>
        <v/>
      </c>
      <c r="AH418" s="36">
        <f>IFERROR(TRIM(INDEX($A418:$V418,MATCH(Lists!$J$9,$A$1:$V$1,0))&amp;""),"")</f>
        <v/>
      </c>
    </row>
    <row r="419">
      <c r="W419" s="35" t="n"/>
      <c r="X419" s="36">
        <f>IFERROR(TRIM(INDEX($A419:$V419,MATCH(Lists!$J$10,$A$1:$V$1,0))&amp;""),"")</f>
        <v/>
      </c>
      <c r="Y419" s="36">
        <f>IF(ISNUMBER(IFERROR(VALUE(IFERROR(TRIM(INDEX($A419:$V419,MATCH(Lists!$J$2,$A$1:$V$1,0))&amp;""),"")),"")),IF(AND(IFERROR(VALUE(IFERROR(TRIM(INDEX($A419:$V419,MATCH(Lists!$J$2,$A$1:$V$1,0))&amp;""),"")),"")&gt;=0,IFERROR(VALUE(IFERROR(TRIM(INDEX($A419:$V419,MATCH(Lists!$J$2,$A$1:$V$1,0))&amp;""),"")),"")&lt;=10),IFERROR(VALUE(IFERROR(TRIM(INDEX($A419:$V419,MATCH(Lists!$J$2,$A$1:$V$1,0))&amp;""),"")),""),""),"")</f>
        <v/>
      </c>
      <c r="Z419" s="36">
        <f>IF(Y419="","",IF(Y419&gt;=9,"Promoter",IF(Y419&gt;=7,"Passive","Detractor")))</f>
        <v/>
      </c>
      <c r="AA419" s="36">
        <f>IFERROR(VALUE(IFERROR(TRIM(INDEX($A419:$V419,MATCH(Lists!$J$4,$A$1:$V$1,0))&amp;""),"")),"")</f>
        <v/>
      </c>
      <c r="AB419" s="36">
        <f>IFERROR(VALUE(IFERROR(TRIM(INDEX($A419:$V419,MATCH(Lists!$J$5,$A$1:$V$1,0))&amp;""),"")),"")</f>
        <v/>
      </c>
      <c r="AC419" s="36">
        <f>IFERROR(VALUE(IFERROR(TRIM(INDEX($A419:$V419,MATCH(Lists!$J$6,$A$1:$V$1,0))&amp;""),"")),"")</f>
        <v/>
      </c>
      <c r="AD419" s="36">
        <f>IFERROR(TRIM(INDEX($A419:$V419,MATCH(Lists!$J$7,$A$1:$V$1,0))&amp;""),"")</f>
        <v/>
      </c>
      <c r="AE419" s="36">
        <f>IFERROR(TRIM(INDEX($A419:$V419,MATCH(Lists!$J$8,$A$1:$V$1,0))&amp;""),"")</f>
        <v/>
      </c>
      <c r="AF419" s="36">
        <f>IFERROR(TRIM(INDEX($A419:$V419,MATCH(Lists!$J$3,$A$1:$V$1,0))&amp;""),"")</f>
        <v/>
      </c>
      <c r="AG419" s="36">
        <f>IF(LEN(AF419)&gt;0,MAX($AG$1:AG418)+1,"")</f>
        <v/>
      </c>
      <c r="AH419" s="36">
        <f>IFERROR(TRIM(INDEX($A419:$V419,MATCH(Lists!$J$9,$A$1:$V$1,0))&amp;""),"")</f>
        <v/>
      </c>
    </row>
    <row r="420">
      <c r="W420" s="35" t="n"/>
      <c r="X420" s="36">
        <f>IFERROR(TRIM(INDEX($A420:$V420,MATCH(Lists!$J$10,$A$1:$V$1,0))&amp;""),"")</f>
        <v/>
      </c>
      <c r="Y420" s="36">
        <f>IF(ISNUMBER(IFERROR(VALUE(IFERROR(TRIM(INDEX($A420:$V420,MATCH(Lists!$J$2,$A$1:$V$1,0))&amp;""),"")),"")),IF(AND(IFERROR(VALUE(IFERROR(TRIM(INDEX($A420:$V420,MATCH(Lists!$J$2,$A$1:$V$1,0))&amp;""),"")),"")&gt;=0,IFERROR(VALUE(IFERROR(TRIM(INDEX($A420:$V420,MATCH(Lists!$J$2,$A$1:$V$1,0))&amp;""),"")),"")&lt;=10),IFERROR(VALUE(IFERROR(TRIM(INDEX($A420:$V420,MATCH(Lists!$J$2,$A$1:$V$1,0))&amp;""),"")),""),""),"")</f>
        <v/>
      </c>
      <c r="Z420" s="36">
        <f>IF(Y420="","",IF(Y420&gt;=9,"Promoter",IF(Y420&gt;=7,"Passive","Detractor")))</f>
        <v/>
      </c>
      <c r="AA420" s="36">
        <f>IFERROR(VALUE(IFERROR(TRIM(INDEX($A420:$V420,MATCH(Lists!$J$4,$A$1:$V$1,0))&amp;""),"")),"")</f>
        <v/>
      </c>
      <c r="AB420" s="36">
        <f>IFERROR(VALUE(IFERROR(TRIM(INDEX($A420:$V420,MATCH(Lists!$J$5,$A$1:$V$1,0))&amp;""),"")),"")</f>
        <v/>
      </c>
      <c r="AC420" s="36">
        <f>IFERROR(VALUE(IFERROR(TRIM(INDEX($A420:$V420,MATCH(Lists!$J$6,$A$1:$V$1,0))&amp;""),"")),"")</f>
        <v/>
      </c>
      <c r="AD420" s="36">
        <f>IFERROR(TRIM(INDEX($A420:$V420,MATCH(Lists!$J$7,$A$1:$V$1,0))&amp;""),"")</f>
        <v/>
      </c>
      <c r="AE420" s="36">
        <f>IFERROR(TRIM(INDEX($A420:$V420,MATCH(Lists!$J$8,$A$1:$V$1,0))&amp;""),"")</f>
        <v/>
      </c>
      <c r="AF420" s="36">
        <f>IFERROR(TRIM(INDEX($A420:$V420,MATCH(Lists!$J$3,$A$1:$V$1,0))&amp;""),"")</f>
        <v/>
      </c>
      <c r="AG420" s="36">
        <f>IF(LEN(AF420)&gt;0,MAX($AG$1:AG419)+1,"")</f>
        <v/>
      </c>
      <c r="AH420" s="36">
        <f>IFERROR(TRIM(INDEX($A420:$V420,MATCH(Lists!$J$9,$A$1:$V$1,0))&amp;""),"")</f>
        <v/>
      </c>
    </row>
    <row r="421">
      <c r="W421" s="35" t="n"/>
      <c r="X421" s="36">
        <f>IFERROR(TRIM(INDEX($A421:$V421,MATCH(Lists!$J$10,$A$1:$V$1,0))&amp;""),"")</f>
        <v/>
      </c>
      <c r="Y421" s="36">
        <f>IF(ISNUMBER(IFERROR(VALUE(IFERROR(TRIM(INDEX($A421:$V421,MATCH(Lists!$J$2,$A$1:$V$1,0))&amp;""),"")),"")),IF(AND(IFERROR(VALUE(IFERROR(TRIM(INDEX($A421:$V421,MATCH(Lists!$J$2,$A$1:$V$1,0))&amp;""),"")),"")&gt;=0,IFERROR(VALUE(IFERROR(TRIM(INDEX($A421:$V421,MATCH(Lists!$J$2,$A$1:$V$1,0))&amp;""),"")),"")&lt;=10),IFERROR(VALUE(IFERROR(TRIM(INDEX($A421:$V421,MATCH(Lists!$J$2,$A$1:$V$1,0))&amp;""),"")),""),""),"")</f>
        <v/>
      </c>
      <c r="Z421" s="36">
        <f>IF(Y421="","",IF(Y421&gt;=9,"Promoter",IF(Y421&gt;=7,"Passive","Detractor")))</f>
        <v/>
      </c>
      <c r="AA421" s="36">
        <f>IFERROR(VALUE(IFERROR(TRIM(INDEX($A421:$V421,MATCH(Lists!$J$4,$A$1:$V$1,0))&amp;""),"")),"")</f>
        <v/>
      </c>
      <c r="AB421" s="36">
        <f>IFERROR(VALUE(IFERROR(TRIM(INDEX($A421:$V421,MATCH(Lists!$J$5,$A$1:$V$1,0))&amp;""),"")),"")</f>
        <v/>
      </c>
      <c r="AC421" s="36">
        <f>IFERROR(VALUE(IFERROR(TRIM(INDEX($A421:$V421,MATCH(Lists!$J$6,$A$1:$V$1,0))&amp;""),"")),"")</f>
        <v/>
      </c>
      <c r="AD421" s="36">
        <f>IFERROR(TRIM(INDEX($A421:$V421,MATCH(Lists!$J$7,$A$1:$V$1,0))&amp;""),"")</f>
        <v/>
      </c>
      <c r="AE421" s="36">
        <f>IFERROR(TRIM(INDEX($A421:$V421,MATCH(Lists!$J$8,$A$1:$V$1,0))&amp;""),"")</f>
        <v/>
      </c>
      <c r="AF421" s="36">
        <f>IFERROR(TRIM(INDEX($A421:$V421,MATCH(Lists!$J$3,$A$1:$V$1,0))&amp;""),"")</f>
        <v/>
      </c>
      <c r="AG421" s="36">
        <f>IF(LEN(AF421)&gt;0,MAX($AG$1:AG420)+1,"")</f>
        <v/>
      </c>
      <c r="AH421" s="36">
        <f>IFERROR(TRIM(INDEX($A421:$V421,MATCH(Lists!$J$9,$A$1:$V$1,0))&amp;""),"")</f>
        <v/>
      </c>
    </row>
    <row r="422">
      <c r="W422" s="35" t="n"/>
      <c r="X422" s="36">
        <f>IFERROR(TRIM(INDEX($A422:$V422,MATCH(Lists!$J$10,$A$1:$V$1,0))&amp;""),"")</f>
        <v/>
      </c>
      <c r="Y422" s="36">
        <f>IF(ISNUMBER(IFERROR(VALUE(IFERROR(TRIM(INDEX($A422:$V422,MATCH(Lists!$J$2,$A$1:$V$1,0))&amp;""),"")),"")),IF(AND(IFERROR(VALUE(IFERROR(TRIM(INDEX($A422:$V422,MATCH(Lists!$J$2,$A$1:$V$1,0))&amp;""),"")),"")&gt;=0,IFERROR(VALUE(IFERROR(TRIM(INDEX($A422:$V422,MATCH(Lists!$J$2,$A$1:$V$1,0))&amp;""),"")),"")&lt;=10),IFERROR(VALUE(IFERROR(TRIM(INDEX($A422:$V422,MATCH(Lists!$J$2,$A$1:$V$1,0))&amp;""),"")),""),""),"")</f>
        <v/>
      </c>
      <c r="Z422" s="36">
        <f>IF(Y422="","",IF(Y422&gt;=9,"Promoter",IF(Y422&gt;=7,"Passive","Detractor")))</f>
        <v/>
      </c>
      <c r="AA422" s="36">
        <f>IFERROR(VALUE(IFERROR(TRIM(INDEX($A422:$V422,MATCH(Lists!$J$4,$A$1:$V$1,0))&amp;""),"")),"")</f>
        <v/>
      </c>
      <c r="AB422" s="36">
        <f>IFERROR(VALUE(IFERROR(TRIM(INDEX($A422:$V422,MATCH(Lists!$J$5,$A$1:$V$1,0))&amp;""),"")),"")</f>
        <v/>
      </c>
      <c r="AC422" s="36">
        <f>IFERROR(VALUE(IFERROR(TRIM(INDEX($A422:$V422,MATCH(Lists!$J$6,$A$1:$V$1,0))&amp;""),"")),"")</f>
        <v/>
      </c>
      <c r="AD422" s="36">
        <f>IFERROR(TRIM(INDEX($A422:$V422,MATCH(Lists!$J$7,$A$1:$V$1,0))&amp;""),"")</f>
        <v/>
      </c>
      <c r="AE422" s="36">
        <f>IFERROR(TRIM(INDEX($A422:$V422,MATCH(Lists!$J$8,$A$1:$V$1,0))&amp;""),"")</f>
        <v/>
      </c>
      <c r="AF422" s="36">
        <f>IFERROR(TRIM(INDEX($A422:$V422,MATCH(Lists!$J$3,$A$1:$V$1,0))&amp;""),"")</f>
        <v/>
      </c>
      <c r="AG422" s="36">
        <f>IF(LEN(AF422)&gt;0,MAX($AG$1:AG421)+1,"")</f>
        <v/>
      </c>
      <c r="AH422" s="36">
        <f>IFERROR(TRIM(INDEX($A422:$V422,MATCH(Lists!$J$9,$A$1:$V$1,0))&amp;""),"")</f>
        <v/>
      </c>
    </row>
    <row r="423">
      <c r="W423" s="35" t="n"/>
      <c r="X423" s="36">
        <f>IFERROR(TRIM(INDEX($A423:$V423,MATCH(Lists!$J$10,$A$1:$V$1,0))&amp;""),"")</f>
        <v/>
      </c>
      <c r="Y423" s="36">
        <f>IF(ISNUMBER(IFERROR(VALUE(IFERROR(TRIM(INDEX($A423:$V423,MATCH(Lists!$J$2,$A$1:$V$1,0))&amp;""),"")),"")),IF(AND(IFERROR(VALUE(IFERROR(TRIM(INDEX($A423:$V423,MATCH(Lists!$J$2,$A$1:$V$1,0))&amp;""),"")),"")&gt;=0,IFERROR(VALUE(IFERROR(TRIM(INDEX($A423:$V423,MATCH(Lists!$J$2,$A$1:$V$1,0))&amp;""),"")),"")&lt;=10),IFERROR(VALUE(IFERROR(TRIM(INDEX($A423:$V423,MATCH(Lists!$J$2,$A$1:$V$1,0))&amp;""),"")),""),""),"")</f>
        <v/>
      </c>
      <c r="Z423" s="36">
        <f>IF(Y423="","",IF(Y423&gt;=9,"Promoter",IF(Y423&gt;=7,"Passive","Detractor")))</f>
        <v/>
      </c>
      <c r="AA423" s="36">
        <f>IFERROR(VALUE(IFERROR(TRIM(INDEX($A423:$V423,MATCH(Lists!$J$4,$A$1:$V$1,0))&amp;""),"")),"")</f>
        <v/>
      </c>
      <c r="AB423" s="36">
        <f>IFERROR(VALUE(IFERROR(TRIM(INDEX($A423:$V423,MATCH(Lists!$J$5,$A$1:$V$1,0))&amp;""),"")),"")</f>
        <v/>
      </c>
      <c r="AC423" s="36">
        <f>IFERROR(VALUE(IFERROR(TRIM(INDEX($A423:$V423,MATCH(Lists!$J$6,$A$1:$V$1,0))&amp;""),"")),"")</f>
        <v/>
      </c>
      <c r="AD423" s="36">
        <f>IFERROR(TRIM(INDEX($A423:$V423,MATCH(Lists!$J$7,$A$1:$V$1,0))&amp;""),"")</f>
        <v/>
      </c>
      <c r="AE423" s="36">
        <f>IFERROR(TRIM(INDEX($A423:$V423,MATCH(Lists!$J$8,$A$1:$V$1,0))&amp;""),"")</f>
        <v/>
      </c>
      <c r="AF423" s="36">
        <f>IFERROR(TRIM(INDEX($A423:$V423,MATCH(Lists!$J$3,$A$1:$V$1,0))&amp;""),"")</f>
        <v/>
      </c>
      <c r="AG423" s="36">
        <f>IF(LEN(AF423)&gt;0,MAX($AG$1:AG422)+1,"")</f>
        <v/>
      </c>
      <c r="AH423" s="36">
        <f>IFERROR(TRIM(INDEX($A423:$V423,MATCH(Lists!$J$9,$A$1:$V$1,0))&amp;""),"")</f>
        <v/>
      </c>
    </row>
    <row r="424">
      <c r="W424" s="35" t="n"/>
      <c r="X424" s="36">
        <f>IFERROR(TRIM(INDEX($A424:$V424,MATCH(Lists!$J$10,$A$1:$V$1,0))&amp;""),"")</f>
        <v/>
      </c>
      <c r="Y424" s="36">
        <f>IF(ISNUMBER(IFERROR(VALUE(IFERROR(TRIM(INDEX($A424:$V424,MATCH(Lists!$J$2,$A$1:$V$1,0))&amp;""),"")),"")),IF(AND(IFERROR(VALUE(IFERROR(TRIM(INDEX($A424:$V424,MATCH(Lists!$J$2,$A$1:$V$1,0))&amp;""),"")),"")&gt;=0,IFERROR(VALUE(IFERROR(TRIM(INDEX($A424:$V424,MATCH(Lists!$J$2,$A$1:$V$1,0))&amp;""),"")),"")&lt;=10),IFERROR(VALUE(IFERROR(TRIM(INDEX($A424:$V424,MATCH(Lists!$J$2,$A$1:$V$1,0))&amp;""),"")),""),""),"")</f>
        <v/>
      </c>
      <c r="Z424" s="36">
        <f>IF(Y424="","",IF(Y424&gt;=9,"Promoter",IF(Y424&gt;=7,"Passive","Detractor")))</f>
        <v/>
      </c>
      <c r="AA424" s="36">
        <f>IFERROR(VALUE(IFERROR(TRIM(INDEX($A424:$V424,MATCH(Lists!$J$4,$A$1:$V$1,0))&amp;""),"")),"")</f>
        <v/>
      </c>
      <c r="AB424" s="36">
        <f>IFERROR(VALUE(IFERROR(TRIM(INDEX($A424:$V424,MATCH(Lists!$J$5,$A$1:$V$1,0))&amp;""),"")),"")</f>
        <v/>
      </c>
      <c r="AC424" s="36">
        <f>IFERROR(VALUE(IFERROR(TRIM(INDEX($A424:$V424,MATCH(Lists!$J$6,$A$1:$V$1,0))&amp;""),"")),"")</f>
        <v/>
      </c>
      <c r="AD424" s="36">
        <f>IFERROR(TRIM(INDEX($A424:$V424,MATCH(Lists!$J$7,$A$1:$V$1,0))&amp;""),"")</f>
        <v/>
      </c>
      <c r="AE424" s="36">
        <f>IFERROR(TRIM(INDEX($A424:$V424,MATCH(Lists!$J$8,$A$1:$V$1,0))&amp;""),"")</f>
        <v/>
      </c>
      <c r="AF424" s="36">
        <f>IFERROR(TRIM(INDEX($A424:$V424,MATCH(Lists!$J$3,$A$1:$V$1,0))&amp;""),"")</f>
        <v/>
      </c>
      <c r="AG424" s="36">
        <f>IF(LEN(AF424)&gt;0,MAX($AG$1:AG423)+1,"")</f>
        <v/>
      </c>
      <c r="AH424" s="36">
        <f>IFERROR(TRIM(INDEX($A424:$V424,MATCH(Lists!$J$9,$A$1:$V$1,0))&amp;""),"")</f>
        <v/>
      </c>
    </row>
    <row r="425">
      <c r="W425" s="35" t="n"/>
      <c r="X425" s="36">
        <f>IFERROR(TRIM(INDEX($A425:$V425,MATCH(Lists!$J$10,$A$1:$V$1,0))&amp;""),"")</f>
        <v/>
      </c>
      <c r="Y425" s="36">
        <f>IF(ISNUMBER(IFERROR(VALUE(IFERROR(TRIM(INDEX($A425:$V425,MATCH(Lists!$J$2,$A$1:$V$1,0))&amp;""),"")),"")),IF(AND(IFERROR(VALUE(IFERROR(TRIM(INDEX($A425:$V425,MATCH(Lists!$J$2,$A$1:$V$1,0))&amp;""),"")),"")&gt;=0,IFERROR(VALUE(IFERROR(TRIM(INDEX($A425:$V425,MATCH(Lists!$J$2,$A$1:$V$1,0))&amp;""),"")),"")&lt;=10),IFERROR(VALUE(IFERROR(TRIM(INDEX($A425:$V425,MATCH(Lists!$J$2,$A$1:$V$1,0))&amp;""),"")),""),""),"")</f>
        <v/>
      </c>
      <c r="Z425" s="36">
        <f>IF(Y425="","",IF(Y425&gt;=9,"Promoter",IF(Y425&gt;=7,"Passive","Detractor")))</f>
        <v/>
      </c>
      <c r="AA425" s="36">
        <f>IFERROR(VALUE(IFERROR(TRIM(INDEX($A425:$V425,MATCH(Lists!$J$4,$A$1:$V$1,0))&amp;""),"")),"")</f>
        <v/>
      </c>
      <c r="AB425" s="36">
        <f>IFERROR(VALUE(IFERROR(TRIM(INDEX($A425:$V425,MATCH(Lists!$J$5,$A$1:$V$1,0))&amp;""),"")),"")</f>
        <v/>
      </c>
      <c r="AC425" s="36">
        <f>IFERROR(VALUE(IFERROR(TRIM(INDEX($A425:$V425,MATCH(Lists!$J$6,$A$1:$V$1,0))&amp;""),"")),"")</f>
        <v/>
      </c>
      <c r="AD425" s="36">
        <f>IFERROR(TRIM(INDEX($A425:$V425,MATCH(Lists!$J$7,$A$1:$V$1,0))&amp;""),"")</f>
        <v/>
      </c>
      <c r="AE425" s="36">
        <f>IFERROR(TRIM(INDEX($A425:$V425,MATCH(Lists!$J$8,$A$1:$V$1,0))&amp;""),"")</f>
        <v/>
      </c>
      <c r="AF425" s="36">
        <f>IFERROR(TRIM(INDEX($A425:$V425,MATCH(Lists!$J$3,$A$1:$V$1,0))&amp;""),"")</f>
        <v/>
      </c>
      <c r="AG425" s="36">
        <f>IF(LEN(AF425)&gt;0,MAX($AG$1:AG424)+1,"")</f>
        <v/>
      </c>
      <c r="AH425" s="36">
        <f>IFERROR(TRIM(INDEX($A425:$V425,MATCH(Lists!$J$9,$A$1:$V$1,0))&amp;""),"")</f>
        <v/>
      </c>
    </row>
    <row r="426">
      <c r="W426" s="35" t="n"/>
      <c r="X426" s="36">
        <f>IFERROR(TRIM(INDEX($A426:$V426,MATCH(Lists!$J$10,$A$1:$V$1,0))&amp;""),"")</f>
        <v/>
      </c>
      <c r="Y426" s="36">
        <f>IF(ISNUMBER(IFERROR(VALUE(IFERROR(TRIM(INDEX($A426:$V426,MATCH(Lists!$J$2,$A$1:$V$1,0))&amp;""),"")),"")),IF(AND(IFERROR(VALUE(IFERROR(TRIM(INDEX($A426:$V426,MATCH(Lists!$J$2,$A$1:$V$1,0))&amp;""),"")),"")&gt;=0,IFERROR(VALUE(IFERROR(TRIM(INDEX($A426:$V426,MATCH(Lists!$J$2,$A$1:$V$1,0))&amp;""),"")),"")&lt;=10),IFERROR(VALUE(IFERROR(TRIM(INDEX($A426:$V426,MATCH(Lists!$J$2,$A$1:$V$1,0))&amp;""),"")),""),""),"")</f>
        <v/>
      </c>
      <c r="Z426" s="36">
        <f>IF(Y426="","",IF(Y426&gt;=9,"Promoter",IF(Y426&gt;=7,"Passive","Detractor")))</f>
        <v/>
      </c>
      <c r="AA426" s="36">
        <f>IFERROR(VALUE(IFERROR(TRIM(INDEX($A426:$V426,MATCH(Lists!$J$4,$A$1:$V$1,0))&amp;""),"")),"")</f>
        <v/>
      </c>
      <c r="AB426" s="36">
        <f>IFERROR(VALUE(IFERROR(TRIM(INDEX($A426:$V426,MATCH(Lists!$J$5,$A$1:$V$1,0))&amp;""),"")),"")</f>
        <v/>
      </c>
      <c r="AC426" s="36">
        <f>IFERROR(VALUE(IFERROR(TRIM(INDEX($A426:$V426,MATCH(Lists!$J$6,$A$1:$V$1,0))&amp;""),"")),"")</f>
        <v/>
      </c>
      <c r="AD426" s="36">
        <f>IFERROR(TRIM(INDEX($A426:$V426,MATCH(Lists!$J$7,$A$1:$V$1,0))&amp;""),"")</f>
        <v/>
      </c>
      <c r="AE426" s="36">
        <f>IFERROR(TRIM(INDEX($A426:$V426,MATCH(Lists!$J$8,$A$1:$V$1,0))&amp;""),"")</f>
        <v/>
      </c>
      <c r="AF426" s="36">
        <f>IFERROR(TRIM(INDEX($A426:$V426,MATCH(Lists!$J$3,$A$1:$V$1,0))&amp;""),"")</f>
        <v/>
      </c>
      <c r="AG426" s="36">
        <f>IF(LEN(AF426)&gt;0,MAX($AG$1:AG425)+1,"")</f>
        <v/>
      </c>
      <c r="AH426" s="36">
        <f>IFERROR(TRIM(INDEX($A426:$V426,MATCH(Lists!$J$9,$A$1:$V$1,0))&amp;""),"")</f>
        <v/>
      </c>
    </row>
    <row r="427">
      <c r="W427" s="35" t="n"/>
      <c r="X427" s="36">
        <f>IFERROR(TRIM(INDEX($A427:$V427,MATCH(Lists!$J$10,$A$1:$V$1,0))&amp;""),"")</f>
        <v/>
      </c>
      <c r="Y427" s="36">
        <f>IF(ISNUMBER(IFERROR(VALUE(IFERROR(TRIM(INDEX($A427:$V427,MATCH(Lists!$J$2,$A$1:$V$1,0))&amp;""),"")),"")),IF(AND(IFERROR(VALUE(IFERROR(TRIM(INDEX($A427:$V427,MATCH(Lists!$J$2,$A$1:$V$1,0))&amp;""),"")),"")&gt;=0,IFERROR(VALUE(IFERROR(TRIM(INDEX($A427:$V427,MATCH(Lists!$J$2,$A$1:$V$1,0))&amp;""),"")),"")&lt;=10),IFERROR(VALUE(IFERROR(TRIM(INDEX($A427:$V427,MATCH(Lists!$J$2,$A$1:$V$1,0))&amp;""),"")),""),""),"")</f>
        <v/>
      </c>
      <c r="Z427" s="36">
        <f>IF(Y427="","",IF(Y427&gt;=9,"Promoter",IF(Y427&gt;=7,"Passive","Detractor")))</f>
        <v/>
      </c>
      <c r="AA427" s="36">
        <f>IFERROR(VALUE(IFERROR(TRIM(INDEX($A427:$V427,MATCH(Lists!$J$4,$A$1:$V$1,0))&amp;""),"")),"")</f>
        <v/>
      </c>
      <c r="AB427" s="36">
        <f>IFERROR(VALUE(IFERROR(TRIM(INDEX($A427:$V427,MATCH(Lists!$J$5,$A$1:$V$1,0))&amp;""),"")),"")</f>
        <v/>
      </c>
      <c r="AC427" s="36">
        <f>IFERROR(VALUE(IFERROR(TRIM(INDEX($A427:$V427,MATCH(Lists!$J$6,$A$1:$V$1,0))&amp;""),"")),"")</f>
        <v/>
      </c>
      <c r="AD427" s="36">
        <f>IFERROR(TRIM(INDEX($A427:$V427,MATCH(Lists!$J$7,$A$1:$V$1,0))&amp;""),"")</f>
        <v/>
      </c>
      <c r="AE427" s="36">
        <f>IFERROR(TRIM(INDEX($A427:$V427,MATCH(Lists!$J$8,$A$1:$V$1,0))&amp;""),"")</f>
        <v/>
      </c>
      <c r="AF427" s="36">
        <f>IFERROR(TRIM(INDEX($A427:$V427,MATCH(Lists!$J$3,$A$1:$V$1,0))&amp;""),"")</f>
        <v/>
      </c>
      <c r="AG427" s="36">
        <f>IF(LEN(AF427)&gt;0,MAX($AG$1:AG426)+1,"")</f>
        <v/>
      </c>
      <c r="AH427" s="36">
        <f>IFERROR(TRIM(INDEX($A427:$V427,MATCH(Lists!$J$9,$A$1:$V$1,0))&amp;""),"")</f>
        <v/>
      </c>
    </row>
    <row r="428">
      <c r="W428" s="35" t="n"/>
      <c r="X428" s="36">
        <f>IFERROR(TRIM(INDEX($A428:$V428,MATCH(Lists!$J$10,$A$1:$V$1,0))&amp;""),"")</f>
        <v/>
      </c>
      <c r="Y428" s="36">
        <f>IF(ISNUMBER(IFERROR(VALUE(IFERROR(TRIM(INDEX($A428:$V428,MATCH(Lists!$J$2,$A$1:$V$1,0))&amp;""),"")),"")),IF(AND(IFERROR(VALUE(IFERROR(TRIM(INDEX($A428:$V428,MATCH(Lists!$J$2,$A$1:$V$1,0))&amp;""),"")),"")&gt;=0,IFERROR(VALUE(IFERROR(TRIM(INDEX($A428:$V428,MATCH(Lists!$J$2,$A$1:$V$1,0))&amp;""),"")),"")&lt;=10),IFERROR(VALUE(IFERROR(TRIM(INDEX($A428:$V428,MATCH(Lists!$J$2,$A$1:$V$1,0))&amp;""),"")),""),""),"")</f>
        <v/>
      </c>
      <c r="Z428" s="36">
        <f>IF(Y428="","",IF(Y428&gt;=9,"Promoter",IF(Y428&gt;=7,"Passive","Detractor")))</f>
        <v/>
      </c>
      <c r="AA428" s="36">
        <f>IFERROR(VALUE(IFERROR(TRIM(INDEX($A428:$V428,MATCH(Lists!$J$4,$A$1:$V$1,0))&amp;""),"")),"")</f>
        <v/>
      </c>
      <c r="AB428" s="36">
        <f>IFERROR(VALUE(IFERROR(TRIM(INDEX($A428:$V428,MATCH(Lists!$J$5,$A$1:$V$1,0))&amp;""),"")),"")</f>
        <v/>
      </c>
      <c r="AC428" s="36">
        <f>IFERROR(VALUE(IFERROR(TRIM(INDEX($A428:$V428,MATCH(Lists!$J$6,$A$1:$V$1,0))&amp;""),"")),"")</f>
        <v/>
      </c>
      <c r="AD428" s="36">
        <f>IFERROR(TRIM(INDEX($A428:$V428,MATCH(Lists!$J$7,$A$1:$V$1,0))&amp;""),"")</f>
        <v/>
      </c>
      <c r="AE428" s="36">
        <f>IFERROR(TRIM(INDEX($A428:$V428,MATCH(Lists!$J$8,$A$1:$V$1,0))&amp;""),"")</f>
        <v/>
      </c>
      <c r="AF428" s="36">
        <f>IFERROR(TRIM(INDEX($A428:$V428,MATCH(Lists!$J$3,$A$1:$V$1,0))&amp;""),"")</f>
        <v/>
      </c>
      <c r="AG428" s="36">
        <f>IF(LEN(AF428)&gt;0,MAX($AG$1:AG427)+1,"")</f>
        <v/>
      </c>
      <c r="AH428" s="36">
        <f>IFERROR(TRIM(INDEX($A428:$V428,MATCH(Lists!$J$9,$A$1:$V$1,0))&amp;""),"")</f>
        <v/>
      </c>
    </row>
    <row r="429">
      <c r="W429" s="35" t="n"/>
      <c r="X429" s="36">
        <f>IFERROR(TRIM(INDEX($A429:$V429,MATCH(Lists!$J$10,$A$1:$V$1,0))&amp;""),"")</f>
        <v/>
      </c>
      <c r="Y429" s="36">
        <f>IF(ISNUMBER(IFERROR(VALUE(IFERROR(TRIM(INDEX($A429:$V429,MATCH(Lists!$J$2,$A$1:$V$1,0))&amp;""),"")),"")),IF(AND(IFERROR(VALUE(IFERROR(TRIM(INDEX($A429:$V429,MATCH(Lists!$J$2,$A$1:$V$1,0))&amp;""),"")),"")&gt;=0,IFERROR(VALUE(IFERROR(TRIM(INDEX($A429:$V429,MATCH(Lists!$J$2,$A$1:$V$1,0))&amp;""),"")),"")&lt;=10),IFERROR(VALUE(IFERROR(TRIM(INDEX($A429:$V429,MATCH(Lists!$J$2,$A$1:$V$1,0))&amp;""),"")),""),""),"")</f>
        <v/>
      </c>
      <c r="Z429" s="36">
        <f>IF(Y429="","",IF(Y429&gt;=9,"Promoter",IF(Y429&gt;=7,"Passive","Detractor")))</f>
        <v/>
      </c>
      <c r="AA429" s="36">
        <f>IFERROR(VALUE(IFERROR(TRIM(INDEX($A429:$V429,MATCH(Lists!$J$4,$A$1:$V$1,0))&amp;""),"")),"")</f>
        <v/>
      </c>
      <c r="AB429" s="36">
        <f>IFERROR(VALUE(IFERROR(TRIM(INDEX($A429:$V429,MATCH(Lists!$J$5,$A$1:$V$1,0))&amp;""),"")),"")</f>
        <v/>
      </c>
      <c r="AC429" s="36">
        <f>IFERROR(VALUE(IFERROR(TRIM(INDEX($A429:$V429,MATCH(Lists!$J$6,$A$1:$V$1,0))&amp;""),"")),"")</f>
        <v/>
      </c>
      <c r="AD429" s="36">
        <f>IFERROR(TRIM(INDEX($A429:$V429,MATCH(Lists!$J$7,$A$1:$V$1,0))&amp;""),"")</f>
        <v/>
      </c>
      <c r="AE429" s="36">
        <f>IFERROR(TRIM(INDEX($A429:$V429,MATCH(Lists!$J$8,$A$1:$V$1,0))&amp;""),"")</f>
        <v/>
      </c>
      <c r="AF429" s="36">
        <f>IFERROR(TRIM(INDEX($A429:$V429,MATCH(Lists!$J$3,$A$1:$V$1,0))&amp;""),"")</f>
        <v/>
      </c>
      <c r="AG429" s="36">
        <f>IF(LEN(AF429)&gt;0,MAX($AG$1:AG428)+1,"")</f>
        <v/>
      </c>
      <c r="AH429" s="36">
        <f>IFERROR(TRIM(INDEX($A429:$V429,MATCH(Lists!$J$9,$A$1:$V$1,0))&amp;""),"")</f>
        <v/>
      </c>
    </row>
    <row r="430">
      <c r="W430" s="35" t="n"/>
      <c r="X430" s="36">
        <f>IFERROR(TRIM(INDEX($A430:$V430,MATCH(Lists!$J$10,$A$1:$V$1,0))&amp;""),"")</f>
        <v/>
      </c>
      <c r="Y430" s="36">
        <f>IF(ISNUMBER(IFERROR(VALUE(IFERROR(TRIM(INDEX($A430:$V430,MATCH(Lists!$J$2,$A$1:$V$1,0))&amp;""),"")),"")),IF(AND(IFERROR(VALUE(IFERROR(TRIM(INDEX($A430:$V430,MATCH(Lists!$J$2,$A$1:$V$1,0))&amp;""),"")),"")&gt;=0,IFERROR(VALUE(IFERROR(TRIM(INDEX($A430:$V430,MATCH(Lists!$J$2,$A$1:$V$1,0))&amp;""),"")),"")&lt;=10),IFERROR(VALUE(IFERROR(TRIM(INDEX($A430:$V430,MATCH(Lists!$J$2,$A$1:$V$1,0))&amp;""),"")),""),""),"")</f>
        <v/>
      </c>
      <c r="Z430" s="36">
        <f>IF(Y430="","",IF(Y430&gt;=9,"Promoter",IF(Y430&gt;=7,"Passive","Detractor")))</f>
        <v/>
      </c>
      <c r="AA430" s="36">
        <f>IFERROR(VALUE(IFERROR(TRIM(INDEX($A430:$V430,MATCH(Lists!$J$4,$A$1:$V$1,0))&amp;""),"")),"")</f>
        <v/>
      </c>
      <c r="AB430" s="36">
        <f>IFERROR(VALUE(IFERROR(TRIM(INDEX($A430:$V430,MATCH(Lists!$J$5,$A$1:$V$1,0))&amp;""),"")),"")</f>
        <v/>
      </c>
      <c r="AC430" s="36">
        <f>IFERROR(VALUE(IFERROR(TRIM(INDEX($A430:$V430,MATCH(Lists!$J$6,$A$1:$V$1,0))&amp;""),"")),"")</f>
        <v/>
      </c>
      <c r="AD430" s="36">
        <f>IFERROR(TRIM(INDEX($A430:$V430,MATCH(Lists!$J$7,$A$1:$V$1,0))&amp;""),"")</f>
        <v/>
      </c>
      <c r="AE430" s="36">
        <f>IFERROR(TRIM(INDEX($A430:$V430,MATCH(Lists!$J$8,$A$1:$V$1,0))&amp;""),"")</f>
        <v/>
      </c>
      <c r="AF430" s="36">
        <f>IFERROR(TRIM(INDEX($A430:$V430,MATCH(Lists!$J$3,$A$1:$V$1,0))&amp;""),"")</f>
        <v/>
      </c>
      <c r="AG430" s="36">
        <f>IF(LEN(AF430)&gt;0,MAX($AG$1:AG429)+1,"")</f>
        <v/>
      </c>
      <c r="AH430" s="36">
        <f>IFERROR(TRIM(INDEX($A430:$V430,MATCH(Lists!$J$9,$A$1:$V$1,0))&amp;""),"")</f>
        <v/>
      </c>
    </row>
    <row r="431">
      <c r="W431" s="35" t="n"/>
      <c r="X431" s="36">
        <f>IFERROR(TRIM(INDEX($A431:$V431,MATCH(Lists!$J$10,$A$1:$V$1,0))&amp;""),"")</f>
        <v/>
      </c>
      <c r="Y431" s="36">
        <f>IF(ISNUMBER(IFERROR(VALUE(IFERROR(TRIM(INDEX($A431:$V431,MATCH(Lists!$J$2,$A$1:$V$1,0))&amp;""),"")),"")),IF(AND(IFERROR(VALUE(IFERROR(TRIM(INDEX($A431:$V431,MATCH(Lists!$J$2,$A$1:$V$1,0))&amp;""),"")),"")&gt;=0,IFERROR(VALUE(IFERROR(TRIM(INDEX($A431:$V431,MATCH(Lists!$J$2,$A$1:$V$1,0))&amp;""),"")),"")&lt;=10),IFERROR(VALUE(IFERROR(TRIM(INDEX($A431:$V431,MATCH(Lists!$J$2,$A$1:$V$1,0))&amp;""),"")),""),""),"")</f>
        <v/>
      </c>
      <c r="Z431" s="36">
        <f>IF(Y431="","",IF(Y431&gt;=9,"Promoter",IF(Y431&gt;=7,"Passive","Detractor")))</f>
        <v/>
      </c>
      <c r="AA431" s="36">
        <f>IFERROR(VALUE(IFERROR(TRIM(INDEX($A431:$V431,MATCH(Lists!$J$4,$A$1:$V$1,0))&amp;""),"")),"")</f>
        <v/>
      </c>
      <c r="AB431" s="36">
        <f>IFERROR(VALUE(IFERROR(TRIM(INDEX($A431:$V431,MATCH(Lists!$J$5,$A$1:$V$1,0))&amp;""),"")),"")</f>
        <v/>
      </c>
      <c r="AC431" s="36">
        <f>IFERROR(VALUE(IFERROR(TRIM(INDEX($A431:$V431,MATCH(Lists!$J$6,$A$1:$V$1,0))&amp;""),"")),"")</f>
        <v/>
      </c>
      <c r="AD431" s="36">
        <f>IFERROR(TRIM(INDEX($A431:$V431,MATCH(Lists!$J$7,$A$1:$V$1,0))&amp;""),"")</f>
        <v/>
      </c>
      <c r="AE431" s="36">
        <f>IFERROR(TRIM(INDEX($A431:$V431,MATCH(Lists!$J$8,$A$1:$V$1,0))&amp;""),"")</f>
        <v/>
      </c>
      <c r="AF431" s="36">
        <f>IFERROR(TRIM(INDEX($A431:$V431,MATCH(Lists!$J$3,$A$1:$V$1,0))&amp;""),"")</f>
        <v/>
      </c>
      <c r="AG431" s="36">
        <f>IF(LEN(AF431)&gt;0,MAX($AG$1:AG430)+1,"")</f>
        <v/>
      </c>
      <c r="AH431" s="36">
        <f>IFERROR(TRIM(INDEX($A431:$V431,MATCH(Lists!$J$9,$A$1:$V$1,0))&amp;""),"")</f>
        <v/>
      </c>
    </row>
    <row r="432">
      <c r="W432" s="35" t="n"/>
      <c r="X432" s="36">
        <f>IFERROR(TRIM(INDEX($A432:$V432,MATCH(Lists!$J$10,$A$1:$V$1,0))&amp;""),"")</f>
        <v/>
      </c>
      <c r="Y432" s="36">
        <f>IF(ISNUMBER(IFERROR(VALUE(IFERROR(TRIM(INDEX($A432:$V432,MATCH(Lists!$J$2,$A$1:$V$1,0))&amp;""),"")),"")),IF(AND(IFERROR(VALUE(IFERROR(TRIM(INDEX($A432:$V432,MATCH(Lists!$J$2,$A$1:$V$1,0))&amp;""),"")),"")&gt;=0,IFERROR(VALUE(IFERROR(TRIM(INDEX($A432:$V432,MATCH(Lists!$J$2,$A$1:$V$1,0))&amp;""),"")),"")&lt;=10),IFERROR(VALUE(IFERROR(TRIM(INDEX($A432:$V432,MATCH(Lists!$J$2,$A$1:$V$1,0))&amp;""),"")),""),""),"")</f>
        <v/>
      </c>
      <c r="Z432" s="36">
        <f>IF(Y432="","",IF(Y432&gt;=9,"Promoter",IF(Y432&gt;=7,"Passive","Detractor")))</f>
        <v/>
      </c>
      <c r="AA432" s="36">
        <f>IFERROR(VALUE(IFERROR(TRIM(INDEX($A432:$V432,MATCH(Lists!$J$4,$A$1:$V$1,0))&amp;""),"")),"")</f>
        <v/>
      </c>
      <c r="AB432" s="36">
        <f>IFERROR(VALUE(IFERROR(TRIM(INDEX($A432:$V432,MATCH(Lists!$J$5,$A$1:$V$1,0))&amp;""),"")),"")</f>
        <v/>
      </c>
      <c r="AC432" s="36">
        <f>IFERROR(VALUE(IFERROR(TRIM(INDEX($A432:$V432,MATCH(Lists!$J$6,$A$1:$V$1,0))&amp;""),"")),"")</f>
        <v/>
      </c>
      <c r="AD432" s="36">
        <f>IFERROR(TRIM(INDEX($A432:$V432,MATCH(Lists!$J$7,$A$1:$V$1,0))&amp;""),"")</f>
        <v/>
      </c>
      <c r="AE432" s="36">
        <f>IFERROR(TRIM(INDEX($A432:$V432,MATCH(Lists!$J$8,$A$1:$V$1,0))&amp;""),"")</f>
        <v/>
      </c>
      <c r="AF432" s="36">
        <f>IFERROR(TRIM(INDEX($A432:$V432,MATCH(Lists!$J$3,$A$1:$V$1,0))&amp;""),"")</f>
        <v/>
      </c>
      <c r="AG432" s="36">
        <f>IF(LEN(AF432)&gt;0,MAX($AG$1:AG431)+1,"")</f>
        <v/>
      </c>
      <c r="AH432" s="36">
        <f>IFERROR(TRIM(INDEX($A432:$V432,MATCH(Lists!$J$9,$A$1:$V$1,0))&amp;""),"")</f>
        <v/>
      </c>
    </row>
    <row r="433">
      <c r="W433" s="35" t="n"/>
      <c r="X433" s="36">
        <f>IFERROR(TRIM(INDEX($A433:$V433,MATCH(Lists!$J$10,$A$1:$V$1,0))&amp;""),"")</f>
        <v/>
      </c>
      <c r="Y433" s="36">
        <f>IF(ISNUMBER(IFERROR(VALUE(IFERROR(TRIM(INDEX($A433:$V433,MATCH(Lists!$J$2,$A$1:$V$1,0))&amp;""),"")),"")),IF(AND(IFERROR(VALUE(IFERROR(TRIM(INDEX($A433:$V433,MATCH(Lists!$J$2,$A$1:$V$1,0))&amp;""),"")),"")&gt;=0,IFERROR(VALUE(IFERROR(TRIM(INDEX($A433:$V433,MATCH(Lists!$J$2,$A$1:$V$1,0))&amp;""),"")),"")&lt;=10),IFERROR(VALUE(IFERROR(TRIM(INDEX($A433:$V433,MATCH(Lists!$J$2,$A$1:$V$1,0))&amp;""),"")),""),""),"")</f>
        <v/>
      </c>
      <c r="Z433" s="36">
        <f>IF(Y433="","",IF(Y433&gt;=9,"Promoter",IF(Y433&gt;=7,"Passive","Detractor")))</f>
        <v/>
      </c>
      <c r="AA433" s="36">
        <f>IFERROR(VALUE(IFERROR(TRIM(INDEX($A433:$V433,MATCH(Lists!$J$4,$A$1:$V$1,0))&amp;""),"")),"")</f>
        <v/>
      </c>
      <c r="AB433" s="36">
        <f>IFERROR(VALUE(IFERROR(TRIM(INDEX($A433:$V433,MATCH(Lists!$J$5,$A$1:$V$1,0))&amp;""),"")),"")</f>
        <v/>
      </c>
      <c r="AC433" s="36">
        <f>IFERROR(VALUE(IFERROR(TRIM(INDEX($A433:$V433,MATCH(Lists!$J$6,$A$1:$V$1,0))&amp;""),"")),"")</f>
        <v/>
      </c>
      <c r="AD433" s="36">
        <f>IFERROR(TRIM(INDEX($A433:$V433,MATCH(Lists!$J$7,$A$1:$V$1,0))&amp;""),"")</f>
        <v/>
      </c>
      <c r="AE433" s="36">
        <f>IFERROR(TRIM(INDEX($A433:$V433,MATCH(Lists!$J$8,$A$1:$V$1,0))&amp;""),"")</f>
        <v/>
      </c>
      <c r="AF433" s="36">
        <f>IFERROR(TRIM(INDEX($A433:$V433,MATCH(Lists!$J$3,$A$1:$V$1,0))&amp;""),"")</f>
        <v/>
      </c>
      <c r="AG433" s="36">
        <f>IF(LEN(AF433)&gt;0,MAX($AG$1:AG432)+1,"")</f>
        <v/>
      </c>
      <c r="AH433" s="36">
        <f>IFERROR(TRIM(INDEX($A433:$V433,MATCH(Lists!$J$9,$A$1:$V$1,0))&amp;""),"")</f>
        <v/>
      </c>
    </row>
    <row r="434">
      <c r="W434" s="35" t="n"/>
      <c r="X434" s="36">
        <f>IFERROR(TRIM(INDEX($A434:$V434,MATCH(Lists!$J$10,$A$1:$V$1,0))&amp;""),"")</f>
        <v/>
      </c>
      <c r="Y434" s="36">
        <f>IF(ISNUMBER(IFERROR(VALUE(IFERROR(TRIM(INDEX($A434:$V434,MATCH(Lists!$J$2,$A$1:$V$1,0))&amp;""),"")),"")),IF(AND(IFERROR(VALUE(IFERROR(TRIM(INDEX($A434:$V434,MATCH(Lists!$J$2,$A$1:$V$1,0))&amp;""),"")),"")&gt;=0,IFERROR(VALUE(IFERROR(TRIM(INDEX($A434:$V434,MATCH(Lists!$J$2,$A$1:$V$1,0))&amp;""),"")),"")&lt;=10),IFERROR(VALUE(IFERROR(TRIM(INDEX($A434:$V434,MATCH(Lists!$J$2,$A$1:$V$1,0))&amp;""),"")),""),""),"")</f>
        <v/>
      </c>
      <c r="Z434" s="36">
        <f>IF(Y434="","",IF(Y434&gt;=9,"Promoter",IF(Y434&gt;=7,"Passive","Detractor")))</f>
        <v/>
      </c>
      <c r="AA434" s="36">
        <f>IFERROR(VALUE(IFERROR(TRIM(INDEX($A434:$V434,MATCH(Lists!$J$4,$A$1:$V$1,0))&amp;""),"")),"")</f>
        <v/>
      </c>
      <c r="AB434" s="36">
        <f>IFERROR(VALUE(IFERROR(TRIM(INDEX($A434:$V434,MATCH(Lists!$J$5,$A$1:$V$1,0))&amp;""),"")),"")</f>
        <v/>
      </c>
      <c r="AC434" s="36">
        <f>IFERROR(VALUE(IFERROR(TRIM(INDEX($A434:$V434,MATCH(Lists!$J$6,$A$1:$V$1,0))&amp;""),"")),"")</f>
        <v/>
      </c>
      <c r="AD434" s="36">
        <f>IFERROR(TRIM(INDEX($A434:$V434,MATCH(Lists!$J$7,$A$1:$V$1,0))&amp;""),"")</f>
        <v/>
      </c>
      <c r="AE434" s="36">
        <f>IFERROR(TRIM(INDEX($A434:$V434,MATCH(Lists!$J$8,$A$1:$V$1,0))&amp;""),"")</f>
        <v/>
      </c>
      <c r="AF434" s="36">
        <f>IFERROR(TRIM(INDEX($A434:$V434,MATCH(Lists!$J$3,$A$1:$V$1,0))&amp;""),"")</f>
        <v/>
      </c>
      <c r="AG434" s="36">
        <f>IF(LEN(AF434)&gt;0,MAX($AG$1:AG433)+1,"")</f>
        <v/>
      </c>
      <c r="AH434" s="36">
        <f>IFERROR(TRIM(INDEX($A434:$V434,MATCH(Lists!$J$9,$A$1:$V$1,0))&amp;""),"")</f>
        <v/>
      </c>
    </row>
    <row r="435">
      <c r="W435" s="35" t="n"/>
      <c r="X435" s="36">
        <f>IFERROR(TRIM(INDEX($A435:$V435,MATCH(Lists!$J$10,$A$1:$V$1,0))&amp;""),"")</f>
        <v/>
      </c>
      <c r="Y435" s="36">
        <f>IF(ISNUMBER(IFERROR(VALUE(IFERROR(TRIM(INDEX($A435:$V435,MATCH(Lists!$J$2,$A$1:$V$1,0))&amp;""),"")),"")),IF(AND(IFERROR(VALUE(IFERROR(TRIM(INDEX($A435:$V435,MATCH(Lists!$J$2,$A$1:$V$1,0))&amp;""),"")),"")&gt;=0,IFERROR(VALUE(IFERROR(TRIM(INDEX($A435:$V435,MATCH(Lists!$J$2,$A$1:$V$1,0))&amp;""),"")),"")&lt;=10),IFERROR(VALUE(IFERROR(TRIM(INDEX($A435:$V435,MATCH(Lists!$J$2,$A$1:$V$1,0))&amp;""),"")),""),""),"")</f>
        <v/>
      </c>
      <c r="Z435" s="36">
        <f>IF(Y435="","",IF(Y435&gt;=9,"Promoter",IF(Y435&gt;=7,"Passive","Detractor")))</f>
        <v/>
      </c>
      <c r="AA435" s="36">
        <f>IFERROR(VALUE(IFERROR(TRIM(INDEX($A435:$V435,MATCH(Lists!$J$4,$A$1:$V$1,0))&amp;""),"")),"")</f>
        <v/>
      </c>
      <c r="AB435" s="36">
        <f>IFERROR(VALUE(IFERROR(TRIM(INDEX($A435:$V435,MATCH(Lists!$J$5,$A$1:$V$1,0))&amp;""),"")),"")</f>
        <v/>
      </c>
      <c r="AC435" s="36">
        <f>IFERROR(VALUE(IFERROR(TRIM(INDEX($A435:$V435,MATCH(Lists!$J$6,$A$1:$V$1,0))&amp;""),"")),"")</f>
        <v/>
      </c>
      <c r="AD435" s="36">
        <f>IFERROR(TRIM(INDEX($A435:$V435,MATCH(Lists!$J$7,$A$1:$V$1,0))&amp;""),"")</f>
        <v/>
      </c>
      <c r="AE435" s="36">
        <f>IFERROR(TRIM(INDEX($A435:$V435,MATCH(Lists!$J$8,$A$1:$V$1,0))&amp;""),"")</f>
        <v/>
      </c>
      <c r="AF435" s="36">
        <f>IFERROR(TRIM(INDEX($A435:$V435,MATCH(Lists!$J$3,$A$1:$V$1,0))&amp;""),"")</f>
        <v/>
      </c>
      <c r="AG435" s="36">
        <f>IF(LEN(AF435)&gt;0,MAX($AG$1:AG434)+1,"")</f>
        <v/>
      </c>
      <c r="AH435" s="36">
        <f>IFERROR(TRIM(INDEX($A435:$V435,MATCH(Lists!$J$9,$A$1:$V$1,0))&amp;""),"")</f>
        <v/>
      </c>
    </row>
    <row r="436">
      <c r="W436" s="35" t="n"/>
      <c r="X436" s="36">
        <f>IFERROR(TRIM(INDEX($A436:$V436,MATCH(Lists!$J$10,$A$1:$V$1,0))&amp;""),"")</f>
        <v/>
      </c>
      <c r="Y436" s="36">
        <f>IF(ISNUMBER(IFERROR(VALUE(IFERROR(TRIM(INDEX($A436:$V436,MATCH(Lists!$J$2,$A$1:$V$1,0))&amp;""),"")),"")),IF(AND(IFERROR(VALUE(IFERROR(TRIM(INDEX($A436:$V436,MATCH(Lists!$J$2,$A$1:$V$1,0))&amp;""),"")),"")&gt;=0,IFERROR(VALUE(IFERROR(TRIM(INDEX($A436:$V436,MATCH(Lists!$J$2,$A$1:$V$1,0))&amp;""),"")),"")&lt;=10),IFERROR(VALUE(IFERROR(TRIM(INDEX($A436:$V436,MATCH(Lists!$J$2,$A$1:$V$1,0))&amp;""),"")),""),""),"")</f>
        <v/>
      </c>
      <c r="Z436" s="36">
        <f>IF(Y436="","",IF(Y436&gt;=9,"Promoter",IF(Y436&gt;=7,"Passive","Detractor")))</f>
        <v/>
      </c>
      <c r="AA436" s="36">
        <f>IFERROR(VALUE(IFERROR(TRIM(INDEX($A436:$V436,MATCH(Lists!$J$4,$A$1:$V$1,0))&amp;""),"")),"")</f>
        <v/>
      </c>
      <c r="AB436" s="36">
        <f>IFERROR(VALUE(IFERROR(TRIM(INDEX($A436:$V436,MATCH(Lists!$J$5,$A$1:$V$1,0))&amp;""),"")),"")</f>
        <v/>
      </c>
      <c r="AC436" s="36">
        <f>IFERROR(VALUE(IFERROR(TRIM(INDEX($A436:$V436,MATCH(Lists!$J$6,$A$1:$V$1,0))&amp;""),"")),"")</f>
        <v/>
      </c>
      <c r="AD436" s="36">
        <f>IFERROR(TRIM(INDEX($A436:$V436,MATCH(Lists!$J$7,$A$1:$V$1,0))&amp;""),"")</f>
        <v/>
      </c>
      <c r="AE436" s="36">
        <f>IFERROR(TRIM(INDEX($A436:$V436,MATCH(Lists!$J$8,$A$1:$V$1,0))&amp;""),"")</f>
        <v/>
      </c>
      <c r="AF436" s="36">
        <f>IFERROR(TRIM(INDEX($A436:$V436,MATCH(Lists!$J$3,$A$1:$V$1,0))&amp;""),"")</f>
        <v/>
      </c>
      <c r="AG436" s="36">
        <f>IF(LEN(AF436)&gt;0,MAX($AG$1:AG435)+1,"")</f>
        <v/>
      </c>
      <c r="AH436" s="36">
        <f>IFERROR(TRIM(INDEX($A436:$V436,MATCH(Lists!$J$9,$A$1:$V$1,0))&amp;""),"")</f>
        <v/>
      </c>
    </row>
    <row r="437">
      <c r="W437" s="35" t="n"/>
      <c r="X437" s="36">
        <f>IFERROR(TRIM(INDEX($A437:$V437,MATCH(Lists!$J$10,$A$1:$V$1,0))&amp;""),"")</f>
        <v/>
      </c>
      <c r="Y437" s="36">
        <f>IF(ISNUMBER(IFERROR(VALUE(IFERROR(TRIM(INDEX($A437:$V437,MATCH(Lists!$J$2,$A$1:$V$1,0))&amp;""),"")),"")),IF(AND(IFERROR(VALUE(IFERROR(TRIM(INDEX($A437:$V437,MATCH(Lists!$J$2,$A$1:$V$1,0))&amp;""),"")),"")&gt;=0,IFERROR(VALUE(IFERROR(TRIM(INDEX($A437:$V437,MATCH(Lists!$J$2,$A$1:$V$1,0))&amp;""),"")),"")&lt;=10),IFERROR(VALUE(IFERROR(TRIM(INDEX($A437:$V437,MATCH(Lists!$J$2,$A$1:$V$1,0))&amp;""),"")),""),""),"")</f>
        <v/>
      </c>
      <c r="Z437" s="36">
        <f>IF(Y437="","",IF(Y437&gt;=9,"Promoter",IF(Y437&gt;=7,"Passive","Detractor")))</f>
        <v/>
      </c>
      <c r="AA437" s="36">
        <f>IFERROR(VALUE(IFERROR(TRIM(INDEX($A437:$V437,MATCH(Lists!$J$4,$A$1:$V$1,0))&amp;""),"")),"")</f>
        <v/>
      </c>
      <c r="AB437" s="36">
        <f>IFERROR(VALUE(IFERROR(TRIM(INDEX($A437:$V437,MATCH(Lists!$J$5,$A$1:$V$1,0))&amp;""),"")),"")</f>
        <v/>
      </c>
      <c r="AC437" s="36">
        <f>IFERROR(VALUE(IFERROR(TRIM(INDEX($A437:$V437,MATCH(Lists!$J$6,$A$1:$V$1,0))&amp;""),"")),"")</f>
        <v/>
      </c>
      <c r="AD437" s="36">
        <f>IFERROR(TRIM(INDEX($A437:$V437,MATCH(Lists!$J$7,$A$1:$V$1,0))&amp;""),"")</f>
        <v/>
      </c>
      <c r="AE437" s="36">
        <f>IFERROR(TRIM(INDEX($A437:$V437,MATCH(Lists!$J$8,$A$1:$V$1,0))&amp;""),"")</f>
        <v/>
      </c>
      <c r="AF437" s="36">
        <f>IFERROR(TRIM(INDEX($A437:$V437,MATCH(Lists!$J$3,$A$1:$V$1,0))&amp;""),"")</f>
        <v/>
      </c>
      <c r="AG437" s="36">
        <f>IF(LEN(AF437)&gt;0,MAX($AG$1:AG436)+1,"")</f>
        <v/>
      </c>
      <c r="AH437" s="36">
        <f>IFERROR(TRIM(INDEX($A437:$V437,MATCH(Lists!$J$9,$A$1:$V$1,0))&amp;""),"")</f>
        <v/>
      </c>
    </row>
    <row r="438">
      <c r="W438" s="35" t="n"/>
      <c r="X438" s="36">
        <f>IFERROR(TRIM(INDEX($A438:$V438,MATCH(Lists!$J$10,$A$1:$V$1,0))&amp;""),"")</f>
        <v/>
      </c>
      <c r="Y438" s="36">
        <f>IF(ISNUMBER(IFERROR(VALUE(IFERROR(TRIM(INDEX($A438:$V438,MATCH(Lists!$J$2,$A$1:$V$1,0))&amp;""),"")),"")),IF(AND(IFERROR(VALUE(IFERROR(TRIM(INDEX($A438:$V438,MATCH(Lists!$J$2,$A$1:$V$1,0))&amp;""),"")),"")&gt;=0,IFERROR(VALUE(IFERROR(TRIM(INDEX($A438:$V438,MATCH(Lists!$J$2,$A$1:$V$1,0))&amp;""),"")),"")&lt;=10),IFERROR(VALUE(IFERROR(TRIM(INDEX($A438:$V438,MATCH(Lists!$J$2,$A$1:$V$1,0))&amp;""),"")),""),""),"")</f>
        <v/>
      </c>
      <c r="Z438" s="36">
        <f>IF(Y438="","",IF(Y438&gt;=9,"Promoter",IF(Y438&gt;=7,"Passive","Detractor")))</f>
        <v/>
      </c>
      <c r="AA438" s="36">
        <f>IFERROR(VALUE(IFERROR(TRIM(INDEX($A438:$V438,MATCH(Lists!$J$4,$A$1:$V$1,0))&amp;""),"")),"")</f>
        <v/>
      </c>
      <c r="AB438" s="36">
        <f>IFERROR(VALUE(IFERROR(TRIM(INDEX($A438:$V438,MATCH(Lists!$J$5,$A$1:$V$1,0))&amp;""),"")),"")</f>
        <v/>
      </c>
      <c r="AC438" s="36">
        <f>IFERROR(VALUE(IFERROR(TRIM(INDEX($A438:$V438,MATCH(Lists!$J$6,$A$1:$V$1,0))&amp;""),"")),"")</f>
        <v/>
      </c>
      <c r="AD438" s="36">
        <f>IFERROR(TRIM(INDEX($A438:$V438,MATCH(Lists!$J$7,$A$1:$V$1,0))&amp;""),"")</f>
        <v/>
      </c>
      <c r="AE438" s="36">
        <f>IFERROR(TRIM(INDEX($A438:$V438,MATCH(Lists!$J$8,$A$1:$V$1,0))&amp;""),"")</f>
        <v/>
      </c>
      <c r="AF438" s="36">
        <f>IFERROR(TRIM(INDEX($A438:$V438,MATCH(Lists!$J$3,$A$1:$V$1,0))&amp;""),"")</f>
        <v/>
      </c>
      <c r="AG438" s="36">
        <f>IF(LEN(AF438)&gt;0,MAX($AG$1:AG437)+1,"")</f>
        <v/>
      </c>
      <c r="AH438" s="36">
        <f>IFERROR(TRIM(INDEX($A438:$V438,MATCH(Lists!$J$9,$A$1:$V$1,0))&amp;""),"")</f>
        <v/>
      </c>
    </row>
    <row r="439">
      <c r="W439" s="35" t="n"/>
      <c r="X439" s="36">
        <f>IFERROR(TRIM(INDEX($A439:$V439,MATCH(Lists!$J$10,$A$1:$V$1,0))&amp;""),"")</f>
        <v/>
      </c>
      <c r="Y439" s="36">
        <f>IF(ISNUMBER(IFERROR(VALUE(IFERROR(TRIM(INDEX($A439:$V439,MATCH(Lists!$J$2,$A$1:$V$1,0))&amp;""),"")),"")),IF(AND(IFERROR(VALUE(IFERROR(TRIM(INDEX($A439:$V439,MATCH(Lists!$J$2,$A$1:$V$1,0))&amp;""),"")),"")&gt;=0,IFERROR(VALUE(IFERROR(TRIM(INDEX($A439:$V439,MATCH(Lists!$J$2,$A$1:$V$1,0))&amp;""),"")),"")&lt;=10),IFERROR(VALUE(IFERROR(TRIM(INDEX($A439:$V439,MATCH(Lists!$J$2,$A$1:$V$1,0))&amp;""),"")),""),""),"")</f>
        <v/>
      </c>
      <c r="Z439" s="36">
        <f>IF(Y439="","",IF(Y439&gt;=9,"Promoter",IF(Y439&gt;=7,"Passive","Detractor")))</f>
        <v/>
      </c>
      <c r="AA439" s="36">
        <f>IFERROR(VALUE(IFERROR(TRIM(INDEX($A439:$V439,MATCH(Lists!$J$4,$A$1:$V$1,0))&amp;""),"")),"")</f>
        <v/>
      </c>
      <c r="AB439" s="36">
        <f>IFERROR(VALUE(IFERROR(TRIM(INDEX($A439:$V439,MATCH(Lists!$J$5,$A$1:$V$1,0))&amp;""),"")),"")</f>
        <v/>
      </c>
      <c r="AC439" s="36">
        <f>IFERROR(VALUE(IFERROR(TRIM(INDEX($A439:$V439,MATCH(Lists!$J$6,$A$1:$V$1,0))&amp;""),"")),"")</f>
        <v/>
      </c>
      <c r="AD439" s="36">
        <f>IFERROR(TRIM(INDEX($A439:$V439,MATCH(Lists!$J$7,$A$1:$V$1,0))&amp;""),"")</f>
        <v/>
      </c>
      <c r="AE439" s="36">
        <f>IFERROR(TRIM(INDEX($A439:$V439,MATCH(Lists!$J$8,$A$1:$V$1,0))&amp;""),"")</f>
        <v/>
      </c>
      <c r="AF439" s="36">
        <f>IFERROR(TRIM(INDEX($A439:$V439,MATCH(Lists!$J$3,$A$1:$V$1,0))&amp;""),"")</f>
        <v/>
      </c>
      <c r="AG439" s="36">
        <f>IF(LEN(AF439)&gt;0,MAX($AG$1:AG438)+1,"")</f>
        <v/>
      </c>
      <c r="AH439" s="36">
        <f>IFERROR(TRIM(INDEX($A439:$V439,MATCH(Lists!$J$9,$A$1:$V$1,0))&amp;""),"")</f>
        <v/>
      </c>
    </row>
    <row r="440">
      <c r="W440" s="35" t="n"/>
      <c r="X440" s="36">
        <f>IFERROR(TRIM(INDEX($A440:$V440,MATCH(Lists!$J$10,$A$1:$V$1,0))&amp;""),"")</f>
        <v/>
      </c>
      <c r="Y440" s="36">
        <f>IF(ISNUMBER(IFERROR(VALUE(IFERROR(TRIM(INDEX($A440:$V440,MATCH(Lists!$J$2,$A$1:$V$1,0))&amp;""),"")),"")),IF(AND(IFERROR(VALUE(IFERROR(TRIM(INDEX($A440:$V440,MATCH(Lists!$J$2,$A$1:$V$1,0))&amp;""),"")),"")&gt;=0,IFERROR(VALUE(IFERROR(TRIM(INDEX($A440:$V440,MATCH(Lists!$J$2,$A$1:$V$1,0))&amp;""),"")),"")&lt;=10),IFERROR(VALUE(IFERROR(TRIM(INDEX($A440:$V440,MATCH(Lists!$J$2,$A$1:$V$1,0))&amp;""),"")),""),""),"")</f>
        <v/>
      </c>
      <c r="Z440" s="36">
        <f>IF(Y440="","",IF(Y440&gt;=9,"Promoter",IF(Y440&gt;=7,"Passive","Detractor")))</f>
        <v/>
      </c>
      <c r="AA440" s="36">
        <f>IFERROR(VALUE(IFERROR(TRIM(INDEX($A440:$V440,MATCH(Lists!$J$4,$A$1:$V$1,0))&amp;""),"")),"")</f>
        <v/>
      </c>
      <c r="AB440" s="36">
        <f>IFERROR(VALUE(IFERROR(TRIM(INDEX($A440:$V440,MATCH(Lists!$J$5,$A$1:$V$1,0))&amp;""),"")),"")</f>
        <v/>
      </c>
      <c r="AC440" s="36">
        <f>IFERROR(VALUE(IFERROR(TRIM(INDEX($A440:$V440,MATCH(Lists!$J$6,$A$1:$V$1,0))&amp;""),"")),"")</f>
        <v/>
      </c>
      <c r="AD440" s="36">
        <f>IFERROR(TRIM(INDEX($A440:$V440,MATCH(Lists!$J$7,$A$1:$V$1,0))&amp;""),"")</f>
        <v/>
      </c>
      <c r="AE440" s="36">
        <f>IFERROR(TRIM(INDEX($A440:$V440,MATCH(Lists!$J$8,$A$1:$V$1,0))&amp;""),"")</f>
        <v/>
      </c>
      <c r="AF440" s="36">
        <f>IFERROR(TRIM(INDEX($A440:$V440,MATCH(Lists!$J$3,$A$1:$V$1,0))&amp;""),"")</f>
        <v/>
      </c>
      <c r="AG440" s="36">
        <f>IF(LEN(AF440)&gt;0,MAX($AG$1:AG439)+1,"")</f>
        <v/>
      </c>
      <c r="AH440" s="36">
        <f>IFERROR(TRIM(INDEX($A440:$V440,MATCH(Lists!$J$9,$A$1:$V$1,0))&amp;""),"")</f>
        <v/>
      </c>
    </row>
    <row r="441">
      <c r="W441" s="35" t="n"/>
      <c r="X441" s="36">
        <f>IFERROR(TRIM(INDEX($A441:$V441,MATCH(Lists!$J$10,$A$1:$V$1,0))&amp;""),"")</f>
        <v/>
      </c>
      <c r="Y441" s="36">
        <f>IF(ISNUMBER(IFERROR(VALUE(IFERROR(TRIM(INDEX($A441:$V441,MATCH(Lists!$J$2,$A$1:$V$1,0))&amp;""),"")),"")),IF(AND(IFERROR(VALUE(IFERROR(TRIM(INDEX($A441:$V441,MATCH(Lists!$J$2,$A$1:$V$1,0))&amp;""),"")),"")&gt;=0,IFERROR(VALUE(IFERROR(TRIM(INDEX($A441:$V441,MATCH(Lists!$J$2,$A$1:$V$1,0))&amp;""),"")),"")&lt;=10),IFERROR(VALUE(IFERROR(TRIM(INDEX($A441:$V441,MATCH(Lists!$J$2,$A$1:$V$1,0))&amp;""),"")),""),""),"")</f>
        <v/>
      </c>
      <c r="Z441" s="36">
        <f>IF(Y441="","",IF(Y441&gt;=9,"Promoter",IF(Y441&gt;=7,"Passive","Detractor")))</f>
        <v/>
      </c>
      <c r="AA441" s="36">
        <f>IFERROR(VALUE(IFERROR(TRIM(INDEX($A441:$V441,MATCH(Lists!$J$4,$A$1:$V$1,0))&amp;""),"")),"")</f>
        <v/>
      </c>
      <c r="AB441" s="36">
        <f>IFERROR(VALUE(IFERROR(TRIM(INDEX($A441:$V441,MATCH(Lists!$J$5,$A$1:$V$1,0))&amp;""),"")),"")</f>
        <v/>
      </c>
      <c r="AC441" s="36">
        <f>IFERROR(VALUE(IFERROR(TRIM(INDEX($A441:$V441,MATCH(Lists!$J$6,$A$1:$V$1,0))&amp;""),"")),"")</f>
        <v/>
      </c>
      <c r="AD441" s="36">
        <f>IFERROR(TRIM(INDEX($A441:$V441,MATCH(Lists!$J$7,$A$1:$V$1,0))&amp;""),"")</f>
        <v/>
      </c>
      <c r="AE441" s="36">
        <f>IFERROR(TRIM(INDEX($A441:$V441,MATCH(Lists!$J$8,$A$1:$V$1,0))&amp;""),"")</f>
        <v/>
      </c>
      <c r="AF441" s="36">
        <f>IFERROR(TRIM(INDEX($A441:$V441,MATCH(Lists!$J$3,$A$1:$V$1,0))&amp;""),"")</f>
        <v/>
      </c>
      <c r="AG441" s="36">
        <f>IF(LEN(AF441)&gt;0,MAX($AG$1:AG440)+1,"")</f>
        <v/>
      </c>
      <c r="AH441" s="36">
        <f>IFERROR(TRIM(INDEX($A441:$V441,MATCH(Lists!$J$9,$A$1:$V$1,0))&amp;""),"")</f>
        <v/>
      </c>
    </row>
    <row r="442">
      <c r="W442" s="35" t="n"/>
      <c r="X442" s="36">
        <f>IFERROR(TRIM(INDEX($A442:$V442,MATCH(Lists!$J$10,$A$1:$V$1,0))&amp;""),"")</f>
        <v/>
      </c>
      <c r="Y442" s="36">
        <f>IF(ISNUMBER(IFERROR(VALUE(IFERROR(TRIM(INDEX($A442:$V442,MATCH(Lists!$J$2,$A$1:$V$1,0))&amp;""),"")),"")),IF(AND(IFERROR(VALUE(IFERROR(TRIM(INDEX($A442:$V442,MATCH(Lists!$J$2,$A$1:$V$1,0))&amp;""),"")),"")&gt;=0,IFERROR(VALUE(IFERROR(TRIM(INDEX($A442:$V442,MATCH(Lists!$J$2,$A$1:$V$1,0))&amp;""),"")),"")&lt;=10),IFERROR(VALUE(IFERROR(TRIM(INDEX($A442:$V442,MATCH(Lists!$J$2,$A$1:$V$1,0))&amp;""),"")),""),""),"")</f>
        <v/>
      </c>
      <c r="Z442" s="36">
        <f>IF(Y442="","",IF(Y442&gt;=9,"Promoter",IF(Y442&gt;=7,"Passive","Detractor")))</f>
        <v/>
      </c>
      <c r="AA442" s="36">
        <f>IFERROR(VALUE(IFERROR(TRIM(INDEX($A442:$V442,MATCH(Lists!$J$4,$A$1:$V$1,0))&amp;""),"")),"")</f>
        <v/>
      </c>
      <c r="AB442" s="36">
        <f>IFERROR(VALUE(IFERROR(TRIM(INDEX($A442:$V442,MATCH(Lists!$J$5,$A$1:$V$1,0))&amp;""),"")),"")</f>
        <v/>
      </c>
      <c r="AC442" s="36">
        <f>IFERROR(VALUE(IFERROR(TRIM(INDEX($A442:$V442,MATCH(Lists!$J$6,$A$1:$V$1,0))&amp;""),"")),"")</f>
        <v/>
      </c>
      <c r="AD442" s="36">
        <f>IFERROR(TRIM(INDEX($A442:$V442,MATCH(Lists!$J$7,$A$1:$V$1,0))&amp;""),"")</f>
        <v/>
      </c>
      <c r="AE442" s="36">
        <f>IFERROR(TRIM(INDEX($A442:$V442,MATCH(Lists!$J$8,$A$1:$V$1,0))&amp;""),"")</f>
        <v/>
      </c>
      <c r="AF442" s="36">
        <f>IFERROR(TRIM(INDEX($A442:$V442,MATCH(Lists!$J$3,$A$1:$V$1,0))&amp;""),"")</f>
        <v/>
      </c>
      <c r="AG442" s="36">
        <f>IF(LEN(AF442)&gt;0,MAX($AG$1:AG441)+1,"")</f>
        <v/>
      </c>
      <c r="AH442" s="36">
        <f>IFERROR(TRIM(INDEX($A442:$V442,MATCH(Lists!$J$9,$A$1:$V$1,0))&amp;""),"")</f>
        <v/>
      </c>
    </row>
    <row r="443">
      <c r="W443" s="35" t="n"/>
      <c r="X443" s="36">
        <f>IFERROR(TRIM(INDEX($A443:$V443,MATCH(Lists!$J$10,$A$1:$V$1,0))&amp;""),"")</f>
        <v/>
      </c>
      <c r="Y443" s="36">
        <f>IF(ISNUMBER(IFERROR(VALUE(IFERROR(TRIM(INDEX($A443:$V443,MATCH(Lists!$J$2,$A$1:$V$1,0))&amp;""),"")),"")),IF(AND(IFERROR(VALUE(IFERROR(TRIM(INDEX($A443:$V443,MATCH(Lists!$J$2,$A$1:$V$1,0))&amp;""),"")),"")&gt;=0,IFERROR(VALUE(IFERROR(TRIM(INDEX($A443:$V443,MATCH(Lists!$J$2,$A$1:$V$1,0))&amp;""),"")),"")&lt;=10),IFERROR(VALUE(IFERROR(TRIM(INDEX($A443:$V443,MATCH(Lists!$J$2,$A$1:$V$1,0))&amp;""),"")),""),""),"")</f>
        <v/>
      </c>
      <c r="Z443" s="36">
        <f>IF(Y443="","",IF(Y443&gt;=9,"Promoter",IF(Y443&gt;=7,"Passive","Detractor")))</f>
        <v/>
      </c>
      <c r="AA443" s="36">
        <f>IFERROR(VALUE(IFERROR(TRIM(INDEX($A443:$V443,MATCH(Lists!$J$4,$A$1:$V$1,0))&amp;""),"")),"")</f>
        <v/>
      </c>
      <c r="AB443" s="36">
        <f>IFERROR(VALUE(IFERROR(TRIM(INDEX($A443:$V443,MATCH(Lists!$J$5,$A$1:$V$1,0))&amp;""),"")),"")</f>
        <v/>
      </c>
      <c r="AC443" s="36">
        <f>IFERROR(VALUE(IFERROR(TRIM(INDEX($A443:$V443,MATCH(Lists!$J$6,$A$1:$V$1,0))&amp;""),"")),"")</f>
        <v/>
      </c>
      <c r="AD443" s="36">
        <f>IFERROR(TRIM(INDEX($A443:$V443,MATCH(Lists!$J$7,$A$1:$V$1,0))&amp;""),"")</f>
        <v/>
      </c>
      <c r="AE443" s="36">
        <f>IFERROR(TRIM(INDEX($A443:$V443,MATCH(Lists!$J$8,$A$1:$V$1,0))&amp;""),"")</f>
        <v/>
      </c>
      <c r="AF443" s="36">
        <f>IFERROR(TRIM(INDEX($A443:$V443,MATCH(Lists!$J$3,$A$1:$V$1,0))&amp;""),"")</f>
        <v/>
      </c>
      <c r="AG443" s="36">
        <f>IF(LEN(AF443)&gt;0,MAX($AG$1:AG442)+1,"")</f>
        <v/>
      </c>
      <c r="AH443" s="36">
        <f>IFERROR(TRIM(INDEX($A443:$V443,MATCH(Lists!$J$9,$A$1:$V$1,0))&amp;""),"")</f>
        <v/>
      </c>
    </row>
    <row r="444">
      <c r="W444" s="35" t="n"/>
      <c r="X444" s="36">
        <f>IFERROR(TRIM(INDEX($A444:$V444,MATCH(Lists!$J$10,$A$1:$V$1,0))&amp;""),"")</f>
        <v/>
      </c>
      <c r="Y444" s="36">
        <f>IF(ISNUMBER(IFERROR(VALUE(IFERROR(TRIM(INDEX($A444:$V444,MATCH(Lists!$J$2,$A$1:$V$1,0))&amp;""),"")),"")),IF(AND(IFERROR(VALUE(IFERROR(TRIM(INDEX($A444:$V444,MATCH(Lists!$J$2,$A$1:$V$1,0))&amp;""),"")),"")&gt;=0,IFERROR(VALUE(IFERROR(TRIM(INDEX($A444:$V444,MATCH(Lists!$J$2,$A$1:$V$1,0))&amp;""),"")),"")&lt;=10),IFERROR(VALUE(IFERROR(TRIM(INDEX($A444:$V444,MATCH(Lists!$J$2,$A$1:$V$1,0))&amp;""),"")),""),""),"")</f>
        <v/>
      </c>
      <c r="Z444" s="36">
        <f>IF(Y444="","",IF(Y444&gt;=9,"Promoter",IF(Y444&gt;=7,"Passive","Detractor")))</f>
        <v/>
      </c>
      <c r="AA444" s="36">
        <f>IFERROR(VALUE(IFERROR(TRIM(INDEX($A444:$V444,MATCH(Lists!$J$4,$A$1:$V$1,0))&amp;""),"")),"")</f>
        <v/>
      </c>
      <c r="AB444" s="36">
        <f>IFERROR(VALUE(IFERROR(TRIM(INDEX($A444:$V444,MATCH(Lists!$J$5,$A$1:$V$1,0))&amp;""),"")),"")</f>
        <v/>
      </c>
      <c r="AC444" s="36">
        <f>IFERROR(VALUE(IFERROR(TRIM(INDEX($A444:$V444,MATCH(Lists!$J$6,$A$1:$V$1,0))&amp;""),"")),"")</f>
        <v/>
      </c>
      <c r="AD444" s="36">
        <f>IFERROR(TRIM(INDEX($A444:$V444,MATCH(Lists!$J$7,$A$1:$V$1,0))&amp;""),"")</f>
        <v/>
      </c>
      <c r="AE444" s="36">
        <f>IFERROR(TRIM(INDEX($A444:$V444,MATCH(Lists!$J$8,$A$1:$V$1,0))&amp;""),"")</f>
        <v/>
      </c>
      <c r="AF444" s="36">
        <f>IFERROR(TRIM(INDEX($A444:$V444,MATCH(Lists!$J$3,$A$1:$V$1,0))&amp;""),"")</f>
        <v/>
      </c>
      <c r="AG444" s="36">
        <f>IF(LEN(AF444)&gt;0,MAX($AG$1:AG443)+1,"")</f>
        <v/>
      </c>
      <c r="AH444" s="36">
        <f>IFERROR(TRIM(INDEX($A444:$V444,MATCH(Lists!$J$9,$A$1:$V$1,0))&amp;""),"")</f>
        <v/>
      </c>
    </row>
    <row r="445">
      <c r="W445" s="35" t="n"/>
      <c r="X445" s="36">
        <f>IFERROR(TRIM(INDEX($A445:$V445,MATCH(Lists!$J$10,$A$1:$V$1,0))&amp;""),"")</f>
        <v/>
      </c>
      <c r="Y445" s="36">
        <f>IF(ISNUMBER(IFERROR(VALUE(IFERROR(TRIM(INDEX($A445:$V445,MATCH(Lists!$J$2,$A$1:$V$1,0))&amp;""),"")),"")),IF(AND(IFERROR(VALUE(IFERROR(TRIM(INDEX($A445:$V445,MATCH(Lists!$J$2,$A$1:$V$1,0))&amp;""),"")),"")&gt;=0,IFERROR(VALUE(IFERROR(TRIM(INDEX($A445:$V445,MATCH(Lists!$J$2,$A$1:$V$1,0))&amp;""),"")),"")&lt;=10),IFERROR(VALUE(IFERROR(TRIM(INDEX($A445:$V445,MATCH(Lists!$J$2,$A$1:$V$1,0))&amp;""),"")),""),""),"")</f>
        <v/>
      </c>
      <c r="Z445" s="36">
        <f>IF(Y445="","",IF(Y445&gt;=9,"Promoter",IF(Y445&gt;=7,"Passive","Detractor")))</f>
        <v/>
      </c>
      <c r="AA445" s="36">
        <f>IFERROR(VALUE(IFERROR(TRIM(INDEX($A445:$V445,MATCH(Lists!$J$4,$A$1:$V$1,0))&amp;""),"")),"")</f>
        <v/>
      </c>
      <c r="AB445" s="36">
        <f>IFERROR(VALUE(IFERROR(TRIM(INDEX($A445:$V445,MATCH(Lists!$J$5,$A$1:$V$1,0))&amp;""),"")),"")</f>
        <v/>
      </c>
      <c r="AC445" s="36">
        <f>IFERROR(VALUE(IFERROR(TRIM(INDEX($A445:$V445,MATCH(Lists!$J$6,$A$1:$V$1,0))&amp;""),"")),"")</f>
        <v/>
      </c>
      <c r="AD445" s="36">
        <f>IFERROR(TRIM(INDEX($A445:$V445,MATCH(Lists!$J$7,$A$1:$V$1,0))&amp;""),"")</f>
        <v/>
      </c>
      <c r="AE445" s="36">
        <f>IFERROR(TRIM(INDEX($A445:$V445,MATCH(Lists!$J$8,$A$1:$V$1,0))&amp;""),"")</f>
        <v/>
      </c>
      <c r="AF445" s="36">
        <f>IFERROR(TRIM(INDEX($A445:$V445,MATCH(Lists!$J$3,$A$1:$V$1,0))&amp;""),"")</f>
        <v/>
      </c>
      <c r="AG445" s="36">
        <f>IF(LEN(AF445)&gt;0,MAX($AG$1:AG444)+1,"")</f>
        <v/>
      </c>
      <c r="AH445" s="36">
        <f>IFERROR(TRIM(INDEX($A445:$V445,MATCH(Lists!$J$9,$A$1:$V$1,0))&amp;""),"")</f>
        <v/>
      </c>
    </row>
    <row r="446">
      <c r="W446" s="35" t="n"/>
      <c r="X446" s="36">
        <f>IFERROR(TRIM(INDEX($A446:$V446,MATCH(Lists!$J$10,$A$1:$V$1,0))&amp;""),"")</f>
        <v/>
      </c>
      <c r="Y446" s="36">
        <f>IF(ISNUMBER(IFERROR(VALUE(IFERROR(TRIM(INDEX($A446:$V446,MATCH(Lists!$J$2,$A$1:$V$1,0))&amp;""),"")),"")),IF(AND(IFERROR(VALUE(IFERROR(TRIM(INDEX($A446:$V446,MATCH(Lists!$J$2,$A$1:$V$1,0))&amp;""),"")),"")&gt;=0,IFERROR(VALUE(IFERROR(TRIM(INDEX($A446:$V446,MATCH(Lists!$J$2,$A$1:$V$1,0))&amp;""),"")),"")&lt;=10),IFERROR(VALUE(IFERROR(TRIM(INDEX($A446:$V446,MATCH(Lists!$J$2,$A$1:$V$1,0))&amp;""),"")),""),""),"")</f>
        <v/>
      </c>
      <c r="Z446" s="36">
        <f>IF(Y446="","",IF(Y446&gt;=9,"Promoter",IF(Y446&gt;=7,"Passive","Detractor")))</f>
        <v/>
      </c>
      <c r="AA446" s="36">
        <f>IFERROR(VALUE(IFERROR(TRIM(INDEX($A446:$V446,MATCH(Lists!$J$4,$A$1:$V$1,0))&amp;""),"")),"")</f>
        <v/>
      </c>
      <c r="AB446" s="36">
        <f>IFERROR(VALUE(IFERROR(TRIM(INDEX($A446:$V446,MATCH(Lists!$J$5,$A$1:$V$1,0))&amp;""),"")),"")</f>
        <v/>
      </c>
      <c r="AC446" s="36">
        <f>IFERROR(VALUE(IFERROR(TRIM(INDEX($A446:$V446,MATCH(Lists!$J$6,$A$1:$V$1,0))&amp;""),"")),"")</f>
        <v/>
      </c>
      <c r="AD446" s="36">
        <f>IFERROR(TRIM(INDEX($A446:$V446,MATCH(Lists!$J$7,$A$1:$V$1,0))&amp;""),"")</f>
        <v/>
      </c>
      <c r="AE446" s="36">
        <f>IFERROR(TRIM(INDEX($A446:$V446,MATCH(Lists!$J$8,$A$1:$V$1,0))&amp;""),"")</f>
        <v/>
      </c>
      <c r="AF446" s="36">
        <f>IFERROR(TRIM(INDEX($A446:$V446,MATCH(Lists!$J$3,$A$1:$V$1,0))&amp;""),"")</f>
        <v/>
      </c>
      <c r="AG446" s="36">
        <f>IF(LEN(AF446)&gt;0,MAX($AG$1:AG445)+1,"")</f>
        <v/>
      </c>
      <c r="AH446" s="36">
        <f>IFERROR(TRIM(INDEX($A446:$V446,MATCH(Lists!$J$9,$A$1:$V$1,0))&amp;""),"")</f>
        <v/>
      </c>
    </row>
    <row r="447">
      <c r="W447" s="35" t="n"/>
      <c r="X447" s="36">
        <f>IFERROR(TRIM(INDEX($A447:$V447,MATCH(Lists!$J$10,$A$1:$V$1,0))&amp;""),"")</f>
        <v/>
      </c>
      <c r="Y447" s="36">
        <f>IF(ISNUMBER(IFERROR(VALUE(IFERROR(TRIM(INDEX($A447:$V447,MATCH(Lists!$J$2,$A$1:$V$1,0))&amp;""),"")),"")),IF(AND(IFERROR(VALUE(IFERROR(TRIM(INDEX($A447:$V447,MATCH(Lists!$J$2,$A$1:$V$1,0))&amp;""),"")),"")&gt;=0,IFERROR(VALUE(IFERROR(TRIM(INDEX($A447:$V447,MATCH(Lists!$J$2,$A$1:$V$1,0))&amp;""),"")),"")&lt;=10),IFERROR(VALUE(IFERROR(TRIM(INDEX($A447:$V447,MATCH(Lists!$J$2,$A$1:$V$1,0))&amp;""),"")),""),""),"")</f>
        <v/>
      </c>
      <c r="Z447" s="36">
        <f>IF(Y447="","",IF(Y447&gt;=9,"Promoter",IF(Y447&gt;=7,"Passive","Detractor")))</f>
        <v/>
      </c>
      <c r="AA447" s="36">
        <f>IFERROR(VALUE(IFERROR(TRIM(INDEX($A447:$V447,MATCH(Lists!$J$4,$A$1:$V$1,0))&amp;""),"")),"")</f>
        <v/>
      </c>
      <c r="AB447" s="36">
        <f>IFERROR(VALUE(IFERROR(TRIM(INDEX($A447:$V447,MATCH(Lists!$J$5,$A$1:$V$1,0))&amp;""),"")),"")</f>
        <v/>
      </c>
      <c r="AC447" s="36">
        <f>IFERROR(VALUE(IFERROR(TRIM(INDEX($A447:$V447,MATCH(Lists!$J$6,$A$1:$V$1,0))&amp;""),"")),"")</f>
        <v/>
      </c>
      <c r="AD447" s="36">
        <f>IFERROR(TRIM(INDEX($A447:$V447,MATCH(Lists!$J$7,$A$1:$V$1,0))&amp;""),"")</f>
        <v/>
      </c>
      <c r="AE447" s="36">
        <f>IFERROR(TRIM(INDEX($A447:$V447,MATCH(Lists!$J$8,$A$1:$V$1,0))&amp;""),"")</f>
        <v/>
      </c>
      <c r="AF447" s="36">
        <f>IFERROR(TRIM(INDEX($A447:$V447,MATCH(Lists!$J$3,$A$1:$V$1,0))&amp;""),"")</f>
        <v/>
      </c>
      <c r="AG447" s="36">
        <f>IF(LEN(AF447)&gt;0,MAX($AG$1:AG446)+1,"")</f>
        <v/>
      </c>
      <c r="AH447" s="36">
        <f>IFERROR(TRIM(INDEX($A447:$V447,MATCH(Lists!$J$9,$A$1:$V$1,0))&amp;""),"")</f>
        <v/>
      </c>
    </row>
    <row r="448">
      <c r="W448" s="35" t="n"/>
      <c r="X448" s="36">
        <f>IFERROR(TRIM(INDEX($A448:$V448,MATCH(Lists!$J$10,$A$1:$V$1,0))&amp;""),"")</f>
        <v/>
      </c>
      <c r="Y448" s="36">
        <f>IF(ISNUMBER(IFERROR(VALUE(IFERROR(TRIM(INDEX($A448:$V448,MATCH(Lists!$J$2,$A$1:$V$1,0))&amp;""),"")),"")),IF(AND(IFERROR(VALUE(IFERROR(TRIM(INDEX($A448:$V448,MATCH(Lists!$J$2,$A$1:$V$1,0))&amp;""),"")),"")&gt;=0,IFERROR(VALUE(IFERROR(TRIM(INDEX($A448:$V448,MATCH(Lists!$J$2,$A$1:$V$1,0))&amp;""),"")),"")&lt;=10),IFERROR(VALUE(IFERROR(TRIM(INDEX($A448:$V448,MATCH(Lists!$J$2,$A$1:$V$1,0))&amp;""),"")),""),""),"")</f>
        <v/>
      </c>
      <c r="Z448" s="36">
        <f>IF(Y448="","",IF(Y448&gt;=9,"Promoter",IF(Y448&gt;=7,"Passive","Detractor")))</f>
        <v/>
      </c>
      <c r="AA448" s="36">
        <f>IFERROR(VALUE(IFERROR(TRIM(INDEX($A448:$V448,MATCH(Lists!$J$4,$A$1:$V$1,0))&amp;""),"")),"")</f>
        <v/>
      </c>
      <c r="AB448" s="36">
        <f>IFERROR(VALUE(IFERROR(TRIM(INDEX($A448:$V448,MATCH(Lists!$J$5,$A$1:$V$1,0))&amp;""),"")),"")</f>
        <v/>
      </c>
      <c r="AC448" s="36">
        <f>IFERROR(VALUE(IFERROR(TRIM(INDEX($A448:$V448,MATCH(Lists!$J$6,$A$1:$V$1,0))&amp;""),"")),"")</f>
        <v/>
      </c>
      <c r="AD448" s="36">
        <f>IFERROR(TRIM(INDEX($A448:$V448,MATCH(Lists!$J$7,$A$1:$V$1,0))&amp;""),"")</f>
        <v/>
      </c>
      <c r="AE448" s="36">
        <f>IFERROR(TRIM(INDEX($A448:$V448,MATCH(Lists!$J$8,$A$1:$V$1,0))&amp;""),"")</f>
        <v/>
      </c>
      <c r="AF448" s="36">
        <f>IFERROR(TRIM(INDEX($A448:$V448,MATCH(Lists!$J$3,$A$1:$V$1,0))&amp;""),"")</f>
        <v/>
      </c>
      <c r="AG448" s="36">
        <f>IF(LEN(AF448)&gt;0,MAX($AG$1:AG447)+1,"")</f>
        <v/>
      </c>
      <c r="AH448" s="36">
        <f>IFERROR(TRIM(INDEX($A448:$V448,MATCH(Lists!$J$9,$A$1:$V$1,0))&amp;""),"")</f>
        <v/>
      </c>
    </row>
    <row r="449">
      <c r="W449" s="35" t="n"/>
      <c r="X449" s="36">
        <f>IFERROR(TRIM(INDEX($A449:$V449,MATCH(Lists!$J$10,$A$1:$V$1,0))&amp;""),"")</f>
        <v/>
      </c>
      <c r="Y449" s="36">
        <f>IF(ISNUMBER(IFERROR(VALUE(IFERROR(TRIM(INDEX($A449:$V449,MATCH(Lists!$J$2,$A$1:$V$1,0))&amp;""),"")),"")),IF(AND(IFERROR(VALUE(IFERROR(TRIM(INDEX($A449:$V449,MATCH(Lists!$J$2,$A$1:$V$1,0))&amp;""),"")),"")&gt;=0,IFERROR(VALUE(IFERROR(TRIM(INDEX($A449:$V449,MATCH(Lists!$J$2,$A$1:$V$1,0))&amp;""),"")),"")&lt;=10),IFERROR(VALUE(IFERROR(TRIM(INDEX($A449:$V449,MATCH(Lists!$J$2,$A$1:$V$1,0))&amp;""),"")),""),""),"")</f>
        <v/>
      </c>
      <c r="Z449" s="36">
        <f>IF(Y449="","",IF(Y449&gt;=9,"Promoter",IF(Y449&gt;=7,"Passive","Detractor")))</f>
        <v/>
      </c>
      <c r="AA449" s="36">
        <f>IFERROR(VALUE(IFERROR(TRIM(INDEX($A449:$V449,MATCH(Lists!$J$4,$A$1:$V$1,0))&amp;""),"")),"")</f>
        <v/>
      </c>
      <c r="AB449" s="36">
        <f>IFERROR(VALUE(IFERROR(TRIM(INDEX($A449:$V449,MATCH(Lists!$J$5,$A$1:$V$1,0))&amp;""),"")),"")</f>
        <v/>
      </c>
      <c r="AC449" s="36">
        <f>IFERROR(VALUE(IFERROR(TRIM(INDEX($A449:$V449,MATCH(Lists!$J$6,$A$1:$V$1,0))&amp;""),"")),"")</f>
        <v/>
      </c>
      <c r="AD449" s="36">
        <f>IFERROR(TRIM(INDEX($A449:$V449,MATCH(Lists!$J$7,$A$1:$V$1,0))&amp;""),"")</f>
        <v/>
      </c>
      <c r="AE449" s="36">
        <f>IFERROR(TRIM(INDEX($A449:$V449,MATCH(Lists!$J$8,$A$1:$V$1,0))&amp;""),"")</f>
        <v/>
      </c>
      <c r="AF449" s="36">
        <f>IFERROR(TRIM(INDEX($A449:$V449,MATCH(Lists!$J$3,$A$1:$V$1,0))&amp;""),"")</f>
        <v/>
      </c>
      <c r="AG449" s="36">
        <f>IF(LEN(AF449)&gt;0,MAX($AG$1:AG448)+1,"")</f>
        <v/>
      </c>
      <c r="AH449" s="36">
        <f>IFERROR(TRIM(INDEX($A449:$V449,MATCH(Lists!$J$9,$A$1:$V$1,0))&amp;""),"")</f>
        <v/>
      </c>
    </row>
    <row r="450">
      <c r="W450" s="35" t="n"/>
      <c r="X450" s="36">
        <f>IFERROR(TRIM(INDEX($A450:$V450,MATCH(Lists!$J$10,$A$1:$V$1,0))&amp;""),"")</f>
        <v/>
      </c>
      <c r="Y450" s="36">
        <f>IF(ISNUMBER(IFERROR(VALUE(IFERROR(TRIM(INDEX($A450:$V450,MATCH(Lists!$J$2,$A$1:$V$1,0))&amp;""),"")),"")),IF(AND(IFERROR(VALUE(IFERROR(TRIM(INDEX($A450:$V450,MATCH(Lists!$J$2,$A$1:$V$1,0))&amp;""),"")),"")&gt;=0,IFERROR(VALUE(IFERROR(TRIM(INDEX($A450:$V450,MATCH(Lists!$J$2,$A$1:$V$1,0))&amp;""),"")),"")&lt;=10),IFERROR(VALUE(IFERROR(TRIM(INDEX($A450:$V450,MATCH(Lists!$J$2,$A$1:$V$1,0))&amp;""),"")),""),""),"")</f>
        <v/>
      </c>
      <c r="Z450" s="36">
        <f>IF(Y450="","",IF(Y450&gt;=9,"Promoter",IF(Y450&gt;=7,"Passive","Detractor")))</f>
        <v/>
      </c>
      <c r="AA450" s="36">
        <f>IFERROR(VALUE(IFERROR(TRIM(INDEX($A450:$V450,MATCH(Lists!$J$4,$A$1:$V$1,0))&amp;""),"")),"")</f>
        <v/>
      </c>
      <c r="AB450" s="36">
        <f>IFERROR(VALUE(IFERROR(TRIM(INDEX($A450:$V450,MATCH(Lists!$J$5,$A$1:$V$1,0))&amp;""),"")),"")</f>
        <v/>
      </c>
      <c r="AC450" s="36">
        <f>IFERROR(VALUE(IFERROR(TRIM(INDEX($A450:$V450,MATCH(Lists!$J$6,$A$1:$V$1,0))&amp;""),"")),"")</f>
        <v/>
      </c>
      <c r="AD450" s="36">
        <f>IFERROR(TRIM(INDEX($A450:$V450,MATCH(Lists!$J$7,$A$1:$V$1,0))&amp;""),"")</f>
        <v/>
      </c>
      <c r="AE450" s="36">
        <f>IFERROR(TRIM(INDEX($A450:$V450,MATCH(Lists!$J$8,$A$1:$V$1,0))&amp;""),"")</f>
        <v/>
      </c>
      <c r="AF450" s="36">
        <f>IFERROR(TRIM(INDEX($A450:$V450,MATCH(Lists!$J$3,$A$1:$V$1,0))&amp;""),"")</f>
        <v/>
      </c>
      <c r="AG450" s="36">
        <f>IF(LEN(AF450)&gt;0,MAX($AG$1:AG449)+1,"")</f>
        <v/>
      </c>
      <c r="AH450" s="36">
        <f>IFERROR(TRIM(INDEX($A450:$V450,MATCH(Lists!$J$9,$A$1:$V$1,0))&amp;""),"")</f>
        <v/>
      </c>
    </row>
    <row r="451">
      <c r="W451" s="35" t="n"/>
      <c r="X451" s="36">
        <f>IFERROR(TRIM(INDEX($A451:$V451,MATCH(Lists!$J$10,$A$1:$V$1,0))&amp;""),"")</f>
        <v/>
      </c>
      <c r="Y451" s="36">
        <f>IF(ISNUMBER(IFERROR(VALUE(IFERROR(TRIM(INDEX($A451:$V451,MATCH(Lists!$J$2,$A$1:$V$1,0))&amp;""),"")),"")),IF(AND(IFERROR(VALUE(IFERROR(TRIM(INDEX($A451:$V451,MATCH(Lists!$J$2,$A$1:$V$1,0))&amp;""),"")),"")&gt;=0,IFERROR(VALUE(IFERROR(TRIM(INDEX($A451:$V451,MATCH(Lists!$J$2,$A$1:$V$1,0))&amp;""),"")),"")&lt;=10),IFERROR(VALUE(IFERROR(TRIM(INDEX($A451:$V451,MATCH(Lists!$J$2,$A$1:$V$1,0))&amp;""),"")),""),""),"")</f>
        <v/>
      </c>
      <c r="Z451" s="36">
        <f>IF(Y451="","",IF(Y451&gt;=9,"Promoter",IF(Y451&gt;=7,"Passive","Detractor")))</f>
        <v/>
      </c>
      <c r="AA451" s="36">
        <f>IFERROR(VALUE(IFERROR(TRIM(INDEX($A451:$V451,MATCH(Lists!$J$4,$A$1:$V$1,0))&amp;""),"")),"")</f>
        <v/>
      </c>
      <c r="AB451" s="36">
        <f>IFERROR(VALUE(IFERROR(TRIM(INDEX($A451:$V451,MATCH(Lists!$J$5,$A$1:$V$1,0))&amp;""),"")),"")</f>
        <v/>
      </c>
      <c r="AC451" s="36">
        <f>IFERROR(VALUE(IFERROR(TRIM(INDEX($A451:$V451,MATCH(Lists!$J$6,$A$1:$V$1,0))&amp;""),"")),"")</f>
        <v/>
      </c>
      <c r="AD451" s="36">
        <f>IFERROR(TRIM(INDEX($A451:$V451,MATCH(Lists!$J$7,$A$1:$V$1,0))&amp;""),"")</f>
        <v/>
      </c>
      <c r="AE451" s="36">
        <f>IFERROR(TRIM(INDEX($A451:$V451,MATCH(Lists!$J$8,$A$1:$V$1,0))&amp;""),"")</f>
        <v/>
      </c>
      <c r="AF451" s="36">
        <f>IFERROR(TRIM(INDEX($A451:$V451,MATCH(Lists!$J$3,$A$1:$V$1,0))&amp;""),"")</f>
        <v/>
      </c>
      <c r="AG451" s="36">
        <f>IF(LEN(AF451)&gt;0,MAX($AG$1:AG450)+1,"")</f>
        <v/>
      </c>
      <c r="AH451" s="36">
        <f>IFERROR(TRIM(INDEX($A451:$V451,MATCH(Lists!$J$9,$A$1:$V$1,0))&amp;""),"")</f>
        <v/>
      </c>
    </row>
    <row r="452">
      <c r="W452" s="35" t="n"/>
      <c r="X452" s="36">
        <f>IFERROR(TRIM(INDEX($A452:$V452,MATCH(Lists!$J$10,$A$1:$V$1,0))&amp;""),"")</f>
        <v/>
      </c>
      <c r="Y452" s="36">
        <f>IF(ISNUMBER(IFERROR(VALUE(IFERROR(TRIM(INDEX($A452:$V452,MATCH(Lists!$J$2,$A$1:$V$1,0))&amp;""),"")),"")),IF(AND(IFERROR(VALUE(IFERROR(TRIM(INDEX($A452:$V452,MATCH(Lists!$J$2,$A$1:$V$1,0))&amp;""),"")),"")&gt;=0,IFERROR(VALUE(IFERROR(TRIM(INDEX($A452:$V452,MATCH(Lists!$J$2,$A$1:$V$1,0))&amp;""),"")),"")&lt;=10),IFERROR(VALUE(IFERROR(TRIM(INDEX($A452:$V452,MATCH(Lists!$J$2,$A$1:$V$1,0))&amp;""),"")),""),""),"")</f>
        <v/>
      </c>
      <c r="Z452" s="36">
        <f>IF(Y452="","",IF(Y452&gt;=9,"Promoter",IF(Y452&gt;=7,"Passive","Detractor")))</f>
        <v/>
      </c>
      <c r="AA452" s="36">
        <f>IFERROR(VALUE(IFERROR(TRIM(INDEX($A452:$V452,MATCH(Lists!$J$4,$A$1:$V$1,0))&amp;""),"")),"")</f>
        <v/>
      </c>
      <c r="AB452" s="36">
        <f>IFERROR(VALUE(IFERROR(TRIM(INDEX($A452:$V452,MATCH(Lists!$J$5,$A$1:$V$1,0))&amp;""),"")),"")</f>
        <v/>
      </c>
      <c r="AC452" s="36">
        <f>IFERROR(VALUE(IFERROR(TRIM(INDEX($A452:$V452,MATCH(Lists!$J$6,$A$1:$V$1,0))&amp;""),"")),"")</f>
        <v/>
      </c>
      <c r="AD452" s="36">
        <f>IFERROR(TRIM(INDEX($A452:$V452,MATCH(Lists!$J$7,$A$1:$V$1,0))&amp;""),"")</f>
        <v/>
      </c>
      <c r="AE452" s="36">
        <f>IFERROR(TRIM(INDEX($A452:$V452,MATCH(Lists!$J$8,$A$1:$V$1,0))&amp;""),"")</f>
        <v/>
      </c>
      <c r="AF452" s="36">
        <f>IFERROR(TRIM(INDEX($A452:$V452,MATCH(Lists!$J$3,$A$1:$V$1,0))&amp;""),"")</f>
        <v/>
      </c>
      <c r="AG452" s="36">
        <f>IF(LEN(AF452)&gt;0,MAX($AG$1:AG451)+1,"")</f>
        <v/>
      </c>
      <c r="AH452" s="36">
        <f>IFERROR(TRIM(INDEX($A452:$V452,MATCH(Lists!$J$9,$A$1:$V$1,0))&amp;""),"")</f>
        <v/>
      </c>
    </row>
    <row r="453">
      <c r="W453" s="35" t="n"/>
      <c r="X453" s="36">
        <f>IFERROR(TRIM(INDEX($A453:$V453,MATCH(Lists!$J$10,$A$1:$V$1,0))&amp;""),"")</f>
        <v/>
      </c>
      <c r="Y453" s="36">
        <f>IF(ISNUMBER(IFERROR(VALUE(IFERROR(TRIM(INDEX($A453:$V453,MATCH(Lists!$J$2,$A$1:$V$1,0))&amp;""),"")),"")),IF(AND(IFERROR(VALUE(IFERROR(TRIM(INDEX($A453:$V453,MATCH(Lists!$J$2,$A$1:$V$1,0))&amp;""),"")),"")&gt;=0,IFERROR(VALUE(IFERROR(TRIM(INDEX($A453:$V453,MATCH(Lists!$J$2,$A$1:$V$1,0))&amp;""),"")),"")&lt;=10),IFERROR(VALUE(IFERROR(TRIM(INDEX($A453:$V453,MATCH(Lists!$J$2,$A$1:$V$1,0))&amp;""),"")),""),""),"")</f>
        <v/>
      </c>
      <c r="Z453" s="36">
        <f>IF(Y453="","",IF(Y453&gt;=9,"Promoter",IF(Y453&gt;=7,"Passive","Detractor")))</f>
        <v/>
      </c>
      <c r="AA453" s="36">
        <f>IFERROR(VALUE(IFERROR(TRIM(INDEX($A453:$V453,MATCH(Lists!$J$4,$A$1:$V$1,0))&amp;""),"")),"")</f>
        <v/>
      </c>
      <c r="AB453" s="36">
        <f>IFERROR(VALUE(IFERROR(TRIM(INDEX($A453:$V453,MATCH(Lists!$J$5,$A$1:$V$1,0))&amp;""),"")),"")</f>
        <v/>
      </c>
      <c r="AC453" s="36">
        <f>IFERROR(VALUE(IFERROR(TRIM(INDEX($A453:$V453,MATCH(Lists!$J$6,$A$1:$V$1,0))&amp;""),"")),"")</f>
        <v/>
      </c>
      <c r="AD453" s="36">
        <f>IFERROR(TRIM(INDEX($A453:$V453,MATCH(Lists!$J$7,$A$1:$V$1,0))&amp;""),"")</f>
        <v/>
      </c>
      <c r="AE453" s="36">
        <f>IFERROR(TRIM(INDEX($A453:$V453,MATCH(Lists!$J$8,$A$1:$V$1,0))&amp;""),"")</f>
        <v/>
      </c>
      <c r="AF453" s="36">
        <f>IFERROR(TRIM(INDEX($A453:$V453,MATCH(Lists!$J$3,$A$1:$V$1,0))&amp;""),"")</f>
        <v/>
      </c>
      <c r="AG453" s="36">
        <f>IF(LEN(AF453)&gt;0,MAX($AG$1:AG452)+1,"")</f>
        <v/>
      </c>
      <c r="AH453" s="36">
        <f>IFERROR(TRIM(INDEX($A453:$V453,MATCH(Lists!$J$9,$A$1:$V$1,0))&amp;""),"")</f>
        <v/>
      </c>
    </row>
    <row r="454">
      <c r="W454" s="35" t="n"/>
      <c r="X454" s="36">
        <f>IFERROR(TRIM(INDEX($A454:$V454,MATCH(Lists!$J$10,$A$1:$V$1,0))&amp;""),"")</f>
        <v/>
      </c>
      <c r="Y454" s="36">
        <f>IF(ISNUMBER(IFERROR(VALUE(IFERROR(TRIM(INDEX($A454:$V454,MATCH(Lists!$J$2,$A$1:$V$1,0))&amp;""),"")),"")),IF(AND(IFERROR(VALUE(IFERROR(TRIM(INDEX($A454:$V454,MATCH(Lists!$J$2,$A$1:$V$1,0))&amp;""),"")),"")&gt;=0,IFERROR(VALUE(IFERROR(TRIM(INDEX($A454:$V454,MATCH(Lists!$J$2,$A$1:$V$1,0))&amp;""),"")),"")&lt;=10),IFERROR(VALUE(IFERROR(TRIM(INDEX($A454:$V454,MATCH(Lists!$J$2,$A$1:$V$1,0))&amp;""),"")),""),""),"")</f>
        <v/>
      </c>
      <c r="Z454" s="36">
        <f>IF(Y454="","",IF(Y454&gt;=9,"Promoter",IF(Y454&gt;=7,"Passive","Detractor")))</f>
        <v/>
      </c>
      <c r="AA454" s="36">
        <f>IFERROR(VALUE(IFERROR(TRIM(INDEX($A454:$V454,MATCH(Lists!$J$4,$A$1:$V$1,0))&amp;""),"")),"")</f>
        <v/>
      </c>
      <c r="AB454" s="36">
        <f>IFERROR(VALUE(IFERROR(TRIM(INDEX($A454:$V454,MATCH(Lists!$J$5,$A$1:$V$1,0))&amp;""),"")),"")</f>
        <v/>
      </c>
      <c r="AC454" s="36">
        <f>IFERROR(VALUE(IFERROR(TRIM(INDEX($A454:$V454,MATCH(Lists!$J$6,$A$1:$V$1,0))&amp;""),"")),"")</f>
        <v/>
      </c>
      <c r="AD454" s="36">
        <f>IFERROR(TRIM(INDEX($A454:$V454,MATCH(Lists!$J$7,$A$1:$V$1,0))&amp;""),"")</f>
        <v/>
      </c>
      <c r="AE454" s="36">
        <f>IFERROR(TRIM(INDEX($A454:$V454,MATCH(Lists!$J$8,$A$1:$V$1,0))&amp;""),"")</f>
        <v/>
      </c>
      <c r="AF454" s="36">
        <f>IFERROR(TRIM(INDEX($A454:$V454,MATCH(Lists!$J$3,$A$1:$V$1,0))&amp;""),"")</f>
        <v/>
      </c>
      <c r="AG454" s="36">
        <f>IF(LEN(AF454)&gt;0,MAX($AG$1:AG453)+1,"")</f>
        <v/>
      </c>
      <c r="AH454" s="36">
        <f>IFERROR(TRIM(INDEX($A454:$V454,MATCH(Lists!$J$9,$A$1:$V$1,0))&amp;""),"")</f>
        <v/>
      </c>
    </row>
    <row r="455">
      <c r="W455" s="35" t="n"/>
      <c r="X455" s="36">
        <f>IFERROR(TRIM(INDEX($A455:$V455,MATCH(Lists!$J$10,$A$1:$V$1,0))&amp;""),"")</f>
        <v/>
      </c>
      <c r="Y455" s="36">
        <f>IF(ISNUMBER(IFERROR(VALUE(IFERROR(TRIM(INDEX($A455:$V455,MATCH(Lists!$J$2,$A$1:$V$1,0))&amp;""),"")),"")),IF(AND(IFERROR(VALUE(IFERROR(TRIM(INDEX($A455:$V455,MATCH(Lists!$J$2,$A$1:$V$1,0))&amp;""),"")),"")&gt;=0,IFERROR(VALUE(IFERROR(TRIM(INDEX($A455:$V455,MATCH(Lists!$J$2,$A$1:$V$1,0))&amp;""),"")),"")&lt;=10),IFERROR(VALUE(IFERROR(TRIM(INDEX($A455:$V455,MATCH(Lists!$J$2,$A$1:$V$1,0))&amp;""),"")),""),""),"")</f>
        <v/>
      </c>
      <c r="Z455" s="36">
        <f>IF(Y455="","",IF(Y455&gt;=9,"Promoter",IF(Y455&gt;=7,"Passive","Detractor")))</f>
        <v/>
      </c>
      <c r="AA455" s="36">
        <f>IFERROR(VALUE(IFERROR(TRIM(INDEX($A455:$V455,MATCH(Lists!$J$4,$A$1:$V$1,0))&amp;""),"")),"")</f>
        <v/>
      </c>
      <c r="AB455" s="36">
        <f>IFERROR(VALUE(IFERROR(TRIM(INDEX($A455:$V455,MATCH(Lists!$J$5,$A$1:$V$1,0))&amp;""),"")),"")</f>
        <v/>
      </c>
      <c r="AC455" s="36">
        <f>IFERROR(VALUE(IFERROR(TRIM(INDEX($A455:$V455,MATCH(Lists!$J$6,$A$1:$V$1,0))&amp;""),"")),"")</f>
        <v/>
      </c>
      <c r="AD455" s="36">
        <f>IFERROR(TRIM(INDEX($A455:$V455,MATCH(Lists!$J$7,$A$1:$V$1,0))&amp;""),"")</f>
        <v/>
      </c>
      <c r="AE455" s="36">
        <f>IFERROR(TRIM(INDEX($A455:$V455,MATCH(Lists!$J$8,$A$1:$V$1,0))&amp;""),"")</f>
        <v/>
      </c>
      <c r="AF455" s="36">
        <f>IFERROR(TRIM(INDEX($A455:$V455,MATCH(Lists!$J$3,$A$1:$V$1,0))&amp;""),"")</f>
        <v/>
      </c>
      <c r="AG455" s="36">
        <f>IF(LEN(AF455)&gt;0,MAX($AG$1:AG454)+1,"")</f>
        <v/>
      </c>
      <c r="AH455" s="36">
        <f>IFERROR(TRIM(INDEX($A455:$V455,MATCH(Lists!$J$9,$A$1:$V$1,0))&amp;""),"")</f>
        <v/>
      </c>
    </row>
    <row r="456">
      <c r="W456" s="35" t="n"/>
      <c r="X456" s="36">
        <f>IFERROR(TRIM(INDEX($A456:$V456,MATCH(Lists!$J$10,$A$1:$V$1,0))&amp;""),"")</f>
        <v/>
      </c>
      <c r="Y456" s="36">
        <f>IF(ISNUMBER(IFERROR(VALUE(IFERROR(TRIM(INDEX($A456:$V456,MATCH(Lists!$J$2,$A$1:$V$1,0))&amp;""),"")),"")),IF(AND(IFERROR(VALUE(IFERROR(TRIM(INDEX($A456:$V456,MATCH(Lists!$J$2,$A$1:$V$1,0))&amp;""),"")),"")&gt;=0,IFERROR(VALUE(IFERROR(TRIM(INDEX($A456:$V456,MATCH(Lists!$J$2,$A$1:$V$1,0))&amp;""),"")),"")&lt;=10),IFERROR(VALUE(IFERROR(TRIM(INDEX($A456:$V456,MATCH(Lists!$J$2,$A$1:$V$1,0))&amp;""),"")),""),""),"")</f>
        <v/>
      </c>
      <c r="Z456" s="36">
        <f>IF(Y456="","",IF(Y456&gt;=9,"Promoter",IF(Y456&gt;=7,"Passive","Detractor")))</f>
        <v/>
      </c>
      <c r="AA456" s="36">
        <f>IFERROR(VALUE(IFERROR(TRIM(INDEX($A456:$V456,MATCH(Lists!$J$4,$A$1:$V$1,0))&amp;""),"")),"")</f>
        <v/>
      </c>
      <c r="AB456" s="36">
        <f>IFERROR(VALUE(IFERROR(TRIM(INDEX($A456:$V456,MATCH(Lists!$J$5,$A$1:$V$1,0))&amp;""),"")),"")</f>
        <v/>
      </c>
      <c r="AC456" s="36">
        <f>IFERROR(VALUE(IFERROR(TRIM(INDEX($A456:$V456,MATCH(Lists!$J$6,$A$1:$V$1,0))&amp;""),"")),"")</f>
        <v/>
      </c>
      <c r="AD456" s="36">
        <f>IFERROR(TRIM(INDEX($A456:$V456,MATCH(Lists!$J$7,$A$1:$V$1,0))&amp;""),"")</f>
        <v/>
      </c>
      <c r="AE456" s="36">
        <f>IFERROR(TRIM(INDEX($A456:$V456,MATCH(Lists!$J$8,$A$1:$V$1,0))&amp;""),"")</f>
        <v/>
      </c>
      <c r="AF456" s="36">
        <f>IFERROR(TRIM(INDEX($A456:$V456,MATCH(Lists!$J$3,$A$1:$V$1,0))&amp;""),"")</f>
        <v/>
      </c>
      <c r="AG456" s="36">
        <f>IF(LEN(AF456)&gt;0,MAX($AG$1:AG455)+1,"")</f>
        <v/>
      </c>
      <c r="AH456" s="36">
        <f>IFERROR(TRIM(INDEX($A456:$V456,MATCH(Lists!$J$9,$A$1:$V$1,0))&amp;""),"")</f>
        <v/>
      </c>
    </row>
    <row r="457">
      <c r="W457" s="35" t="n"/>
      <c r="X457" s="36">
        <f>IFERROR(TRIM(INDEX($A457:$V457,MATCH(Lists!$J$10,$A$1:$V$1,0))&amp;""),"")</f>
        <v/>
      </c>
      <c r="Y457" s="36">
        <f>IF(ISNUMBER(IFERROR(VALUE(IFERROR(TRIM(INDEX($A457:$V457,MATCH(Lists!$J$2,$A$1:$V$1,0))&amp;""),"")),"")),IF(AND(IFERROR(VALUE(IFERROR(TRIM(INDEX($A457:$V457,MATCH(Lists!$J$2,$A$1:$V$1,0))&amp;""),"")),"")&gt;=0,IFERROR(VALUE(IFERROR(TRIM(INDEX($A457:$V457,MATCH(Lists!$J$2,$A$1:$V$1,0))&amp;""),"")),"")&lt;=10),IFERROR(VALUE(IFERROR(TRIM(INDEX($A457:$V457,MATCH(Lists!$J$2,$A$1:$V$1,0))&amp;""),"")),""),""),"")</f>
        <v/>
      </c>
      <c r="Z457" s="36">
        <f>IF(Y457="","",IF(Y457&gt;=9,"Promoter",IF(Y457&gt;=7,"Passive","Detractor")))</f>
        <v/>
      </c>
      <c r="AA457" s="36">
        <f>IFERROR(VALUE(IFERROR(TRIM(INDEX($A457:$V457,MATCH(Lists!$J$4,$A$1:$V$1,0))&amp;""),"")),"")</f>
        <v/>
      </c>
      <c r="AB457" s="36">
        <f>IFERROR(VALUE(IFERROR(TRIM(INDEX($A457:$V457,MATCH(Lists!$J$5,$A$1:$V$1,0))&amp;""),"")),"")</f>
        <v/>
      </c>
      <c r="AC457" s="36">
        <f>IFERROR(VALUE(IFERROR(TRIM(INDEX($A457:$V457,MATCH(Lists!$J$6,$A$1:$V$1,0))&amp;""),"")),"")</f>
        <v/>
      </c>
      <c r="AD457" s="36">
        <f>IFERROR(TRIM(INDEX($A457:$V457,MATCH(Lists!$J$7,$A$1:$V$1,0))&amp;""),"")</f>
        <v/>
      </c>
      <c r="AE457" s="36">
        <f>IFERROR(TRIM(INDEX($A457:$V457,MATCH(Lists!$J$8,$A$1:$V$1,0))&amp;""),"")</f>
        <v/>
      </c>
      <c r="AF457" s="36">
        <f>IFERROR(TRIM(INDEX($A457:$V457,MATCH(Lists!$J$3,$A$1:$V$1,0))&amp;""),"")</f>
        <v/>
      </c>
      <c r="AG457" s="36">
        <f>IF(LEN(AF457)&gt;0,MAX($AG$1:AG456)+1,"")</f>
        <v/>
      </c>
      <c r="AH457" s="36">
        <f>IFERROR(TRIM(INDEX($A457:$V457,MATCH(Lists!$J$9,$A$1:$V$1,0))&amp;""),"")</f>
        <v/>
      </c>
    </row>
    <row r="458">
      <c r="W458" s="35" t="n"/>
      <c r="X458" s="36">
        <f>IFERROR(TRIM(INDEX($A458:$V458,MATCH(Lists!$J$10,$A$1:$V$1,0))&amp;""),"")</f>
        <v/>
      </c>
      <c r="Y458" s="36">
        <f>IF(ISNUMBER(IFERROR(VALUE(IFERROR(TRIM(INDEX($A458:$V458,MATCH(Lists!$J$2,$A$1:$V$1,0))&amp;""),"")),"")),IF(AND(IFERROR(VALUE(IFERROR(TRIM(INDEX($A458:$V458,MATCH(Lists!$J$2,$A$1:$V$1,0))&amp;""),"")),"")&gt;=0,IFERROR(VALUE(IFERROR(TRIM(INDEX($A458:$V458,MATCH(Lists!$J$2,$A$1:$V$1,0))&amp;""),"")),"")&lt;=10),IFERROR(VALUE(IFERROR(TRIM(INDEX($A458:$V458,MATCH(Lists!$J$2,$A$1:$V$1,0))&amp;""),"")),""),""),"")</f>
        <v/>
      </c>
      <c r="Z458" s="36">
        <f>IF(Y458="","",IF(Y458&gt;=9,"Promoter",IF(Y458&gt;=7,"Passive","Detractor")))</f>
        <v/>
      </c>
      <c r="AA458" s="36">
        <f>IFERROR(VALUE(IFERROR(TRIM(INDEX($A458:$V458,MATCH(Lists!$J$4,$A$1:$V$1,0))&amp;""),"")),"")</f>
        <v/>
      </c>
      <c r="AB458" s="36">
        <f>IFERROR(VALUE(IFERROR(TRIM(INDEX($A458:$V458,MATCH(Lists!$J$5,$A$1:$V$1,0))&amp;""),"")),"")</f>
        <v/>
      </c>
      <c r="AC458" s="36">
        <f>IFERROR(VALUE(IFERROR(TRIM(INDEX($A458:$V458,MATCH(Lists!$J$6,$A$1:$V$1,0))&amp;""),"")),"")</f>
        <v/>
      </c>
      <c r="AD458" s="36">
        <f>IFERROR(TRIM(INDEX($A458:$V458,MATCH(Lists!$J$7,$A$1:$V$1,0))&amp;""),"")</f>
        <v/>
      </c>
      <c r="AE458" s="36">
        <f>IFERROR(TRIM(INDEX($A458:$V458,MATCH(Lists!$J$8,$A$1:$V$1,0))&amp;""),"")</f>
        <v/>
      </c>
      <c r="AF458" s="36">
        <f>IFERROR(TRIM(INDEX($A458:$V458,MATCH(Lists!$J$3,$A$1:$V$1,0))&amp;""),"")</f>
        <v/>
      </c>
      <c r="AG458" s="36">
        <f>IF(LEN(AF458)&gt;0,MAX($AG$1:AG457)+1,"")</f>
        <v/>
      </c>
      <c r="AH458" s="36">
        <f>IFERROR(TRIM(INDEX($A458:$V458,MATCH(Lists!$J$9,$A$1:$V$1,0))&amp;""),"")</f>
        <v/>
      </c>
    </row>
    <row r="459">
      <c r="W459" s="35" t="n"/>
      <c r="X459" s="36">
        <f>IFERROR(TRIM(INDEX($A459:$V459,MATCH(Lists!$J$10,$A$1:$V$1,0))&amp;""),"")</f>
        <v/>
      </c>
      <c r="Y459" s="36">
        <f>IF(ISNUMBER(IFERROR(VALUE(IFERROR(TRIM(INDEX($A459:$V459,MATCH(Lists!$J$2,$A$1:$V$1,0))&amp;""),"")),"")),IF(AND(IFERROR(VALUE(IFERROR(TRIM(INDEX($A459:$V459,MATCH(Lists!$J$2,$A$1:$V$1,0))&amp;""),"")),"")&gt;=0,IFERROR(VALUE(IFERROR(TRIM(INDEX($A459:$V459,MATCH(Lists!$J$2,$A$1:$V$1,0))&amp;""),"")),"")&lt;=10),IFERROR(VALUE(IFERROR(TRIM(INDEX($A459:$V459,MATCH(Lists!$J$2,$A$1:$V$1,0))&amp;""),"")),""),""),"")</f>
        <v/>
      </c>
      <c r="Z459" s="36">
        <f>IF(Y459="","",IF(Y459&gt;=9,"Promoter",IF(Y459&gt;=7,"Passive","Detractor")))</f>
        <v/>
      </c>
      <c r="AA459" s="36">
        <f>IFERROR(VALUE(IFERROR(TRIM(INDEX($A459:$V459,MATCH(Lists!$J$4,$A$1:$V$1,0))&amp;""),"")),"")</f>
        <v/>
      </c>
      <c r="AB459" s="36">
        <f>IFERROR(VALUE(IFERROR(TRIM(INDEX($A459:$V459,MATCH(Lists!$J$5,$A$1:$V$1,0))&amp;""),"")),"")</f>
        <v/>
      </c>
      <c r="AC459" s="36">
        <f>IFERROR(VALUE(IFERROR(TRIM(INDEX($A459:$V459,MATCH(Lists!$J$6,$A$1:$V$1,0))&amp;""),"")),"")</f>
        <v/>
      </c>
      <c r="AD459" s="36">
        <f>IFERROR(TRIM(INDEX($A459:$V459,MATCH(Lists!$J$7,$A$1:$V$1,0))&amp;""),"")</f>
        <v/>
      </c>
      <c r="AE459" s="36">
        <f>IFERROR(TRIM(INDEX($A459:$V459,MATCH(Lists!$J$8,$A$1:$V$1,0))&amp;""),"")</f>
        <v/>
      </c>
      <c r="AF459" s="36">
        <f>IFERROR(TRIM(INDEX($A459:$V459,MATCH(Lists!$J$3,$A$1:$V$1,0))&amp;""),"")</f>
        <v/>
      </c>
      <c r="AG459" s="36">
        <f>IF(LEN(AF459)&gt;0,MAX($AG$1:AG458)+1,"")</f>
        <v/>
      </c>
      <c r="AH459" s="36">
        <f>IFERROR(TRIM(INDEX($A459:$V459,MATCH(Lists!$J$9,$A$1:$V$1,0))&amp;""),"")</f>
        <v/>
      </c>
    </row>
    <row r="460">
      <c r="W460" s="35" t="n"/>
      <c r="X460" s="36">
        <f>IFERROR(TRIM(INDEX($A460:$V460,MATCH(Lists!$J$10,$A$1:$V$1,0))&amp;""),"")</f>
        <v/>
      </c>
      <c r="Y460" s="36">
        <f>IF(ISNUMBER(IFERROR(VALUE(IFERROR(TRIM(INDEX($A460:$V460,MATCH(Lists!$J$2,$A$1:$V$1,0))&amp;""),"")),"")),IF(AND(IFERROR(VALUE(IFERROR(TRIM(INDEX($A460:$V460,MATCH(Lists!$J$2,$A$1:$V$1,0))&amp;""),"")),"")&gt;=0,IFERROR(VALUE(IFERROR(TRIM(INDEX($A460:$V460,MATCH(Lists!$J$2,$A$1:$V$1,0))&amp;""),"")),"")&lt;=10),IFERROR(VALUE(IFERROR(TRIM(INDEX($A460:$V460,MATCH(Lists!$J$2,$A$1:$V$1,0))&amp;""),"")),""),""),"")</f>
        <v/>
      </c>
      <c r="Z460" s="36">
        <f>IF(Y460="","",IF(Y460&gt;=9,"Promoter",IF(Y460&gt;=7,"Passive","Detractor")))</f>
        <v/>
      </c>
      <c r="AA460" s="36">
        <f>IFERROR(VALUE(IFERROR(TRIM(INDEX($A460:$V460,MATCH(Lists!$J$4,$A$1:$V$1,0))&amp;""),"")),"")</f>
        <v/>
      </c>
      <c r="AB460" s="36">
        <f>IFERROR(VALUE(IFERROR(TRIM(INDEX($A460:$V460,MATCH(Lists!$J$5,$A$1:$V$1,0))&amp;""),"")),"")</f>
        <v/>
      </c>
      <c r="AC460" s="36">
        <f>IFERROR(VALUE(IFERROR(TRIM(INDEX($A460:$V460,MATCH(Lists!$J$6,$A$1:$V$1,0))&amp;""),"")),"")</f>
        <v/>
      </c>
      <c r="AD460" s="36">
        <f>IFERROR(TRIM(INDEX($A460:$V460,MATCH(Lists!$J$7,$A$1:$V$1,0))&amp;""),"")</f>
        <v/>
      </c>
      <c r="AE460" s="36">
        <f>IFERROR(TRIM(INDEX($A460:$V460,MATCH(Lists!$J$8,$A$1:$V$1,0))&amp;""),"")</f>
        <v/>
      </c>
      <c r="AF460" s="36">
        <f>IFERROR(TRIM(INDEX($A460:$V460,MATCH(Lists!$J$3,$A$1:$V$1,0))&amp;""),"")</f>
        <v/>
      </c>
      <c r="AG460" s="36">
        <f>IF(LEN(AF460)&gt;0,MAX($AG$1:AG459)+1,"")</f>
        <v/>
      </c>
      <c r="AH460" s="36">
        <f>IFERROR(TRIM(INDEX($A460:$V460,MATCH(Lists!$J$9,$A$1:$V$1,0))&amp;""),"")</f>
        <v/>
      </c>
    </row>
    <row r="461">
      <c r="W461" s="35" t="n"/>
      <c r="X461" s="36">
        <f>IFERROR(TRIM(INDEX($A461:$V461,MATCH(Lists!$J$10,$A$1:$V$1,0))&amp;""),"")</f>
        <v/>
      </c>
      <c r="Y461" s="36">
        <f>IF(ISNUMBER(IFERROR(VALUE(IFERROR(TRIM(INDEX($A461:$V461,MATCH(Lists!$J$2,$A$1:$V$1,0))&amp;""),"")),"")),IF(AND(IFERROR(VALUE(IFERROR(TRIM(INDEX($A461:$V461,MATCH(Lists!$J$2,$A$1:$V$1,0))&amp;""),"")),"")&gt;=0,IFERROR(VALUE(IFERROR(TRIM(INDEX($A461:$V461,MATCH(Lists!$J$2,$A$1:$V$1,0))&amp;""),"")),"")&lt;=10),IFERROR(VALUE(IFERROR(TRIM(INDEX($A461:$V461,MATCH(Lists!$J$2,$A$1:$V$1,0))&amp;""),"")),""),""),"")</f>
        <v/>
      </c>
      <c r="Z461" s="36">
        <f>IF(Y461="","",IF(Y461&gt;=9,"Promoter",IF(Y461&gt;=7,"Passive","Detractor")))</f>
        <v/>
      </c>
      <c r="AA461" s="36">
        <f>IFERROR(VALUE(IFERROR(TRIM(INDEX($A461:$V461,MATCH(Lists!$J$4,$A$1:$V$1,0))&amp;""),"")),"")</f>
        <v/>
      </c>
      <c r="AB461" s="36">
        <f>IFERROR(VALUE(IFERROR(TRIM(INDEX($A461:$V461,MATCH(Lists!$J$5,$A$1:$V$1,0))&amp;""),"")),"")</f>
        <v/>
      </c>
      <c r="AC461" s="36">
        <f>IFERROR(VALUE(IFERROR(TRIM(INDEX($A461:$V461,MATCH(Lists!$J$6,$A$1:$V$1,0))&amp;""),"")),"")</f>
        <v/>
      </c>
      <c r="AD461" s="36">
        <f>IFERROR(TRIM(INDEX($A461:$V461,MATCH(Lists!$J$7,$A$1:$V$1,0))&amp;""),"")</f>
        <v/>
      </c>
      <c r="AE461" s="36">
        <f>IFERROR(TRIM(INDEX($A461:$V461,MATCH(Lists!$J$8,$A$1:$V$1,0))&amp;""),"")</f>
        <v/>
      </c>
      <c r="AF461" s="36">
        <f>IFERROR(TRIM(INDEX($A461:$V461,MATCH(Lists!$J$3,$A$1:$V$1,0))&amp;""),"")</f>
        <v/>
      </c>
      <c r="AG461" s="36">
        <f>IF(LEN(AF461)&gt;0,MAX($AG$1:AG460)+1,"")</f>
        <v/>
      </c>
      <c r="AH461" s="36">
        <f>IFERROR(TRIM(INDEX($A461:$V461,MATCH(Lists!$J$9,$A$1:$V$1,0))&amp;""),"")</f>
        <v/>
      </c>
    </row>
    <row r="462">
      <c r="W462" s="35" t="n"/>
      <c r="X462" s="36">
        <f>IFERROR(TRIM(INDEX($A462:$V462,MATCH(Lists!$J$10,$A$1:$V$1,0))&amp;""),"")</f>
        <v/>
      </c>
      <c r="Y462" s="36">
        <f>IF(ISNUMBER(IFERROR(VALUE(IFERROR(TRIM(INDEX($A462:$V462,MATCH(Lists!$J$2,$A$1:$V$1,0))&amp;""),"")),"")),IF(AND(IFERROR(VALUE(IFERROR(TRIM(INDEX($A462:$V462,MATCH(Lists!$J$2,$A$1:$V$1,0))&amp;""),"")),"")&gt;=0,IFERROR(VALUE(IFERROR(TRIM(INDEX($A462:$V462,MATCH(Lists!$J$2,$A$1:$V$1,0))&amp;""),"")),"")&lt;=10),IFERROR(VALUE(IFERROR(TRIM(INDEX($A462:$V462,MATCH(Lists!$J$2,$A$1:$V$1,0))&amp;""),"")),""),""),"")</f>
        <v/>
      </c>
      <c r="Z462" s="36">
        <f>IF(Y462="","",IF(Y462&gt;=9,"Promoter",IF(Y462&gt;=7,"Passive","Detractor")))</f>
        <v/>
      </c>
      <c r="AA462" s="36">
        <f>IFERROR(VALUE(IFERROR(TRIM(INDEX($A462:$V462,MATCH(Lists!$J$4,$A$1:$V$1,0))&amp;""),"")),"")</f>
        <v/>
      </c>
      <c r="AB462" s="36">
        <f>IFERROR(VALUE(IFERROR(TRIM(INDEX($A462:$V462,MATCH(Lists!$J$5,$A$1:$V$1,0))&amp;""),"")),"")</f>
        <v/>
      </c>
      <c r="AC462" s="36">
        <f>IFERROR(VALUE(IFERROR(TRIM(INDEX($A462:$V462,MATCH(Lists!$J$6,$A$1:$V$1,0))&amp;""),"")),"")</f>
        <v/>
      </c>
      <c r="AD462" s="36">
        <f>IFERROR(TRIM(INDEX($A462:$V462,MATCH(Lists!$J$7,$A$1:$V$1,0))&amp;""),"")</f>
        <v/>
      </c>
      <c r="AE462" s="36">
        <f>IFERROR(TRIM(INDEX($A462:$V462,MATCH(Lists!$J$8,$A$1:$V$1,0))&amp;""),"")</f>
        <v/>
      </c>
      <c r="AF462" s="36">
        <f>IFERROR(TRIM(INDEX($A462:$V462,MATCH(Lists!$J$3,$A$1:$V$1,0))&amp;""),"")</f>
        <v/>
      </c>
      <c r="AG462" s="36">
        <f>IF(LEN(AF462)&gt;0,MAX($AG$1:AG461)+1,"")</f>
        <v/>
      </c>
      <c r="AH462" s="36">
        <f>IFERROR(TRIM(INDEX($A462:$V462,MATCH(Lists!$J$9,$A$1:$V$1,0))&amp;""),"")</f>
        <v/>
      </c>
    </row>
    <row r="463">
      <c r="W463" s="35" t="n"/>
      <c r="X463" s="36">
        <f>IFERROR(TRIM(INDEX($A463:$V463,MATCH(Lists!$J$10,$A$1:$V$1,0))&amp;""),"")</f>
        <v/>
      </c>
      <c r="Y463" s="36">
        <f>IF(ISNUMBER(IFERROR(VALUE(IFERROR(TRIM(INDEX($A463:$V463,MATCH(Lists!$J$2,$A$1:$V$1,0))&amp;""),"")),"")),IF(AND(IFERROR(VALUE(IFERROR(TRIM(INDEX($A463:$V463,MATCH(Lists!$J$2,$A$1:$V$1,0))&amp;""),"")),"")&gt;=0,IFERROR(VALUE(IFERROR(TRIM(INDEX($A463:$V463,MATCH(Lists!$J$2,$A$1:$V$1,0))&amp;""),"")),"")&lt;=10),IFERROR(VALUE(IFERROR(TRIM(INDEX($A463:$V463,MATCH(Lists!$J$2,$A$1:$V$1,0))&amp;""),"")),""),""),"")</f>
        <v/>
      </c>
      <c r="Z463" s="36">
        <f>IF(Y463="","",IF(Y463&gt;=9,"Promoter",IF(Y463&gt;=7,"Passive","Detractor")))</f>
        <v/>
      </c>
      <c r="AA463" s="36">
        <f>IFERROR(VALUE(IFERROR(TRIM(INDEX($A463:$V463,MATCH(Lists!$J$4,$A$1:$V$1,0))&amp;""),"")),"")</f>
        <v/>
      </c>
      <c r="AB463" s="36">
        <f>IFERROR(VALUE(IFERROR(TRIM(INDEX($A463:$V463,MATCH(Lists!$J$5,$A$1:$V$1,0))&amp;""),"")),"")</f>
        <v/>
      </c>
      <c r="AC463" s="36">
        <f>IFERROR(VALUE(IFERROR(TRIM(INDEX($A463:$V463,MATCH(Lists!$J$6,$A$1:$V$1,0))&amp;""),"")),"")</f>
        <v/>
      </c>
      <c r="AD463" s="36">
        <f>IFERROR(TRIM(INDEX($A463:$V463,MATCH(Lists!$J$7,$A$1:$V$1,0))&amp;""),"")</f>
        <v/>
      </c>
      <c r="AE463" s="36">
        <f>IFERROR(TRIM(INDEX($A463:$V463,MATCH(Lists!$J$8,$A$1:$V$1,0))&amp;""),"")</f>
        <v/>
      </c>
      <c r="AF463" s="36">
        <f>IFERROR(TRIM(INDEX($A463:$V463,MATCH(Lists!$J$3,$A$1:$V$1,0))&amp;""),"")</f>
        <v/>
      </c>
      <c r="AG463" s="36">
        <f>IF(LEN(AF463)&gt;0,MAX($AG$1:AG462)+1,"")</f>
        <v/>
      </c>
      <c r="AH463" s="36">
        <f>IFERROR(TRIM(INDEX($A463:$V463,MATCH(Lists!$J$9,$A$1:$V$1,0))&amp;""),"")</f>
        <v/>
      </c>
    </row>
    <row r="464">
      <c r="W464" s="35" t="n"/>
      <c r="X464" s="36">
        <f>IFERROR(TRIM(INDEX($A464:$V464,MATCH(Lists!$J$10,$A$1:$V$1,0))&amp;""),"")</f>
        <v/>
      </c>
      <c r="Y464" s="36">
        <f>IF(ISNUMBER(IFERROR(VALUE(IFERROR(TRIM(INDEX($A464:$V464,MATCH(Lists!$J$2,$A$1:$V$1,0))&amp;""),"")),"")),IF(AND(IFERROR(VALUE(IFERROR(TRIM(INDEX($A464:$V464,MATCH(Lists!$J$2,$A$1:$V$1,0))&amp;""),"")),"")&gt;=0,IFERROR(VALUE(IFERROR(TRIM(INDEX($A464:$V464,MATCH(Lists!$J$2,$A$1:$V$1,0))&amp;""),"")),"")&lt;=10),IFERROR(VALUE(IFERROR(TRIM(INDEX($A464:$V464,MATCH(Lists!$J$2,$A$1:$V$1,0))&amp;""),"")),""),""),"")</f>
        <v/>
      </c>
      <c r="Z464" s="36">
        <f>IF(Y464="","",IF(Y464&gt;=9,"Promoter",IF(Y464&gt;=7,"Passive","Detractor")))</f>
        <v/>
      </c>
      <c r="AA464" s="36">
        <f>IFERROR(VALUE(IFERROR(TRIM(INDEX($A464:$V464,MATCH(Lists!$J$4,$A$1:$V$1,0))&amp;""),"")),"")</f>
        <v/>
      </c>
      <c r="AB464" s="36">
        <f>IFERROR(VALUE(IFERROR(TRIM(INDEX($A464:$V464,MATCH(Lists!$J$5,$A$1:$V$1,0))&amp;""),"")),"")</f>
        <v/>
      </c>
      <c r="AC464" s="36">
        <f>IFERROR(VALUE(IFERROR(TRIM(INDEX($A464:$V464,MATCH(Lists!$J$6,$A$1:$V$1,0))&amp;""),"")),"")</f>
        <v/>
      </c>
      <c r="AD464" s="36">
        <f>IFERROR(TRIM(INDEX($A464:$V464,MATCH(Lists!$J$7,$A$1:$V$1,0))&amp;""),"")</f>
        <v/>
      </c>
      <c r="AE464" s="36">
        <f>IFERROR(TRIM(INDEX($A464:$V464,MATCH(Lists!$J$8,$A$1:$V$1,0))&amp;""),"")</f>
        <v/>
      </c>
      <c r="AF464" s="36">
        <f>IFERROR(TRIM(INDEX($A464:$V464,MATCH(Lists!$J$3,$A$1:$V$1,0))&amp;""),"")</f>
        <v/>
      </c>
      <c r="AG464" s="36">
        <f>IF(LEN(AF464)&gt;0,MAX($AG$1:AG463)+1,"")</f>
        <v/>
      </c>
      <c r="AH464" s="36">
        <f>IFERROR(TRIM(INDEX($A464:$V464,MATCH(Lists!$J$9,$A$1:$V$1,0))&amp;""),"")</f>
        <v/>
      </c>
    </row>
    <row r="465">
      <c r="W465" s="35" t="n"/>
      <c r="X465" s="36">
        <f>IFERROR(TRIM(INDEX($A465:$V465,MATCH(Lists!$J$10,$A$1:$V$1,0))&amp;""),"")</f>
        <v/>
      </c>
      <c r="Y465" s="36">
        <f>IF(ISNUMBER(IFERROR(VALUE(IFERROR(TRIM(INDEX($A465:$V465,MATCH(Lists!$J$2,$A$1:$V$1,0))&amp;""),"")),"")),IF(AND(IFERROR(VALUE(IFERROR(TRIM(INDEX($A465:$V465,MATCH(Lists!$J$2,$A$1:$V$1,0))&amp;""),"")),"")&gt;=0,IFERROR(VALUE(IFERROR(TRIM(INDEX($A465:$V465,MATCH(Lists!$J$2,$A$1:$V$1,0))&amp;""),"")),"")&lt;=10),IFERROR(VALUE(IFERROR(TRIM(INDEX($A465:$V465,MATCH(Lists!$J$2,$A$1:$V$1,0))&amp;""),"")),""),""),"")</f>
        <v/>
      </c>
      <c r="Z465" s="36">
        <f>IF(Y465="","",IF(Y465&gt;=9,"Promoter",IF(Y465&gt;=7,"Passive","Detractor")))</f>
        <v/>
      </c>
      <c r="AA465" s="36">
        <f>IFERROR(VALUE(IFERROR(TRIM(INDEX($A465:$V465,MATCH(Lists!$J$4,$A$1:$V$1,0))&amp;""),"")),"")</f>
        <v/>
      </c>
      <c r="AB465" s="36">
        <f>IFERROR(VALUE(IFERROR(TRIM(INDEX($A465:$V465,MATCH(Lists!$J$5,$A$1:$V$1,0))&amp;""),"")),"")</f>
        <v/>
      </c>
      <c r="AC465" s="36">
        <f>IFERROR(VALUE(IFERROR(TRIM(INDEX($A465:$V465,MATCH(Lists!$J$6,$A$1:$V$1,0))&amp;""),"")),"")</f>
        <v/>
      </c>
      <c r="AD465" s="36">
        <f>IFERROR(TRIM(INDEX($A465:$V465,MATCH(Lists!$J$7,$A$1:$V$1,0))&amp;""),"")</f>
        <v/>
      </c>
      <c r="AE465" s="36">
        <f>IFERROR(TRIM(INDEX($A465:$V465,MATCH(Lists!$J$8,$A$1:$V$1,0))&amp;""),"")</f>
        <v/>
      </c>
      <c r="AF465" s="36">
        <f>IFERROR(TRIM(INDEX($A465:$V465,MATCH(Lists!$J$3,$A$1:$V$1,0))&amp;""),"")</f>
        <v/>
      </c>
      <c r="AG465" s="36">
        <f>IF(LEN(AF465)&gt;0,MAX($AG$1:AG464)+1,"")</f>
        <v/>
      </c>
      <c r="AH465" s="36">
        <f>IFERROR(TRIM(INDEX($A465:$V465,MATCH(Lists!$J$9,$A$1:$V$1,0))&amp;""),"")</f>
        <v/>
      </c>
    </row>
    <row r="466">
      <c r="W466" s="35" t="n"/>
      <c r="X466" s="36">
        <f>IFERROR(TRIM(INDEX($A466:$V466,MATCH(Lists!$J$10,$A$1:$V$1,0))&amp;""),"")</f>
        <v/>
      </c>
      <c r="Y466" s="36">
        <f>IF(ISNUMBER(IFERROR(VALUE(IFERROR(TRIM(INDEX($A466:$V466,MATCH(Lists!$J$2,$A$1:$V$1,0))&amp;""),"")),"")),IF(AND(IFERROR(VALUE(IFERROR(TRIM(INDEX($A466:$V466,MATCH(Lists!$J$2,$A$1:$V$1,0))&amp;""),"")),"")&gt;=0,IFERROR(VALUE(IFERROR(TRIM(INDEX($A466:$V466,MATCH(Lists!$J$2,$A$1:$V$1,0))&amp;""),"")),"")&lt;=10),IFERROR(VALUE(IFERROR(TRIM(INDEX($A466:$V466,MATCH(Lists!$J$2,$A$1:$V$1,0))&amp;""),"")),""),""),"")</f>
        <v/>
      </c>
      <c r="Z466" s="36">
        <f>IF(Y466="","",IF(Y466&gt;=9,"Promoter",IF(Y466&gt;=7,"Passive","Detractor")))</f>
        <v/>
      </c>
      <c r="AA466" s="36">
        <f>IFERROR(VALUE(IFERROR(TRIM(INDEX($A466:$V466,MATCH(Lists!$J$4,$A$1:$V$1,0))&amp;""),"")),"")</f>
        <v/>
      </c>
      <c r="AB466" s="36">
        <f>IFERROR(VALUE(IFERROR(TRIM(INDEX($A466:$V466,MATCH(Lists!$J$5,$A$1:$V$1,0))&amp;""),"")),"")</f>
        <v/>
      </c>
      <c r="AC466" s="36">
        <f>IFERROR(VALUE(IFERROR(TRIM(INDEX($A466:$V466,MATCH(Lists!$J$6,$A$1:$V$1,0))&amp;""),"")),"")</f>
        <v/>
      </c>
      <c r="AD466" s="36">
        <f>IFERROR(TRIM(INDEX($A466:$V466,MATCH(Lists!$J$7,$A$1:$V$1,0))&amp;""),"")</f>
        <v/>
      </c>
      <c r="AE466" s="36">
        <f>IFERROR(TRIM(INDEX($A466:$V466,MATCH(Lists!$J$8,$A$1:$V$1,0))&amp;""),"")</f>
        <v/>
      </c>
      <c r="AF466" s="36">
        <f>IFERROR(TRIM(INDEX($A466:$V466,MATCH(Lists!$J$3,$A$1:$V$1,0))&amp;""),"")</f>
        <v/>
      </c>
      <c r="AG466" s="36">
        <f>IF(LEN(AF466)&gt;0,MAX($AG$1:AG465)+1,"")</f>
        <v/>
      </c>
      <c r="AH466" s="36">
        <f>IFERROR(TRIM(INDEX($A466:$V466,MATCH(Lists!$J$9,$A$1:$V$1,0))&amp;""),"")</f>
        <v/>
      </c>
    </row>
    <row r="467">
      <c r="W467" s="35" t="n"/>
      <c r="X467" s="36">
        <f>IFERROR(TRIM(INDEX($A467:$V467,MATCH(Lists!$J$10,$A$1:$V$1,0))&amp;""),"")</f>
        <v/>
      </c>
      <c r="Y467" s="36">
        <f>IF(ISNUMBER(IFERROR(VALUE(IFERROR(TRIM(INDEX($A467:$V467,MATCH(Lists!$J$2,$A$1:$V$1,0))&amp;""),"")),"")),IF(AND(IFERROR(VALUE(IFERROR(TRIM(INDEX($A467:$V467,MATCH(Lists!$J$2,$A$1:$V$1,0))&amp;""),"")),"")&gt;=0,IFERROR(VALUE(IFERROR(TRIM(INDEX($A467:$V467,MATCH(Lists!$J$2,$A$1:$V$1,0))&amp;""),"")),"")&lt;=10),IFERROR(VALUE(IFERROR(TRIM(INDEX($A467:$V467,MATCH(Lists!$J$2,$A$1:$V$1,0))&amp;""),"")),""),""),"")</f>
        <v/>
      </c>
      <c r="Z467" s="36">
        <f>IF(Y467="","",IF(Y467&gt;=9,"Promoter",IF(Y467&gt;=7,"Passive","Detractor")))</f>
        <v/>
      </c>
      <c r="AA467" s="36">
        <f>IFERROR(VALUE(IFERROR(TRIM(INDEX($A467:$V467,MATCH(Lists!$J$4,$A$1:$V$1,0))&amp;""),"")),"")</f>
        <v/>
      </c>
      <c r="AB467" s="36">
        <f>IFERROR(VALUE(IFERROR(TRIM(INDEX($A467:$V467,MATCH(Lists!$J$5,$A$1:$V$1,0))&amp;""),"")),"")</f>
        <v/>
      </c>
      <c r="AC467" s="36">
        <f>IFERROR(VALUE(IFERROR(TRIM(INDEX($A467:$V467,MATCH(Lists!$J$6,$A$1:$V$1,0))&amp;""),"")),"")</f>
        <v/>
      </c>
      <c r="AD467" s="36">
        <f>IFERROR(TRIM(INDEX($A467:$V467,MATCH(Lists!$J$7,$A$1:$V$1,0))&amp;""),"")</f>
        <v/>
      </c>
      <c r="AE467" s="36">
        <f>IFERROR(TRIM(INDEX($A467:$V467,MATCH(Lists!$J$8,$A$1:$V$1,0))&amp;""),"")</f>
        <v/>
      </c>
      <c r="AF467" s="36">
        <f>IFERROR(TRIM(INDEX($A467:$V467,MATCH(Lists!$J$3,$A$1:$V$1,0))&amp;""),"")</f>
        <v/>
      </c>
      <c r="AG467" s="36">
        <f>IF(LEN(AF467)&gt;0,MAX($AG$1:AG466)+1,"")</f>
        <v/>
      </c>
      <c r="AH467" s="36">
        <f>IFERROR(TRIM(INDEX($A467:$V467,MATCH(Lists!$J$9,$A$1:$V$1,0))&amp;""),"")</f>
        <v/>
      </c>
    </row>
    <row r="468">
      <c r="W468" s="35" t="n"/>
      <c r="X468" s="36">
        <f>IFERROR(TRIM(INDEX($A468:$V468,MATCH(Lists!$J$10,$A$1:$V$1,0))&amp;""),"")</f>
        <v/>
      </c>
      <c r="Y468" s="36">
        <f>IF(ISNUMBER(IFERROR(VALUE(IFERROR(TRIM(INDEX($A468:$V468,MATCH(Lists!$J$2,$A$1:$V$1,0))&amp;""),"")),"")),IF(AND(IFERROR(VALUE(IFERROR(TRIM(INDEX($A468:$V468,MATCH(Lists!$J$2,$A$1:$V$1,0))&amp;""),"")),"")&gt;=0,IFERROR(VALUE(IFERROR(TRIM(INDEX($A468:$V468,MATCH(Lists!$J$2,$A$1:$V$1,0))&amp;""),"")),"")&lt;=10),IFERROR(VALUE(IFERROR(TRIM(INDEX($A468:$V468,MATCH(Lists!$J$2,$A$1:$V$1,0))&amp;""),"")),""),""),"")</f>
        <v/>
      </c>
      <c r="Z468" s="36">
        <f>IF(Y468="","",IF(Y468&gt;=9,"Promoter",IF(Y468&gt;=7,"Passive","Detractor")))</f>
        <v/>
      </c>
      <c r="AA468" s="36">
        <f>IFERROR(VALUE(IFERROR(TRIM(INDEX($A468:$V468,MATCH(Lists!$J$4,$A$1:$V$1,0))&amp;""),"")),"")</f>
        <v/>
      </c>
      <c r="AB468" s="36">
        <f>IFERROR(VALUE(IFERROR(TRIM(INDEX($A468:$V468,MATCH(Lists!$J$5,$A$1:$V$1,0))&amp;""),"")),"")</f>
        <v/>
      </c>
      <c r="AC468" s="36">
        <f>IFERROR(VALUE(IFERROR(TRIM(INDEX($A468:$V468,MATCH(Lists!$J$6,$A$1:$V$1,0))&amp;""),"")),"")</f>
        <v/>
      </c>
      <c r="AD468" s="36">
        <f>IFERROR(TRIM(INDEX($A468:$V468,MATCH(Lists!$J$7,$A$1:$V$1,0))&amp;""),"")</f>
        <v/>
      </c>
      <c r="AE468" s="36">
        <f>IFERROR(TRIM(INDEX($A468:$V468,MATCH(Lists!$J$8,$A$1:$V$1,0))&amp;""),"")</f>
        <v/>
      </c>
      <c r="AF468" s="36">
        <f>IFERROR(TRIM(INDEX($A468:$V468,MATCH(Lists!$J$3,$A$1:$V$1,0))&amp;""),"")</f>
        <v/>
      </c>
      <c r="AG468" s="36">
        <f>IF(LEN(AF468)&gt;0,MAX($AG$1:AG467)+1,"")</f>
        <v/>
      </c>
      <c r="AH468" s="36">
        <f>IFERROR(TRIM(INDEX($A468:$V468,MATCH(Lists!$J$9,$A$1:$V$1,0))&amp;""),"")</f>
        <v/>
      </c>
    </row>
    <row r="469">
      <c r="W469" s="35" t="n"/>
      <c r="X469" s="36">
        <f>IFERROR(TRIM(INDEX($A469:$V469,MATCH(Lists!$J$10,$A$1:$V$1,0))&amp;""),"")</f>
        <v/>
      </c>
      <c r="Y469" s="36">
        <f>IF(ISNUMBER(IFERROR(VALUE(IFERROR(TRIM(INDEX($A469:$V469,MATCH(Lists!$J$2,$A$1:$V$1,0))&amp;""),"")),"")),IF(AND(IFERROR(VALUE(IFERROR(TRIM(INDEX($A469:$V469,MATCH(Lists!$J$2,$A$1:$V$1,0))&amp;""),"")),"")&gt;=0,IFERROR(VALUE(IFERROR(TRIM(INDEX($A469:$V469,MATCH(Lists!$J$2,$A$1:$V$1,0))&amp;""),"")),"")&lt;=10),IFERROR(VALUE(IFERROR(TRIM(INDEX($A469:$V469,MATCH(Lists!$J$2,$A$1:$V$1,0))&amp;""),"")),""),""),"")</f>
        <v/>
      </c>
      <c r="Z469" s="36">
        <f>IF(Y469="","",IF(Y469&gt;=9,"Promoter",IF(Y469&gt;=7,"Passive","Detractor")))</f>
        <v/>
      </c>
      <c r="AA469" s="36">
        <f>IFERROR(VALUE(IFERROR(TRIM(INDEX($A469:$V469,MATCH(Lists!$J$4,$A$1:$V$1,0))&amp;""),"")),"")</f>
        <v/>
      </c>
      <c r="AB469" s="36">
        <f>IFERROR(VALUE(IFERROR(TRIM(INDEX($A469:$V469,MATCH(Lists!$J$5,$A$1:$V$1,0))&amp;""),"")),"")</f>
        <v/>
      </c>
      <c r="AC469" s="36">
        <f>IFERROR(VALUE(IFERROR(TRIM(INDEX($A469:$V469,MATCH(Lists!$J$6,$A$1:$V$1,0))&amp;""),"")),"")</f>
        <v/>
      </c>
      <c r="AD469" s="36">
        <f>IFERROR(TRIM(INDEX($A469:$V469,MATCH(Lists!$J$7,$A$1:$V$1,0))&amp;""),"")</f>
        <v/>
      </c>
      <c r="AE469" s="36">
        <f>IFERROR(TRIM(INDEX($A469:$V469,MATCH(Lists!$J$8,$A$1:$V$1,0))&amp;""),"")</f>
        <v/>
      </c>
      <c r="AF469" s="36">
        <f>IFERROR(TRIM(INDEX($A469:$V469,MATCH(Lists!$J$3,$A$1:$V$1,0))&amp;""),"")</f>
        <v/>
      </c>
      <c r="AG469" s="36">
        <f>IF(LEN(AF469)&gt;0,MAX($AG$1:AG468)+1,"")</f>
        <v/>
      </c>
      <c r="AH469" s="36">
        <f>IFERROR(TRIM(INDEX($A469:$V469,MATCH(Lists!$J$9,$A$1:$V$1,0))&amp;""),"")</f>
        <v/>
      </c>
    </row>
    <row r="470">
      <c r="W470" s="35" t="n"/>
      <c r="X470" s="36">
        <f>IFERROR(TRIM(INDEX($A470:$V470,MATCH(Lists!$J$10,$A$1:$V$1,0))&amp;""),"")</f>
        <v/>
      </c>
      <c r="Y470" s="36">
        <f>IF(ISNUMBER(IFERROR(VALUE(IFERROR(TRIM(INDEX($A470:$V470,MATCH(Lists!$J$2,$A$1:$V$1,0))&amp;""),"")),"")),IF(AND(IFERROR(VALUE(IFERROR(TRIM(INDEX($A470:$V470,MATCH(Lists!$J$2,$A$1:$V$1,0))&amp;""),"")),"")&gt;=0,IFERROR(VALUE(IFERROR(TRIM(INDEX($A470:$V470,MATCH(Lists!$J$2,$A$1:$V$1,0))&amp;""),"")),"")&lt;=10),IFERROR(VALUE(IFERROR(TRIM(INDEX($A470:$V470,MATCH(Lists!$J$2,$A$1:$V$1,0))&amp;""),"")),""),""),"")</f>
        <v/>
      </c>
      <c r="Z470" s="36">
        <f>IF(Y470="","",IF(Y470&gt;=9,"Promoter",IF(Y470&gt;=7,"Passive","Detractor")))</f>
        <v/>
      </c>
      <c r="AA470" s="36">
        <f>IFERROR(VALUE(IFERROR(TRIM(INDEX($A470:$V470,MATCH(Lists!$J$4,$A$1:$V$1,0))&amp;""),"")),"")</f>
        <v/>
      </c>
      <c r="AB470" s="36">
        <f>IFERROR(VALUE(IFERROR(TRIM(INDEX($A470:$V470,MATCH(Lists!$J$5,$A$1:$V$1,0))&amp;""),"")),"")</f>
        <v/>
      </c>
      <c r="AC470" s="36">
        <f>IFERROR(VALUE(IFERROR(TRIM(INDEX($A470:$V470,MATCH(Lists!$J$6,$A$1:$V$1,0))&amp;""),"")),"")</f>
        <v/>
      </c>
      <c r="AD470" s="36">
        <f>IFERROR(TRIM(INDEX($A470:$V470,MATCH(Lists!$J$7,$A$1:$V$1,0))&amp;""),"")</f>
        <v/>
      </c>
      <c r="AE470" s="36">
        <f>IFERROR(TRIM(INDEX($A470:$V470,MATCH(Lists!$J$8,$A$1:$V$1,0))&amp;""),"")</f>
        <v/>
      </c>
      <c r="AF470" s="36">
        <f>IFERROR(TRIM(INDEX($A470:$V470,MATCH(Lists!$J$3,$A$1:$V$1,0))&amp;""),"")</f>
        <v/>
      </c>
      <c r="AG470" s="36">
        <f>IF(LEN(AF470)&gt;0,MAX($AG$1:AG469)+1,"")</f>
        <v/>
      </c>
      <c r="AH470" s="36">
        <f>IFERROR(TRIM(INDEX($A470:$V470,MATCH(Lists!$J$9,$A$1:$V$1,0))&amp;""),"")</f>
        <v/>
      </c>
    </row>
    <row r="471">
      <c r="W471" s="35" t="n"/>
      <c r="X471" s="36">
        <f>IFERROR(TRIM(INDEX($A471:$V471,MATCH(Lists!$J$10,$A$1:$V$1,0))&amp;""),"")</f>
        <v/>
      </c>
      <c r="Y471" s="36">
        <f>IF(ISNUMBER(IFERROR(VALUE(IFERROR(TRIM(INDEX($A471:$V471,MATCH(Lists!$J$2,$A$1:$V$1,0))&amp;""),"")),"")),IF(AND(IFERROR(VALUE(IFERROR(TRIM(INDEX($A471:$V471,MATCH(Lists!$J$2,$A$1:$V$1,0))&amp;""),"")),"")&gt;=0,IFERROR(VALUE(IFERROR(TRIM(INDEX($A471:$V471,MATCH(Lists!$J$2,$A$1:$V$1,0))&amp;""),"")),"")&lt;=10),IFERROR(VALUE(IFERROR(TRIM(INDEX($A471:$V471,MATCH(Lists!$J$2,$A$1:$V$1,0))&amp;""),"")),""),""),"")</f>
        <v/>
      </c>
      <c r="Z471" s="36">
        <f>IF(Y471="","",IF(Y471&gt;=9,"Promoter",IF(Y471&gt;=7,"Passive","Detractor")))</f>
        <v/>
      </c>
      <c r="AA471" s="36">
        <f>IFERROR(VALUE(IFERROR(TRIM(INDEX($A471:$V471,MATCH(Lists!$J$4,$A$1:$V$1,0))&amp;""),"")),"")</f>
        <v/>
      </c>
      <c r="AB471" s="36">
        <f>IFERROR(VALUE(IFERROR(TRIM(INDEX($A471:$V471,MATCH(Lists!$J$5,$A$1:$V$1,0))&amp;""),"")),"")</f>
        <v/>
      </c>
      <c r="AC471" s="36">
        <f>IFERROR(VALUE(IFERROR(TRIM(INDEX($A471:$V471,MATCH(Lists!$J$6,$A$1:$V$1,0))&amp;""),"")),"")</f>
        <v/>
      </c>
      <c r="AD471" s="36">
        <f>IFERROR(TRIM(INDEX($A471:$V471,MATCH(Lists!$J$7,$A$1:$V$1,0))&amp;""),"")</f>
        <v/>
      </c>
      <c r="AE471" s="36">
        <f>IFERROR(TRIM(INDEX($A471:$V471,MATCH(Lists!$J$8,$A$1:$V$1,0))&amp;""),"")</f>
        <v/>
      </c>
      <c r="AF471" s="36">
        <f>IFERROR(TRIM(INDEX($A471:$V471,MATCH(Lists!$J$3,$A$1:$V$1,0))&amp;""),"")</f>
        <v/>
      </c>
      <c r="AG471" s="36">
        <f>IF(LEN(AF471)&gt;0,MAX($AG$1:AG470)+1,"")</f>
        <v/>
      </c>
      <c r="AH471" s="36">
        <f>IFERROR(TRIM(INDEX($A471:$V471,MATCH(Lists!$J$9,$A$1:$V$1,0))&amp;""),"")</f>
        <v/>
      </c>
    </row>
    <row r="472">
      <c r="W472" s="35" t="n"/>
      <c r="X472" s="36">
        <f>IFERROR(TRIM(INDEX($A472:$V472,MATCH(Lists!$J$10,$A$1:$V$1,0))&amp;""),"")</f>
        <v/>
      </c>
      <c r="Y472" s="36">
        <f>IF(ISNUMBER(IFERROR(VALUE(IFERROR(TRIM(INDEX($A472:$V472,MATCH(Lists!$J$2,$A$1:$V$1,0))&amp;""),"")),"")),IF(AND(IFERROR(VALUE(IFERROR(TRIM(INDEX($A472:$V472,MATCH(Lists!$J$2,$A$1:$V$1,0))&amp;""),"")),"")&gt;=0,IFERROR(VALUE(IFERROR(TRIM(INDEX($A472:$V472,MATCH(Lists!$J$2,$A$1:$V$1,0))&amp;""),"")),"")&lt;=10),IFERROR(VALUE(IFERROR(TRIM(INDEX($A472:$V472,MATCH(Lists!$J$2,$A$1:$V$1,0))&amp;""),"")),""),""),"")</f>
        <v/>
      </c>
      <c r="Z472" s="36">
        <f>IF(Y472="","",IF(Y472&gt;=9,"Promoter",IF(Y472&gt;=7,"Passive","Detractor")))</f>
        <v/>
      </c>
      <c r="AA472" s="36">
        <f>IFERROR(VALUE(IFERROR(TRIM(INDEX($A472:$V472,MATCH(Lists!$J$4,$A$1:$V$1,0))&amp;""),"")),"")</f>
        <v/>
      </c>
      <c r="AB472" s="36">
        <f>IFERROR(VALUE(IFERROR(TRIM(INDEX($A472:$V472,MATCH(Lists!$J$5,$A$1:$V$1,0))&amp;""),"")),"")</f>
        <v/>
      </c>
      <c r="AC472" s="36">
        <f>IFERROR(VALUE(IFERROR(TRIM(INDEX($A472:$V472,MATCH(Lists!$J$6,$A$1:$V$1,0))&amp;""),"")),"")</f>
        <v/>
      </c>
      <c r="AD472" s="36">
        <f>IFERROR(TRIM(INDEX($A472:$V472,MATCH(Lists!$J$7,$A$1:$V$1,0))&amp;""),"")</f>
        <v/>
      </c>
      <c r="AE472" s="36">
        <f>IFERROR(TRIM(INDEX($A472:$V472,MATCH(Lists!$J$8,$A$1:$V$1,0))&amp;""),"")</f>
        <v/>
      </c>
      <c r="AF472" s="36">
        <f>IFERROR(TRIM(INDEX($A472:$V472,MATCH(Lists!$J$3,$A$1:$V$1,0))&amp;""),"")</f>
        <v/>
      </c>
      <c r="AG472" s="36">
        <f>IF(LEN(AF472)&gt;0,MAX($AG$1:AG471)+1,"")</f>
        <v/>
      </c>
      <c r="AH472" s="36">
        <f>IFERROR(TRIM(INDEX($A472:$V472,MATCH(Lists!$J$9,$A$1:$V$1,0))&amp;""),"")</f>
        <v/>
      </c>
    </row>
    <row r="473">
      <c r="W473" s="35" t="n"/>
      <c r="X473" s="36">
        <f>IFERROR(TRIM(INDEX($A473:$V473,MATCH(Lists!$J$10,$A$1:$V$1,0))&amp;""),"")</f>
        <v/>
      </c>
      <c r="Y473" s="36">
        <f>IF(ISNUMBER(IFERROR(VALUE(IFERROR(TRIM(INDEX($A473:$V473,MATCH(Lists!$J$2,$A$1:$V$1,0))&amp;""),"")),"")),IF(AND(IFERROR(VALUE(IFERROR(TRIM(INDEX($A473:$V473,MATCH(Lists!$J$2,$A$1:$V$1,0))&amp;""),"")),"")&gt;=0,IFERROR(VALUE(IFERROR(TRIM(INDEX($A473:$V473,MATCH(Lists!$J$2,$A$1:$V$1,0))&amp;""),"")),"")&lt;=10),IFERROR(VALUE(IFERROR(TRIM(INDEX($A473:$V473,MATCH(Lists!$J$2,$A$1:$V$1,0))&amp;""),"")),""),""),"")</f>
        <v/>
      </c>
      <c r="Z473" s="36">
        <f>IF(Y473="","",IF(Y473&gt;=9,"Promoter",IF(Y473&gt;=7,"Passive","Detractor")))</f>
        <v/>
      </c>
      <c r="AA473" s="36">
        <f>IFERROR(VALUE(IFERROR(TRIM(INDEX($A473:$V473,MATCH(Lists!$J$4,$A$1:$V$1,0))&amp;""),"")),"")</f>
        <v/>
      </c>
      <c r="AB473" s="36">
        <f>IFERROR(VALUE(IFERROR(TRIM(INDEX($A473:$V473,MATCH(Lists!$J$5,$A$1:$V$1,0))&amp;""),"")),"")</f>
        <v/>
      </c>
      <c r="AC473" s="36">
        <f>IFERROR(VALUE(IFERROR(TRIM(INDEX($A473:$V473,MATCH(Lists!$J$6,$A$1:$V$1,0))&amp;""),"")),"")</f>
        <v/>
      </c>
      <c r="AD473" s="36">
        <f>IFERROR(TRIM(INDEX($A473:$V473,MATCH(Lists!$J$7,$A$1:$V$1,0))&amp;""),"")</f>
        <v/>
      </c>
      <c r="AE473" s="36">
        <f>IFERROR(TRIM(INDEX($A473:$V473,MATCH(Lists!$J$8,$A$1:$V$1,0))&amp;""),"")</f>
        <v/>
      </c>
      <c r="AF473" s="36">
        <f>IFERROR(TRIM(INDEX($A473:$V473,MATCH(Lists!$J$3,$A$1:$V$1,0))&amp;""),"")</f>
        <v/>
      </c>
      <c r="AG473" s="36">
        <f>IF(LEN(AF473)&gt;0,MAX($AG$1:AG472)+1,"")</f>
        <v/>
      </c>
      <c r="AH473" s="36">
        <f>IFERROR(TRIM(INDEX($A473:$V473,MATCH(Lists!$J$9,$A$1:$V$1,0))&amp;""),"")</f>
        <v/>
      </c>
    </row>
    <row r="474">
      <c r="W474" s="35" t="n"/>
      <c r="X474" s="36">
        <f>IFERROR(TRIM(INDEX($A474:$V474,MATCH(Lists!$J$10,$A$1:$V$1,0))&amp;""),"")</f>
        <v/>
      </c>
      <c r="Y474" s="36">
        <f>IF(ISNUMBER(IFERROR(VALUE(IFERROR(TRIM(INDEX($A474:$V474,MATCH(Lists!$J$2,$A$1:$V$1,0))&amp;""),"")),"")),IF(AND(IFERROR(VALUE(IFERROR(TRIM(INDEX($A474:$V474,MATCH(Lists!$J$2,$A$1:$V$1,0))&amp;""),"")),"")&gt;=0,IFERROR(VALUE(IFERROR(TRIM(INDEX($A474:$V474,MATCH(Lists!$J$2,$A$1:$V$1,0))&amp;""),"")),"")&lt;=10),IFERROR(VALUE(IFERROR(TRIM(INDEX($A474:$V474,MATCH(Lists!$J$2,$A$1:$V$1,0))&amp;""),"")),""),""),"")</f>
        <v/>
      </c>
      <c r="Z474" s="36">
        <f>IF(Y474="","",IF(Y474&gt;=9,"Promoter",IF(Y474&gt;=7,"Passive","Detractor")))</f>
        <v/>
      </c>
      <c r="AA474" s="36">
        <f>IFERROR(VALUE(IFERROR(TRIM(INDEX($A474:$V474,MATCH(Lists!$J$4,$A$1:$V$1,0))&amp;""),"")),"")</f>
        <v/>
      </c>
      <c r="AB474" s="36">
        <f>IFERROR(VALUE(IFERROR(TRIM(INDEX($A474:$V474,MATCH(Lists!$J$5,$A$1:$V$1,0))&amp;""),"")),"")</f>
        <v/>
      </c>
      <c r="AC474" s="36">
        <f>IFERROR(VALUE(IFERROR(TRIM(INDEX($A474:$V474,MATCH(Lists!$J$6,$A$1:$V$1,0))&amp;""),"")),"")</f>
        <v/>
      </c>
      <c r="AD474" s="36">
        <f>IFERROR(TRIM(INDEX($A474:$V474,MATCH(Lists!$J$7,$A$1:$V$1,0))&amp;""),"")</f>
        <v/>
      </c>
      <c r="AE474" s="36">
        <f>IFERROR(TRIM(INDEX($A474:$V474,MATCH(Lists!$J$8,$A$1:$V$1,0))&amp;""),"")</f>
        <v/>
      </c>
      <c r="AF474" s="36">
        <f>IFERROR(TRIM(INDEX($A474:$V474,MATCH(Lists!$J$3,$A$1:$V$1,0))&amp;""),"")</f>
        <v/>
      </c>
      <c r="AG474" s="36">
        <f>IF(LEN(AF474)&gt;0,MAX($AG$1:AG473)+1,"")</f>
        <v/>
      </c>
      <c r="AH474" s="36">
        <f>IFERROR(TRIM(INDEX($A474:$V474,MATCH(Lists!$J$9,$A$1:$V$1,0))&amp;""),"")</f>
        <v/>
      </c>
    </row>
    <row r="475">
      <c r="W475" s="35" t="n"/>
      <c r="X475" s="36">
        <f>IFERROR(TRIM(INDEX($A475:$V475,MATCH(Lists!$J$10,$A$1:$V$1,0))&amp;""),"")</f>
        <v/>
      </c>
      <c r="Y475" s="36">
        <f>IF(ISNUMBER(IFERROR(VALUE(IFERROR(TRIM(INDEX($A475:$V475,MATCH(Lists!$J$2,$A$1:$V$1,0))&amp;""),"")),"")),IF(AND(IFERROR(VALUE(IFERROR(TRIM(INDEX($A475:$V475,MATCH(Lists!$J$2,$A$1:$V$1,0))&amp;""),"")),"")&gt;=0,IFERROR(VALUE(IFERROR(TRIM(INDEX($A475:$V475,MATCH(Lists!$J$2,$A$1:$V$1,0))&amp;""),"")),"")&lt;=10),IFERROR(VALUE(IFERROR(TRIM(INDEX($A475:$V475,MATCH(Lists!$J$2,$A$1:$V$1,0))&amp;""),"")),""),""),"")</f>
        <v/>
      </c>
      <c r="Z475" s="36">
        <f>IF(Y475="","",IF(Y475&gt;=9,"Promoter",IF(Y475&gt;=7,"Passive","Detractor")))</f>
        <v/>
      </c>
      <c r="AA475" s="36">
        <f>IFERROR(VALUE(IFERROR(TRIM(INDEX($A475:$V475,MATCH(Lists!$J$4,$A$1:$V$1,0))&amp;""),"")),"")</f>
        <v/>
      </c>
      <c r="AB475" s="36">
        <f>IFERROR(VALUE(IFERROR(TRIM(INDEX($A475:$V475,MATCH(Lists!$J$5,$A$1:$V$1,0))&amp;""),"")),"")</f>
        <v/>
      </c>
      <c r="AC475" s="36">
        <f>IFERROR(VALUE(IFERROR(TRIM(INDEX($A475:$V475,MATCH(Lists!$J$6,$A$1:$V$1,0))&amp;""),"")),"")</f>
        <v/>
      </c>
      <c r="AD475" s="36">
        <f>IFERROR(TRIM(INDEX($A475:$V475,MATCH(Lists!$J$7,$A$1:$V$1,0))&amp;""),"")</f>
        <v/>
      </c>
      <c r="AE475" s="36">
        <f>IFERROR(TRIM(INDEX($A475:$V475,MATCH(Lists!$J$8,$A$1:$V$1,0))&amp;""),"")</f>
        <v/>
      </c>
      <c r="AF475" s="36">
        <f>IFERROR(TRIM(INDEX($A475:$V475,MATCH(Lists!$J$3,$A$1:$V$1,0))&amp;""),"")</f>
        <v/>
      </c>
      <c r="AG475" s="36">
        <f>IF(LEN(AF475)&gt;0,MAX($AG$1:AG474)+1,"")</f>
        <v/>
      </c>
      <c r="AH475" s="36">
        <f>IFERROR(TRIM(INDEX($A475:$V475,MATCH(Lists!$J$9,$A$1:$V$1,0))&amp;""),"")</f>
        <v/>
      </c>
    </row>
    <row r="476">
      <c r="W476" s="35" t="n"/>
      <c r="X476" s="36">
        <f>IFERROR(TRIM(INDEX($A476:$V476,MATCH(Lists!$J$10,$A$1:$V$1,0))&amp;""),"")</f>
        <v/>
      </c>
      <c r="Y476" s="36">
        <f>IF(ISNUMBER(IFERROR(VALUE(IFERROR(TRIM(INDEX($A476:$V476,MATCH(Lists!$J$2,$A$1:$V$1,0))&amp;""),"")),"")),IF(AND(IFERROR(VALUE(IFERROR(TRIM(INDEX($A476:$V476,MATCH(Lists!$J$2,$A$1:$V$1,0))&amp;""),"")),"")&gt;=0,IFERROR(VALUE(IFERROR(TRIM(INDEX($A476:$V476,MATCH(Lists!$J$2,$A$1:$V$1,0))&amp;""),"")),"")&lt;=10),IFERROR(VALUE(IFERROR(TRIM(INDEX($A476:$V476,MATCH(Lists!$J$2,$A$1:$V$1,0))&amp;""),"")),""),""),"")</f>
        <v/>
      </c>
      <c r="Z476" s="36">
        <f>IF(Y476="","",IF(Y476&gt;=9,"Promoter",IF(Y476&gt;=7,"Passive","Detractor")))</f>
        <v/>
      </c>
      <c r="AA476" s="36">
        <f>IFERROR(VALUE(IFERROR(TRIM(INDEX($A476:$V476,MATCH(Lists!$J$4,$A$1:$V$1,0))&amp;""),"")),"")</f>
        <v/>
      </c>
      <c r="AB476" s="36">
        <f>IFERROR(VALUE(IFERROR(TRIM(INDEX($A476:$V476,MATCH(Lists!$J$5,$A$1:$V$1,0))&amp;""),"")),"")</f>
        <v/>
      </c>
      <c r="AC476" s="36">
        <f>IFERROR(VALUE(IFERROR(TRIM(INDEX($A476:$V476,MATCH(Lists!$J$6,$A$1:$V$1,0))&amp;""),"")),"")</f>
        <v/>
      </c>
      <c r="AD476" s="36">
        <f>IFERROR(TRIM(INDEX($A476:$V476,MATCH(Lists!$J$7,$A$1:$V$1,0))&amp;""),"")</f>
        <v/>
      </c>
      <c r="AE476" s="36">
        <f>IFERROR(TRIM(INDEX($A476:$V476,MATCH(Lists!$J$8,$A$1:$V$1,0))&amp;""),"")</f>
        <v/>
      </c>
      <c r="AF476" s="36">
        <f>IFERROR(TRIM(INDEX($A476:$V476,MATCH(Lists!$J$3,$A$1:$V$1,0))&amp;""),"")</f>
        <v/>
      </c>
      <c r="AG476" s="36">
        <f>IF(LEN(AF476)&gt;0,MAX($AG$1:AG475)+1,"")</f>
        <v/>
      </c>
      <c r="AH476" s="36">
        <f>IFERROR(TRIM(INDEX($A476:$V476,MATCH(Lists!$J$9,$A$1:$V$1,0))&amp;""),"")</f>
        <v/>
      </c>
    </row>
    <row r="477">
      <c r="W477" s="35" t="n"/>
      <c r="X477" s="36">
        <f>IFERROR(TRIM(INDEX($A477:$V477,MATCH(Lists!$J$10,$A$1:$V$1,0))&amp;""),"")</f>
        <v/>
      </c>
      <c r="Y477" s="36">
        <f>IF(ISNUMBER(IFERROR(VALUE(IFERROR(TRIM(INDEX($A477:$V477,MATCH(Lists!$J$2,$A$1:$V$1,0))&amp;""),"")),"")),IF(AND(IFERROR(VALUE(IFERROR(TRIM(INDEX($A477:$V477,MATCH(Lists!$J$2,$A$1:$V$1,0))&amp;""),"")),"")&gt;=0,IFERROR(VALUE(IFERROR(TRIM(INDEX($A477:$V477,MATCH(Lists!$J$2,$A$1:$V$1,0))&amp;""),"")),"")&lt;=10),IFERROR(VALUE(IFERROR(TRIM(INDEX($A477:$V477,MATCH(Lists!$J$2,$A$1:$V$1,0))&amp;""),"")),""),""),"")</f>
        <v/>
      </c>
      <c r="Z477" s="36">
        <f>IF(Y477="","",IF(Y477&gt;=9,"Promoter",IF(Y477&gt;=7,"Passive","Detractor")))</f>
        <v/>
      </c>
      <c r="AA477" s="36">
        <f>IFERROR(VALUE(IFERROR(TRIM(INDEX($A477:$V477,MATCH(Lists!$J$4,$A$1:$V$1,0))&amp;""),"")),"")</f>
        <v/>
      </c>
      <c r="AB477" s="36">
        <f>IFERROR(VALUE(IFERROR(TRIM(INDEX($A477:$V477,MATCH(Lists!$J$5,$A$1:$V$1,0))&amp;""),"")),"")</f>
        <v/>
      </c>
      <c r="AC477" s="36">
        <f>IFERROR(VALUE(IFERROR(TRIM(INDEX($A477:$V477,MATCH(Lists!$J$6,$A$1:$V$1,0))&amp;""),"")),"")</f>
        <v/>
      </c>
      <c r="AD477" s="36">
        <f>IFERROR(TRIM(INDEX($A477:$V477,MATCH(Lists!$J$7,$A$1:$V$1,0))&amp;""),"")</f>
        <v/>
      </c>
      <c r="AE477" s="36">
        <f>IFERROR(TRIM(INDEX($A477:$V477,MATCH(Lists!$J$8,$A$1:$V$1,0))&amp;""),"")</f>
        <v/>
      </c>
      <c r="AF477" s="36">
        <f>IFERROR(TRIM(INDEX($A477:$V477,MATCH(Lists!$J$3,$A$1:$V$1,0))&amp;""),"")</f>
        <v/>
      </c>
      <c r="AG477" s="36">
        <f>IF(LEN(AF477)&gt;0,MAX($AG$1:AG476)+1,"")</f>
        <v/>
      </c>
      <c r="AH477" s="36">
        <f>IFERROR(TRIM(INDEX($A477:$V477,MATCH(Lists!$J$9,$A$1:$V$1,0))&amp;""),"")</f>
        <v/>
      </c>
    </row>
    <row r="478">
      <c r="W478" s="35" t="n"/>
      <c r="X478" s="36">
        <f>IFERROR(TRIM(INDEX($A478:$V478,MATCH(Lists!$J$10,$A$1:$V$1,0))&amp;""),"")</f>
        <v/>
      </c>
      <c r="Y478" s="36">
        <f>IF(ISNUMBER(IFERROR(VALUE(IFERROR(TRIM(INDEX($A478:$V478,MATCH(Lists!$J$2,$A$1:$V$1,0))&amp;""),"")),"")),IF(AND(IFERROR(VALUE(IFERROR(TRIM(INDEX($A478:$V478,MATCH(Lists!$J$2,$A$1:$V$1,0))&amp;""),"")),"")&gt;=0,IFERROR(VALUE(IFERROR(TRIM(INDEX($A478:$V478,MATCH(Lists!$J$2,$A$1:$V$1,0))&amp;""),"")),"")&lt;=10),IFERROR(VALUE(IFERROR(TRIM(INDEX($A478:$V478,MATCH(Lists!$J$2,$A$1:$V$1,0))&amp;""),"")),""),""),"")</f>
        <v/>
      </c>
      <c r="Z478" s="36">
        <f>IF(Y478="","",IF(Y478&gt;=9,"Promoter",IF(Y478&gt;=7,"Passive","Detractor")))</f>
        <v/>
      </c>
      <c r="AA478" s="36">
        <f>IFERROR(VALUE(IFERROR(TRIM(INDEX($A478:$V478,MATCH(Lists!$J$4,$A$1:$V$1,0))&amp;""),"")),"")</f>
        <v/>
      </c>
      <c r="AB478" s="36">
        <f>IFERROR(VALUE(IFERROR(TRIM(INDEX($A478:$V478,MATCH(Lists!$J$5,$A$1:$V$1,0))&amp;""),"")),"")</f>
        <v/>
      </c>
      <c r="AC478" s="36">
        <f>IFERROR(VALUE(IFERROR(TRIM(INDEX($A478:$V478,MATCH(Lists!$J$6,$A$1:$V$1,0))&amp;""),"")),"")</f>
        <v/>
      </c>
      <c r="AD478" s="36">
        <f>IFERROR(TRIM(INDEX($A478:$V478,MATCH(Lists!$J$7,$A$1:$V$1,0))&amp;""),"")</f>
        <v/>
      </c>
      <c r="AE478" s="36">
        <f>IFERROR(TRIM(INDEX($A478:$V478,MATCH(Lists!$J$8,$A$1:$V$1,0))&amp;""),"")</f>
        <v/>
      </c>
      <c r="AF478" s="36">
        <f>IFERROR(TRIM(INDEX($A478:$V478,MATCH(Lists!$J$3,$A$1:$V$1,0))&amp;""),"")</f>
        <v/>
      </c>
      <c r="AG478" s="36">
        <f>IF(LEN(AF478)&gt;0,MAX($AG$1:AG477)+1,"")</f>
        <v/>
      </c>
      <c r="AH478" s="36">
        <f>IFERROR(TRIM(INDEX($A478:$V478,MATCH(Lists!$J$9,$A$1:$V$1,0))&amp;""),"")</f>
        <v/>
      </c>
    </row>
    <row r="479">
      <c r="W479" s="35" t="n"/>
      <c r="X479" s="36">
        <f>IFERROR(TRIM(INDEX($A479:$V479,MATCH(Lists!$J$10,$A$1:$V$1,0))&amp;""),"")</f>
        <v/>
      </c>
      <c r="Y479" s="36">
        <f>IF(ISNUMBER(IFERROR(VALUE(IFERROR(TRIM(INDEX($A479:$V479,MATCH(Lists!$J$2,$A$1:$V$1,0))&amp;""),"")),"")),IF(AND(IFERROR(VALUE(IFERROR(TRIM(INDEX($A479:$V479,MATCH(Lists!$J$2,$A$1:$V$1,0))&amp;""),"")),"")&gt;=0,IFERROR(VALUE(IFERROR(TRIM(INDEX($A479:$V479,MATCH(Lists!$J$2,$A$1:$V$1,0))&amp;""),"")),"")&lt;=10),IFERROR(VALUE(IFERROR(TRIM(INDEX($A479:$V479,MATCH(Lists!$J$2,$A$1:$V$1,0))&amp;""),"")),""),""),"")</f>
        <v/>
      </c>
      <c r="Z479" s="36">
        <f>IF(Y479="","",IF(Y479&gt;=9,"Promoter",IF(Y479&gt;=7,"Passive","Detractor")))</f>
        <v/>
      </c>
      <c r="AA479" s="36">
        <f>IFERROR(VALUE(IFERROR(TRIM(INDEX($A479:$V479,MATCH(Lists!$J$4,$A$1:$V$1,0))&amp;""),"")),"")</f>
        <v/>
      </c>
      <c r="AB479" s="36">
        <f>IFERROR(VALUE(IFERROR(TRIM(INDEX($A479:$V479,MATCH(Lists!$J$5,$A$1:$V$1,0))&amp;""),"")),"")</f>
        <v/>
      </c>
      <c r="AC479" s="36">
        <f>IFERROR(VALUE(IFERROR(TRIM(INDEX($A479:$V479,MATCH(Lists!$J$6,$A$1:$V$1,0))&amp;""),"")),"")</f>
        <v/>
      </c>
      <c r="AD479" s="36">
        <f>IFERROR(TRIM(INDEX($A479:$V479,MATCH(Lists!$J$7,$A$1:$V$1,0))&amp;""),"")</f>
        <v/>
      </c>
      <c r="AE479" s="36">
        <f>IFERROR(TRIM(INDEX($A479:$V479,MATCH(Lists!$J$8,$A$1:$V$1,0))&amp;""),"")</f>
        <v/>
      </c>
      <c r="AF479" s="36">
        <f>IFERROR(TRIM(INDEX($A479:$V479,MATCH(Lists!$J$3,$A$1:$V$1,0))&amp;""),"")</f>
        <v/>
      </c>
      <c r="AG479" s="36">
        <f>IF(LEN(AF479)&gt;0,MAX($AG$1:AG478)+1,"")</f>
        <v/>
      </c>
      <c r="AH479" s="36">
        <f>IFERROR(TRIM(INDEX($A479:$V479,MATCH(Lists!$J$9,$A$1:$V$1,0))&amp;""),"")</f>
        <v/>
      </c>
    </row>
    <row r="480">
      <c r="W480" s="35" t="n"/>
      <c r="X480" s="36">
        <f>IFERROR(TRIM(INDEX($A480:$V480,MATCH(Lists!$J$10,$A$1:$V$1,0))&amp;""),"")</f>
        <v/>
      </c>
      <c r="Y480" s="36">
        <f>IF(ISNUMBER(IFERROR(VALUE(IFERROR(TRIM(INDEX($A480:$V480,MATCH(Lists!$J$2,$A$1:$V$1,0))&amp;""),"")),"")),IF(AND(IFERROR(VALUE(IFERROR(TRIM(INDEX($A480:$V480,MATCH(Lists!$J$2,$A$1:$V$1,0))&amp;""),"")),"")&gt;=0,IFERROR(VALUE(IFERROR(TRIM(INDEX($A480:$V480,MATCH(Lists!$J$2,$A$1:$V$1,0))&amp;""),"")),"")&lt;=10),IFERROR(VALUE(IFERROR(TRIM(INDEX($A480:$V480,MATCH(Lists!$J$2,$A$1:$V$1,0))&amp;""),"")),""),""),"")</f>
        <v/>
      </c>
      <c r="Z480" s="36">
        <f>IF(Y480="","",IF(Y480&gt;=9,"Promoter",IF(Y480&gt;=7,"Passive","Detractor")))</f>
        <v/>
      </c>
      <c r="AA480" s="36">
        <f>IFERROR(VALUE(IFERROR(TRIM(INDEX($A480:$V480,MATCH(Lists!$J$4,$A$1:$V$1,0))&amp;""),"")),"")</f>
        <v/>
      </c>
      <c r="AB480" s="36">
        <f>IFERROR(VALUE(IFERROR(TRIM(INDEX($A480:$V480,MATCH(Lists!$J$5,$A$1:$V$1,0))&amp;""),"")),"")</f>
        <v/>
      </c>
      <c r="AC480" s="36">
        <f>IFERROR(VALUE(IFERROR(TRIM(INDEX($A480:$V480,MATCH(Lists!$J$6,$A$1:$V$1,0))&amp;""),"")),"")</f>
        <v/>
      </c>
      <c r="AD480" s="36">
        <f>IFERROR(TRIM(INDEX($A480:$V480,MATCH(Lists!$J$7,$A$1:$V$1,0))&amp;""),"")</f>
        <v/>
      </c>
      <c r="AE480" s="36">
        <f>IFERROR(TRIM(INDEX($A480:$V480,MATCH(Lists!$J$8,$A$1:$V$1,0))&amp;""),"")</f>
        <v/>
      </c>
      <c r="AF480" s="36">
        <f>IFERROR(TRIM(INDEX($A480:$V480,MATCH(Lists!$J$3,$A$1:$V$1,0))&amp;""),"")</f>
        <v/>
      </c>
      <c r="AG480" s="36">
        <f>IF(LEN(AF480)&gt;0,MAX($AG$1:AG479)+1,"")</f>
        <v/>
      </c>
      <c r="AH480" s="36">
        <f>IFERROR(TRIM(INDEX($A480:$V480,MATCH(Lists!$J$9,$A$1:$V$1,0))&amp;""),"")</f>
        <v/>
      </c>
    </row>
    <row r="481">
      <c r="W481" s="35" t="n"/>
      <c r="X481" s="36">
        <f>IFERROR(TRIM(INDEX($A481:$V481,MATCH(Lists!$J$10,$A$1:$V$1,0))&amp;""),"")</f>
        <v/>
      </c>
      <c r="Y481" s="36">
        <f>IF(ISNUMBER(IFERROR(VALUE(IFERROR(TRIM(INDEX($A481:$V481,MATCH(Lists!$J$2,$A$1:$V$1,0))&amp;""),"")),"")),IF(AND(IFERROR(VALUE(IFERROR(TRIM(INDEX($A481:$V481,MATCH(Lists!$J$2,$A$1:$V$1,0))&amp;""),"")),"")&gt;=0,IFERROR(VALUE(IFERROR(TRIM(INDEX($A481:$V481,MATCH(Lists!$J$2,$A$1:$V$1,0))&amp;""),"")),"")&lt;=10),IFERROR(VALUE(IFERROR(TRIM(INDEX($A481:$V481,MATCH(Lists!$J$2,$A$1:$V$1,0))&amp;""),"")),""),""),"")</f>
        <v/>
      </c>
      <c r="Z481" s="36">
        <f>IF(Y481="","",IF(Y481&gt;=9,"Promoter",IF(Y481&gt;=7,"Passive","Detractor")))</f>
        <v/>
      </c>
      <c r="AA481" s="36">
        <f>IFERROR(VALUE(IFERROR(TRIM(INDEX($A481:$V481,MATCH(Lists!$J$4,$A$1:$V$1,0))&amp;""),"")),"")</f>
        <v/>
      </c>
      <c r="AB481" s="36">
        <f>IFERROR(VALUE(IFERROR(TRIM(INDEX($A481:$V481,MATCH(Lists!$J$5,$A$1:$V$1,0))&amp;""),"")),"")</f>
        <v/>
      </c>
      <c r="AC481" s="36">
        <f>IFERROR(VALUE(IFERROR(TRIM(INDEX($A481:$V481,MATCH(Lists!$J$6,$A$1:$V$1,0))&amp;""),"")),"")</f>
        <v/>
      </c>
      <c r="AD481" s="36">
        <f>IFERROR(TRIM(INDEX($A481:$V481,MATCH(Lists!$J$7,$A$1:$V$1,0))&amp;""),"")</f>
        <v/>
      </c>
      <c r="AE481" s="36">
        <f>IFERROR(TRIM(INDEX($A481:$V481,MATCH(Lists!$J$8,$A$1:$V$1,0))&amp;""),"")</f>
        <v/>
      </c>
      <c r="AF481" s="36">
        <f>IFERROR(TRIM(INDEX($A481:$V481,MATCH(Lists!$J$3,$A$1:$V$1,0))&amp;""),"")</f>
        <v/>
      </c>
      <c r="AG481" s="36">
        <f>IF(LEN(AF481)&gt;0,MAX($AG$1:AG480)+1,"")</f>
        <v/>
      </c>
      <c r="AH481" s="36">
        <f>IFERROR(TRIM(INDEX($A481:$V481,MATCH(Lists!$J$9,$A$1:$V$1,0))&amp;""),"")</f>
        <v/>
      </c>
    </row>
    <row r="482">
      <c r="W482" s="35" t="n"/>
      <c r="X482" s="36">
        <f>IFERROR(TRIM(INDEX($A482:$V482,MATCH(Lists!$J$10,$A$1:$V$1,0))&amp;""),"")</f>
        <v/>
      </c>
      <c r="Y482" s="36">
        <f>IF(ISNUMBER(IFERROR(VALUE(IFERROR(TRIM(INDEX($A482:$V482,MATCH(Lists!$J$2,$A$1:$V$1,0))&amp;""),"")),"")),IF(AND(IFERROR(VALUE(IFERROR(TRIM(INDEX($A482:$V482,MATCH(Lists!$J$2,$A$1:$V$1,0))&amp;""),"")),"")&gt;=0,IFERROR(VALUE(IFERROR(TRIM(INDEX($A482:$V482,MATCH(Lists!$J$2,$A$1:$V$1,0))&amp;""),"")),"")&lt;=10),IFERROR(VALUE(IFERROR(TRIM(INDEX($A482:$V482,MATCH(Lists!$J$2,$A$1:$V$1,0))&amp;""),"")),""),""),"")</f>
        <v/>
      </c>
      <c r="Z482" s="36">
        <f>IF(Y482="","",IF(Y482&gt;=9,"Promoter",IF(Y482&gt;=7,"Passive","Detractor")))</f>
        <v/>
      </c>
      <c r="AA482" s="36">
        <f>IFERROR(VALUE(IFERROR(TRIM(INDEX($A482:$V482,MATCH(Lists!$J$4,$A$1:$V$1,0))&amp;""),"")),"")</f>
        <v/>
      </c>
      <c r="AB482" s="36">
        <f>IFERROR(VALUE(IFERROR(TRIM(INDEX($A482:$V482,MATCH(Lists!$J$5,$A$1:$V$1,0))&amp;""),"")),"")</f>
        <v/>
      </c>
      <c r="AC482" s="36">
        <f>IFERROR(VALUE(IFERROR(TRIM(INDEX($A482:$V482,MATCH(Lists!$J$6,$A$1:$V$1,0))&amp;""),"")),"")</f>
        <v/>
      </c>
      <c r="AD482" s="36">
        <f>IFERROR(TRIM(INDEX($A482:$V482,MATCH(Lists!$J$7,$A$1:$V$1,0))&amp;""),"")</f>
        <v/>
      </c>
      <c r="AE482" s="36">
        <f>IFERROR(TRIM(INDEX($A482:$V482,MATCH(Lists!$J$8,$A$1:$V$1,0))&amp;""),"")</f>
        <v/>
      </c>
      <c r="AF482" s="36">
        <f>IFERROR(TRIM(INDEX($A482:$V482,MATCH(Lists!$J$3,$A$1:$V$1,0))&amp;""),"")</f>
        <v/>
      </c>
      <c r="AG482" s="36">
        <f>IF(LEN(AF482)&gt;0,MAX($AG$1:AG481)+1,"")</f>
        <v/>
      </c>
      <c r="AH482" s="36">
        <f>IFERROR(TRIM(INDEX($A482:$V482,MATCH(Lists!$J$9,$A$1:$V$1,0))&amp;""),"")</f>
        <v/>
      </c>
    </row>
    <row r="483">
      <c r="W483" s="35" t="n"/>
      <c r="X483" s="36">
        <f>IFERROR(TRIM(INDEX($A483:$V483,MATCH(Lists!$J$10,$A$1:$V$1,0))&amp;""),"")</f>
        <v/>
      </c>
      <c r="Y483" s="36">
        <f>IF(ISNUMBER(IFERROR(VALUE(IFERROR(TRIM(INDEX($A483:$V483,MATCH(Lists!$J$2,$A$1:$V$1,0))&amp;""),"")),"")),IF(AND(IFERROR(VALUE(IFERROR(TRIM(INDEX($A483:$V483,MATCH(Lists!$J$2,$A$1:$V$1,0))&amp;""),"")),"")&gt;=0,IFERROR(VALUE(IFERROR(TRIM(INDEX($A483:$V483,MATCH(Lists!$J$2,$A$1:$V$1,0))&amp;""),"")),"")&lt;=10),IFERROR(VALUE(IFERROR(TRIM(INDEX($A483:$V483,MATCH(Lists!$J$2,$A$1:$V$1,0))&amp;""),"")),""),""),"")</f>
        <v/>
      </c>
      <c r="Z483" s="36">
        <f>IF(Y483="","",IF(Y483&gt;=9,"Promoter",IF(Y483&gt;=7,"Passive","Detractor")))</f>
        <v/>
      </c>
      <c r="AA483" s="36">
        <f>IFERROR(VALUE(IFERROR(TRIM(INDEX($A483:$V483,MATCH(Lists!$J$4,$A$1:$V$1,0))&amp;""),"")),"")</f>
        <v/>
      </c>
      <c r="AB483" s="36">
        <f>IFERROR(VALUE(IFERROR(TRIM(INDEX($A483:$V483,MATCH(Lists!$J$5,$A$1:$V$1,0))&amp;""),"")),"")</f>
        <v/>
      </c>
      <c r="AC483" s="36">
        <f>IFERROR(VALUE(IFERROR(TRIM(INDEX($A483:$V483,MATCH(Lists!$J$6,$A$1:$V$1,0))&amp;""),"")),"")</f>
        <v/>
      </c>
      <c r="AD483" s="36">
        <f>IFERROR(TRIM(INDEX($A483:$V483,MATCH(Lists!$J$7,$A$1:$V$1,0))&amp;""),"")</f>
        <v/>
      </c>
      <c r="AE483" s="36">
        <f>IFERROR(TRIM(INDEX($A483:$V483,MATCH(Lists!$J$8,$A$1:$V$1,0))&amp;""),"")</f>
        <v/>
      </c>
      <c r="AF483" s="36">
        <f>IFERROR(TRIM(INDEX($A483:$V483,MATCH(Lists!$J$3,$A$1:$V$1,0))&amp;""),"")</f>
        <v/>
      </c>
      <c r="AG483" s="36">
        <f>IF(LEN(AF483)&gt;0,MAX($AG$1:AG482)+1,"")</f>
        <v/>
      </c>
      <c r="AH483" s="36">
        <f>IFERROR(TRIM(INDEX($A483:$V483,MATCH(Lists!$J$9,$A$1:$V$1,0))&amp;""),"")</f>
        <v/>
      </c>
    </row>
    <row r="484">
      <c r="W484" s="35" t="n"/>
      <c r="X484" s="36">
        <f>IFERROR(TRIM(INDEX($A484:$V484,MATCH(Lists!$J$10,$A$1:$V$1,0))&amp;""),"")</f>
        <v/>
      </c>
      <c r="Y484" s="36">
        <f>IF(ISNUMBER(IFERROR(VALUE(IFERROR(TRIM(INDEX($A484:$V484,MATCH(Lists!$J$2,$A$1:$V$1,0))&amp;""),"")),"")),IF(AND(IFERROR(VALUE(IFERROR(TRIM(INDEX($A484:$V484,MATCH(Lists!$J$2,$A$1:$V$1,0))&amp;""),"")),"")&gt;=0,IFERROR(VALUE(IFERROR(TRIM(INDEX($A484:$V484,MATCH(Lists!$J$2,$A$1:$V$1,0))&amp;""),"")),"")&lt;=10),IFERROR(VALUE(IFERROR(TRIM(INDEX($A484:$V484,MATCH(Lists!$J$2,$A$1:$V$1,0))&amp;""),"")),""),""),"")</f>
        <v/>
      </c>
      <c r="Z484" s="36">
        <f>IF(Y484="","",IF(Y484&gt;=9,"Promoter",IF(Y484&gt;=7,"Passive","Detractor")))</f>
        <v/>
      </c>
      <c r="AA484" s="36">
        <f>IFERROR(VALUE(IFERROR(TRIM(INDEX($A484:$V484,MATCH(Lists!$J$4,$A$1:$V$1,0))&amp;""),"")),"")</f>
        <v/>
      </c>
      <c r="AB484" s="36">
        <f>IFERROR(VALUE(IFERROR(TRIM(INDEX($A484:$V484,MATCH(Lists!$J$5,$A$1:$V$1,0))&amp;""),"")),"")</f>
        <v/>
      </c>
      <c r="AC484" s="36">
        <f>IFERROR(VALUE(IFERROR(TRIM(INDEX($A484:$V484,MATCH(Lists!$J$6,$A$1:$V$1,0))&amp;""),"")),"")</f>
        <v/>
      </c>
      <c r="AD484" s="36">
        <f>IFERROR(TRIM(INDEX($A484:$V484,MATCH(Lists!$J$7,$A$1:$V$1,0))&amp;""),"")</f>
        <v/>
      </c>
      <c r="AE484" s="36">
        <f>IFERROR(TRIM(INDEX($A484:$V484,MATCH(Lists!$J$8,$A$1:$V$1,0))&amp;""),"")</f>
        <v/>
      </c>
      <c r="AF484" s="36">
        <f>IFERROR(TRIM(INDEX($A484:$V484,MATCH(Lists!$J$3,$A$1:$V$1,0))&amp;""),"")</f>
        <v/>
      </c>
      <c r="AG484" s="36">
        <f>IF(LEN(AF484)&gt;0,MAX($AG$1:AG483)+1,"")</f>
        <v/>
      </c>
      <c r="AH484" s="36">
        <f>IFERROR(TRIM(INDEX($A484:$V484,MATCH(Lists!$J$9,$A$1:$V$1,0))&amp;""),"")</f>
        <v/>
      </c>
    </row>
    <row r="485">
      <c r="W485" s="35" t="n"/>
      <c r="X485" s="36">
        <f>IFERROR(TRIM(INDEX($A485:$V485,MATCH(Lists!$J$10,$A$1:$V$1,0))&amp;""),"")</f>
        <v/>
      </c>
      <c r="Y485" s="36">
        <f>IF(ISNUMBER(IFERROR(VALUE(IFERROR(TRIM(INDEX($A485:$V485,MATCH(Lists!$J$2,$A$1:$V$1,0))&amp;""),"")),"")),IF(AND(IFERROR(VALUE(IFERROR(TRIM(INDEX($A485:$V485,MATCH(Lists!$J$2,$A$1:$V$1,0))&amp;""),"")),"")&gt;=0,IFERROR(VALUE(IFERROR(TRIM(INDEX($A485:$V485,MATCH(Lists!$J$2,$A$1:$V$1,0))&amp;""),"")),"")&lt;=10),IFERROR(VALUE(IFERROR(TRIM(INDEX($A485:$V485,MATCH(Lists!$J$2,$A$1:$V$1,0))&amp;""),"")),""),""),"")</f>
        <v/>
      </c>
      <c r="Z485" s="36">
        <f>IF(Y485="","",IF(Y485&gt;=9,"Promoter",IF(Y485&gt;=7,"Passive","Detractor")))</f>
        <v/>
      </c>
      <c r="AA485" s="36">
        <f>IFERROR(VALUE(IFERROR(TRIM(INDEX($A485:$V485,MATCH(Lists!$J$4,$A$1:$V$1,0))&amp;""),"")),"")</f>
        <v/>
      </c>
      <c r="AB485" s="36">
        <f>IFERROR(VALUE(IFERROR(TRIM(INDEX($A485:$V485,MATCH(Lists!$J$5,$A$1:$V$1,0))&amp;""),"")),"")</f>
        <v/>
      </c>
      <c r="AC485" s="36">
        <f>IFERROR(VALUE(IFERROR(TRIM(INDEX($A485:$V485,MATCH(Lists!$J$6,$A$1:$V$1,0))&amp;""),"")),"")</f>
        <v/>
      </c>
      <c r="AD485" s="36">
        <f>IFERROR(TRIM(INDEX($A485:$V485,MATCH(Lists!$J$7,$A$1:$V$1,0))&amp;""),"")</f>
        <v/>
      </c>
      <c r="AE485" s="36">
        <f>IFERROR(TRIM(INDEX($A485:$V485,MATCH(Lists!$J$8,$A$1:$V$1,0))&amp;""),"")</f>
        <v/>
      </c>
      <c r="AF485" s="36">
        <f>IFERROR(TRIM(INDEX($A485:$V485,MATCH(Lists!$J$3,$A$1:$V$1,0))&amp;""),"")</f>
        <v/>
      </c>
      <c r="AG485" s="36">
        <f>IF(LEN(AF485)&gt;0,MAX($AG$1:AG484)+1,"")</f>
        <v/>
      </c>
      <c r="AH485" s="36">
        <f>IFERROR(TRIM(INDEX($A485:$V485,MATCH(Lists!$J$9,$A$1:$V$1,0))&amp;""),"")</f>
        <v/>
      </c>
    </row>
    <row r="486">
      <c r="W486" s="35" t="n"/>
      <c r="X486" s="36">
        <f>IFERROR(TRIM(INDEX($A486:$V486,MATCH(Lists!$J$10,$A$1:$V$1,0))&amp;""),"")</f>
        <v/>
      </c>
      <c r="Y486" s="36">
        <f>IF(ISNUMBER(IFERROR(VALUE(IFERROR(TRIM(INDEX($A486:$V486,MATCH(Lists!$J$2,$A$1:$V$1,0))&amp;""),"")),"")),IF(AND(IFERROR(VALUE(IFERROR(TRIM(INDEX($A486:$V486,MATCH(Lists!$J$2,$A$1:$V$1,0))&amp;""),"")),"")&gt;=0,IFERROR(VALUE(IFERROR(TRIM(INDEX($A486:$V486,MATCH(Lists!$J$2,$A$1:$V$1,0))&amp;""),"")),"")&lt;=10),IFERROR(VALUE(IFERROR(TRIM(INDEX($A486:$V486,MATCH(Lists!$J$2,$A$1:$V$1,0))&amp;""),"")),""),""),"")</f>
        <v/>
      </c>
      <c r="Z486" s="36">
        <f>IF(Y486="","",IF(Y486&gt;=9,"Promoter",IF(Y486&gt;=7,"Passive","Detractor")))</f>
        <v/>
      </c>
      <c r="AA486" s="36">
        <f>IFERROR(VALUE(IFERROR(TRIM(INDEX($A486:$V486,MATCH(Lists!$J$4,$A$1:$V$1,0))&amp;""),"")),"")</f>
        <v/>
      </c>
      <c r="AB486" s="36">
        <f>IFERROR(VALUE(IFERROR(TRIM(INDEX($A486:$V486,MATCH(Lists!$J$5,$A$1:$V$1,0))&amp;""),"")),"")</f>
        <v/>
      </c>
      <c r="AC486" s="36">
        <f>IFERROR(VALUE(IFERROR(TRIM(INDEX($A486:$V486,MATCH(Lists!$J$6,$A$1:$V$1,0))&amp;""),"")),"")</f>
        <v/>
      </c>
      <c r="AD486" s="36">
        <f>IFERROR(TRIM(INDEX($A486:$V486,MATCH(Lists!$J$7,$A$1:$V$1,0))&amp;""),"")</f>
        <v/>
      </c>
      <c r="AE486" s="36">
        <f>IFERROR(TRIM(INDEX($A486:$V486,MATCH(Lists!$J$8,$A$1:$V$1,0))&amp;""),"")</f>
        <v/>
      </c>
      <c r="AF486" s="36">
        <f>IFERROR(TRIM(INDEX($A486:$V486,MATCH(Lists!$J$3,$A$1:$V$1,0))&amp;""),"")</f>
        <v/>
      </c>
      <c r="AG486" s="36">
        <f>IF(LEN(AF486)&gt;0,MAX($AG$1:AG485)+1,"")</f>
        <v/>
      </c>
      <c r="AH486" s="36">
        <f>IFERROR(TRIM(INDEX($A486:$V486,MATCH(Lists!$J$9,$A$1:$V$1,0))&amp;""),"")</f>
        <v/>
      </c>
    </row>
    <row r="487">
      <c r="W487" s="35" t="n"/>
      <c r="X487" s="36">
        <f>IFERROR(TRIM(INDEX($A487:$V487,MATCH(Lists!$J$10,$A$1:$V$1,0))&amp;""),"")</f>
        <v/>
      </c>
      <c r="Y487" s="36">
        <f>IF(ISNUMBER(IFERROR(VALUE(IFERROR(TRIM(INDEX($A487:$V487,MATCH(Lists!$J$2,$A$1:$V$1,0))&amp;""),"")),"")),IF(AND(IFERROR(VALUE(IFERROR(TRIM(INDEX($A487:$V487,MATCH(Lists!$J$2,$A$1:$V$1,0))&amp;""),"")),"")&gt;=0,IFERROR(VALUE(IFERROR(TRIM(INDEX($A487:$V487,MATCH(Lists!$J$2,$A$1:$V$1,0))&amp;""),"")),"")&lt;=10),IFERROR(VALUE(IFERROR(TRIM(INDEX($A487:$V487,MATCH(Lists!$J$2,$A$1:$V$1,0))&amp;""),"")),""),""),"")</f>
        <v/>
      </c>
      <c r="Z487" s="36">
        <f>IF(Y487="","",IF(Y487&gt;=9,"Promoter",IF(Y487&gt;=7,"Passive","Detractor")))</f>
        <v/>
      </c>
      <c r="AA487" s="36">
        <f>IFERROR(VALUE(IFERROR(TRIM(INDEX($A487:$V487,MATCH(Lists!$J$4,$A$1:$V$1,0))&amp;""),"")),"")</f>
        <v/>
      </c>
      <c r="AB487" s="36">
        <f>IFERROR(VALUE(IFERROR(TRIM(INDEX($A487:$V487,MATCH(Lists!$J$5,$A$1:$V$1,0))&amp;""),"")),"")</f>
        <v/>
      </c>
      <c r="AC487" s="36">
        <f>IFERROR(VALUE(IFERROR(TRIM(INDEX($A487:$V487,MATCH(Lists!$J$6,$A$1:$V$1,0))&amp;""),"")),"")</f>
        <v/>
      </c>
      <c r="AD487" s="36">
        <f>IFERROR(TRIM(INDEX($A487:$V487,MATCH(Lists!$J$7,$A$1:$V$1,0))&amp;""),"")</f>
        <v/>
      </c>
      <c r="AE487" s="36">
        <f>IFERROR(TRIM(INDEX($A487:$V487,MATCH(Lists!$J$8,$A$1:$V$1,0))&amp;""),"")</f>
        <v/>
      </c>
      <c r="AF487" s="36">
        <f>IFERROR(TRIM(INDEX($A487:$V487,MATCH(Lists!$J$3,$A$1:$V$1,0))&amp;""),"")</f>
        <v/>
      </c>
      <c r="AG487" s="36">
        <f>IF(LEN(AF487)&gt;0,MAX($AG$1:AG486)+1,"")</f>
        <v/>
      </c>
      <c r="AH487" s="36">
        <f>IFERROR(TRIM(INDEX($A487:$V487,MATCH(Lists!$J$9,$A$1:$V$1,0))&amp;""),"")</f>
        <v/>
      </c>
    </row>
    <row r="488">
      <c r="W488" s="35" t="n"/>
      <c r="X488" s="36">
        <f>IFERROR(TRIM(INDEX($A488:$V488,MATCH(Lists!$J$10,$A$1:$V$1,0))&amp;""),"")</f>
        <v/>
      </c>
      <c r="Y488" s="36">
        <f>IF(ISNUMBER(IFERROR(VALUE(IFERROR(TRIM(INDEX($A488:$V488,MATCH(Lists!$J$2,$A$1:$V$1,0))&amp;""),"")),"")),IF(AND(IFERROR(VALUE(IFERROR(TRIM(INDEX($A488:$V488,MATCH(Lists!$J$2,$A$1:$V$1,0))&amp;""),"")),"")&gt;=0,IFERROR(VALUE(IFERROR(TRIM(INDEX($A488:$V488,MATCH(Lists!$J$2,$A$1:$V$1,0))&amp;""),"")),"")&lt;=10),IFERROR(VALUE(IFERROR(TRIM(INDEX($A488:$V488,MATCH(Lists!$J$2,$A$1:$V$1,0))&amp;""),"")),""),""),"")</f>
        <v/>
      </c>
      <c r="Z488" s="36">
        <f>IF(Y488="","",IF(Y488&gt;=9,"Promoter",IF(Y488&gt;=7,"Passive","Detractor")))</f>
        <v/>
      </c>
      <c r="AA488" s="36">
        <f>IFERROR(VALUE(IFERROR(TRIM(INDEX($A488:$V488,MATCH(Lists!$J$4,$A$1:$V$1,0))&amp;""),"")),"")</f>
        <v/>
      </c>
      <c r="AB488" s="36">
        <f>IFERROR(VALUE(IFERROR(TRIM(INDEX($A488:$V488,MATCH(Lists!$J$5,$A$1:$V$1,0))&amp;""),"")),"")</f>
        <v/>
      </c>
      <c r="AC488" s="36">
        <f>IFERROR(VALUE(IFERROR(TRIM(INDEX($A488:$V488,MATCH(Lists!$J$6,$A$1:$V$1,0))&amp;""),"")),"")</f>
        <v/>
      </c>
      <c r="AD488" s="36">
        <f>IFERROR(TRIM(INDEX($A488:$V488,MATCH(Lists!$J$7,$A$1:$V$1,0))&amp;""),"")</f>
        <v/>
      </c>
      <c r="AE488" s="36">
        <f>IFERROR(TRIM(INDEX($A488:$V488,MATCH(Lists!$J$8,$A$1:$V$1,0))&amp;""),"")</f>
        <v/>
      </c>
      <c r="AF488" s="36">
        <f>IFERROR(TRIM(INDEX($A488:$V488,MATCH(Lists!$J$3,$A$1:$V$1,0))&amp;""),"")</f>
        <v/>
      </c>
      <c r="AG488" s="36">
        <f>IF(LEN(AF488)&gt;0,MAX($AG$1:AG487)+1,"")</f>
        <v/>
      </c>
      <c r="AH488" s="36">
        <f>IFERROR(TRIM(INDEX($A488:$V488,MATCH(Lists!$J$9,$A$1:$V$1,0))&amp;""),"")</f>
        <v/>
      </c>
    </row>
    <row r="489">
      <c r="W489" s="35" t="n"/>
      <c r="X489" s="36">
        <f>IFERROR(TRIM(INDEX($A489:$V489,MATCH(Lists!$J$10,$A$1:$V$1,0))&amp;""),"")</f>
        <v/>
      </c>
      <c r="Y489" s="36">
        <f>IF(ISNUMBER(IFERROR(VALUE(IFERROR(TRIM(INDEX($A489:$V489,MATCH(Lists!$J$2,$A$1:$V$1,0))&amp;""),"")),"")),IF(AND(IFERROR(VALUE(IFERROR(TRIM(INDEX($A489:$V489,MATCH(Lists!$J$2,$A$1:$V$1,0))&amp;""),"")),"")&gt;=0,IFERROR(VALUE(IFERROR(TRIM(INDEX($A489:$V489,MATCH(Lists!$J$2,$A$1:$V$1,0))&amp;""),"")),"")&lt;=10),IFERROR(VALUE(IFERROR(TRIM(INDEX($A489:$V489,MATCH(Lists!$J$2,$A$1:$V$1,0))&amp;""),"")),""),""),"")</f>
        <v/>
      </c>
      <c r="Z489" s="36">
        <f>IF(Y489="","",IF(Y489&gt;=9,"Promoter",IF(Y489&gt;=7,"Passive","Detractor")))</f>
        <v/>
      </c>
      <c r="AA489" s="36">
        <f>IFERROR(VALUE(IFERROR(TRIM(INDEX($A489:$V489,MATCH(Lists!$J$4,$A$1:$V$1,0))&amp;""),"")),"")</f>
        <v/>
      </c>
      <c r="AB489" s="36">
        <f>IFERROR(VALUE(IFERROR(TRIM(INDEX($A489:$V489,MATCH(Lists!$J$5,$A$1:$V$1,0))&amp;""),"")),"")</f>
        <v/>
      </c>
      <c r="AC489" s="36">
        <f>IFERROR(VALUE(IFERROR(TRIM(INDEX($A489:$V489,MATCH(Lists!$J$6,$A$1:$V$1,0))&amp;""),"")),"")</f>
        <v/>
      </c>
      <c r="AD489" s="36">
        <f>IFERROR(TRIM(INDEX($A489:$V489,MATCH(Lists!$J$7,$A$1:$V$1,0))&amp;""),"")</f>
        <v/>
      </c>
      <c r="AE489" s="36">
        <f>IFERROR(TRIM(INDEX($A489:$V489,MATCH(Lists!$J$8,$A$1:$V$1,0))&amp;""),"")</f>
        <v/>
      </c>
      <c r="AF489" s="36">
        <f>IFERROR(TRIM(INDEX($A489:$V489,MATCH(Lists!$J$3,$A$1:$V$1,0))&amp;""),"")</f>
        <v/>
      </c>
      <c r="AG489" s="36">
        <f>IF(LEN(AF489)&gt;0,MAX($AG$1:AG488)+1,"")</f>
        <v/>
      </c>
      <c r="AH489" s="36">
        <f>IFERROR(TRIM(INDEX($A489:$V489,MATCH(Lists!$J$9,$A$1:$V$1,0))&amp;""),"")</f>
        <v/>
      </c>
    </row>
    <row r="490">
      <c r="W490" s="35" t="n"/>
      <c r="X490" s="36">
        <f>IFERROR(TRIM(INDEX($A490:$V490,MATCH(Lists!$J$10,$A$1:$V$1,0))&amp;""),"")</f>
        <v/>
      </c>
      <c r="Y490" s="36">
        <f>IF(ISNUMBER(IFERROR(VALUE(IFERROR(TRIM(INDEX($A490:$V490,MATCH(Lists!$J$2,$A$1:$V$1,0))&amp;""),"")),"")),IF(AND(IFERROR(VALUE(IFERROR(TRIM(INDEX($A490:$V490,MATCH(Lists!$J$2,$A$1:$V$1,0))&amp;""),"")),"")&gt;=0,IFERROR(VALUE(IFERROR(TRIM(INDEX($A490:$V490,MATCH(Lists!$J$2,$A$1:$V$1,0))&amp;""),"")),"")&lt;=10),IFERROR(VALUE(IFERROR(TRIM(INDEX($A490:$V490,MATCH(Lists!$J$2,$A$1:$V$1,0))&amp;""),"")),""),""),"")</f>
        <v/>
      </c>
      <c r="Z490" s="36">
        <f>IF(Y490="","",IF(Y490&gt;=9,"Promoter",IF(Y490&gt;=7,"Passive","Detractor")))</f>
        <v/>
      </c>
      <c r="AA490" s="36">
        <f>IFERROR(VALUE(IFERROR(TRIM(INDEX($A490:$V490,MATCH(Lists!$J$4,$A$1:$V$1,0))&amp;""),"")),"")</f>
        <v/>
      </c>
      <c r="AB490" s="36">
        <f>IFERROR(VALUE(IFERROR(TRIM(INDEX($A490:$V490,MATCH(Lists!$J$5,$A$1:$V$1,0))&amp;""),"")),"")</f>
        <v/>
      </c>
      <c r="AC490" s="36">
        <f>IFERROR(VALUE(IFERROR(TRIM(INDEX($A490:$V490,MATCH(Lists!$J$6,$A$1:$V$1,0))&amp;""),"")),"")</f>
        <v/>
      </c>
      <c r="AD490" s="36">
        <f>IFERROR(TRIM(INDEX($A490:$V490,MATCH(Lists!$J$7,$A$1:$V$1,0))&amp;""),"")</f>
        <v/>
      </c>
      <c r="AE490" s="36">
        <f>IFERROR(TRIM(INDEX($A490:$V490,MATCH(Lists!$J$8,$A$1:$V$1,0))&amp;""),"")</f>
        <v/>
      </c>
      <c r="AF490" s="36">
        <f>IFERROR(TRIM(INDEX($A490:$V490,MATCH(Lists!$J$3,$A$1:$V$1,0))&amp;""),"")</f>
        <v/>
      </c>
      <c r="AG490" s="36">
        <f>IF(LEN(AF490)&gt;0,MAX($AG$1:AG489)+1,"")</f>
        <v/>
      </c>
      <c r="AH490" s="36">
        <f>IFERROR(TRIM(INDEX($A490:$V490,MATCH(Lists!$J$9,$A$1:$V$1,0))&amp;""),"")</f>
        <v/>
      </c>
    </row>
    <row r="491">
      <c r="W491" s="35" t="n"/>
      <c r="X491" s="36">
        <f>IFERROR(TRIM(INDEX($A491:$V491,MATCH(Lists!$J$10,$A$1:$V$1,0))&amp;""),"")</f>
        <v/>
      </c>
      <c r="Y491" s="36">
        <f>IF(ISNUMBER(IFERROR(VALUE(IFERROR(TRIM(INDEX($A491:$V491,MATCH(Lists!$J$2,$A$1:$V$1,0))&amp;""),"")),"")),IF(AND(IFERROR(VALUE(IFERROR(TRIM(INDEX($A491:$V491,MATCH(Lists!$J$2,$A$1:$V$1,0))&amp;""),"")),"")&gt;=0,IFERROR(VALUE(IFERROR(TRIM(INDEX($A491:$V491,MATCH(Lists!$J$2,$A$1:$V$1,0))&amp;""),"")),"")&lt;=10),IFERROR(VALUE(IFERROR(TRIM(INDEX($A491:$V491,MATCH(Lists!$J$2,$A$1:$V$1,0))&amp;""),"")),""),""),"")</f>
        <v/>
      </c>
      <c r="Z491" s="36">
        <f>IF(Y491="","",IF(Y491&gt;=9,"Promoter",IF(Y491&gt;=7,"Passive","Detractor")))</f>
        <v/>
      </c>
      <c r="AA491" s="36">
        <f>IFERROR(VALUE(IFERROR(TRIM(INDEX($A491:$V491,MATCH(Lists!$J$4,$A$1:$V$1,0))&amp;""),"")),"")</f>
        <v/>
      </c>
      <c r="AB491" s="36">
        <f>IFERROR(VALUE(IFERROR(TRIM(INDEX($A491:$V491,MATCH(Lists!$J$5,$A$1:$V$1,0))&amp;""),"")),"")</f>
        <v/>
      </c>
      <c r="AC491" s="36">
        <f>IFERROR(VALUE(IFERROR(TRIM(INDEX($A491:$V491,MATCH(Lists!$J$6,$A$1:$V$1,0))&amp;""),"")),"")</f>
        <v/>
      </c>
      <c r="AD491" s="36">
        <f>IFERROR(TRIM(INDEX($A491:$V491,MATCH(Lists!$J$7,$A$1:$V$1,0))&amp;""),"")</f>
        <v/>
      </c>
      <c r="AE491" s="36">
        <f>IFERROR(TRIM(INDEX($A491:$V491,MATCH(Lists!$J$8,$A$1:$V$1,0))&amp;""),"")</f>
        <v/>
      </c>
      <c r="AF491" s="36">
        <f>IFERROR(TRIM(INDEX($A491:$V491,MATCH(Lists!$J$3,$A$1:$V$1,0))&amp;""),"")</f>
        <v/>
      </c>
      <c r="AG491" s="36">
        <f>IF(LEN(AF491)&gt;0,MAX($AG$1:AG490)+1,"")</f>
        <v/>
      </c>
      <c r="AH491" s="36">
        <f>IFERROR(TRIM(INDEX($A491:$V491,MATCH(Lists!$J$9,$A$1:$V$1,0))&amp;""),"")</f>
        <v/>
      </c>
    </row>
    <row r="492">
      <c r="W492" s="35" t="n"/>
      <c r="X492" s="36">
        <f>IFERROR(TRIM(INDEX($A492:$V492,MATCH(Lists!$J$10,$A$1:$V$1,0))&amp;""),"")</f>
        <v/>
      </c>
      <c r="Y492" s="36">
        <f>IF(ISNUMBER(IFERROR(VALUE(IFERROR(TRIM(INDEX($A492:$V492,MATCH(Lists!$J$2,$A$1:$V$1,0))&amp;""),"")),"")),IF(AND(IFERROR(VALUE(IFERROR(TRIM(INDEX($A492:$V492,MATCH(Lists!$J$2,$A$1:$V$1,0))&amp;""),"")),"")&gt;=0,IFERROR(VALUE(IFERROR(TRIM(INDEX($A492:$V492,MATCH(Lists!$J$2,$A$1:$V$1,0))&amp;""),"")),"")&lt;=10),IFERROR(VALUE(IFERROR(TRIM(INDEX($A492:$V492,MATCH(Lists!$J$2,$A$1:$V$1,0))&amp;""),"")),""),""),"")</f>
        <v/>
      </c>
      <c r="Z492" s="36">
        <f>IF(Y492="","",IF(Y492&gt;=9,"Promoter",IF(Y492&gt;=7,"Passive","Detractor")))</f>
        <v/>
      </c>
      <c r="AA492" s="36">
        <f>IFERROR(VALUE(IFERROR(TRIM(INDEX($A492:$V492,MATCH(Lists!$J$4,$A$1:$V$1,0))&amp;""),"")),"")</f>
        <v/>
      </c>
      <c r="AB492" s="36">
        <f>IFERROR(VALUE(IFERROR(TRIM(INDEX($A492:$V492,MATCH(Lists!$J$5,$A$1:$V$1,0))&amp;""),"")),"")</f>
        <v/>
      </c>
      <c r="AC492" s="36">
        <f>IFERROR(VALUE(IFERROR(TRIM(INDEX($A492:$V492,MATCH(Lists!$J$6,$A$1:$V$1,0))&amp;""),"")),"")</f>
        <v/>
      </c>
      <c r="AD492" s="36">
        <f>IFERROR(TRIM(INDEX($A492:$V492,MATCH(Lists!$J$7,$A$1:$V$1,0))&amp;""),"")</f>
        <v/>
      </c>
      <c r="AE492" s="36">
        <f>IFERROR(TRIM(INDEX($A492:$V492,MATCH(Lists!$J$8,$A$1:$V$1,0))&amp;""),"")</f>
        <v/>
      </c>
      <c r="AF492" s="36">
        <f>IFERROR(TRIM(INDEX($A492:$V492,MATCH(Lists!$J$3,$A$1:$V$1,0))&amp;""),"")</f>
        <v/>
      </c>
      <c r="AG492" s="36">
        <f>IF(LEN(AF492)&gt;0,MAX($AG$1:AG491)+1,"")</f>
        <v/>
      </c>
      <c r="AH492" s="36">
        <f>IFERROR(TRIM(INDEX($A492:$V492,MATCH(Lists!$J$9,$A$1:$V$1,0))&amp;""),"")</f>
        <v/>
      </c>
    </row>
    <row r="493">
      <c r="W493" s="35" t="n"/>
      <c r="X493" s="36">
        <f>IFERROR(TRIM(INDEX($A493:$V493,MATCH(Lists!$J$10,$A$1:$V$1,0))&amp;""),"")</f>
        <v/>
      </c>
      <c r="Y493" s="36">
        <f>IF(ISNUMBER(IFERROR(VALUE(IFERROR(TRIM(INDEX($A493:$V493,MATCH(Lists!$J$2,$A$1:$V$1,0))&amp;""),"")),"")),IF(AND(IFERROR(VALUE(IFERROR(TRIM(INDEX($A493:$V493,MATCH(Lists!$J$2,$A$1:$V$1,0))&amp;""),"")),"")&gt;=0,IFERROR(VALUE(IFERROR(TRIM(INDEX($A493:$V493,MATCH(Lists!$J$2,$A$1:$V$1,0))&amp;""),"")),"")&lt;=10),IFERROR(VALUE(IFERROR(TRIM(INDEX($A493:$V493,MATCH(Lists!$J$2,$A$1:$V$1,0))&amp;""),"")),""),""),"")</f>
        <v/>
      </c>
      <c r="Z493" s="36">
        <f>IF(Y493="","",IF(Y493&gt;=9,"Promoter",IF(Y493&gt;=7,"Passive","Detractor")))</f>
        <v/>
      </c>
      <c r="AA493" s="36">
        <f>IFERROR(VALUE(IFERROR(TRIM(INDEX($A493:$V493,MATCH(Lists!$J$4,$A$1:$V$1,0))&amp;""),"")),"")</f>
        <v/>
      </c>
      <c r="AB493" s="36">
        <f>IFERROR(VALUE(IFERROR(TRIM(INDEX($A493:$V493,MATCH(Lists!$J$5,$A$1:$V$1,0))&amp;""),"")),"")</f>
        <v/>
      </c>
      <c r="AC493" s="36">
        <f>IFERROR(VALUE(IFERROR(TRIM(INDEX($A493:$V493,MATCH(Lists!$J$6,$A$1:$V$1,0))&amp;""),"")),"")</f>
        <v/>
      </c>
      <c r="AD493" s="36">
        <f>IFERROR(TRIM(INDEX($A493:$V493,MATCH(Lists!$J$7,$A$1:$V$1,0))&amp;""),"")</f>
        <v/>
      </c>
      <c r="AE493" s="36">
        <f>IFERROR(TRIM(INDEX($A493:$V493,MATCH(Lists!$J$8,$A$1:$V$1,0))&amp;""),"")</f>
        <v/>
      </c>
      <c r="AF493" s="36">
        <f>IFERROR(TRIM(INDEX($A493:$V493,MATCH(Lists!$J$3,$A$1:$V$1,0))&amp;""),"")</f>
        <v/>
      </c>
      <c r="AG493" s="36">
        <f>IF(LEN(AF493)&gt;0,MAX($AG$1:AG492)+1,"")</f>
        <v/>
      </c>
      <c r="AH493" s="36">
        <f>IFERROR(TRIM(INDEX($A493:$V493,MATCH(Lists!$J$9,$A$1:$V$1,0))&amp;""),"")</f>
        <v/>
      </c>
    </row>
    <row r="494">
      <c r="W494" s="35" t="n"/>
      <c r="X494" s="36">
        <f>IFERROR(TRIM(INDEX($A494:$V494,MATCH(Lists!$J$10,$A$1:$V$1,0))&amp;""),"")</f>
        <v/>
      </c>
      <c r="Y494" s="36">
        <f>IF(ISNUMBER(IFERROR(VALUE(IFERROR(TRIM(INDEX($A494:$V494,MATCH(Lists!$J$2,$A$1:$V$1,0))&amp;""),"")),"")),IF(AND(IFERROR(VALUE(IFERROR(TRIM(INDEX($A494:$V494,MATCH(Lists!$J$2,$A$1:$V$1,0))&amp;""),"")),"")&gt;=0,IFERROR(VALUE(IFERROR(TRIM(INDEX($A494:$V494,MATCH(Lists!$J$2,$A$1:$V$1,0))&amp;""),"")),"")&lt;=10),IFERROR(VALUE(IFERROR(TRIM(INDEX($A494:$V494,MATCH(Lists!$J$2,$A$1:$V$1,0))&amp;""),"")),""),""),"")</f>
        <v/>
      </c>
      <c r="Z494" s="36">
        <f>IF(Y494="","",IF(Y494&gt;=9,"Promoter",IF(Y494&gt;=7,"Passive","Detractor")))</f>
        <v/>
      </c>
      <c r="AA494" s="36">
        <f>IFERROR(VALUE(IFERROR(TRIM(INDEX($A494:$V494,MATCH(Lists!$J$4,$A$1:$V$1,0))&amp;""),"")),"")</f>
        <v/>
      </c>
      <c r="AB494" s="36">
        <f>IFERROR(VALUE(IFERROR(TRIM(INDEX($A494:$V494,MATCH(Lists!$J$5,$A$1:$V$1,0))&amp;""),"")),"")</f>
        <v/>
      </c>
      <c r="AC494" s="36">
        <f>IFERROR(VALUE(IFERROR(TRIM(INDEX($A494:$V494,MATCH(Lists!$J$6,$A$1:$V$1,0))&amp;""),"")),"")</f>
        <v/>
      </c>
      <c r="AD494" s="36">
        <f>IFERROR(TRIM(INDEX($A494:$V494,MATCH(Lists!$J$7,$A$1:$V$1,0))&amp;""),"")</f>
        <v/>
      </c>
      <c r="AE494" s="36">
        <f>IFERROR(TRIM(INDEX($A494:$V494,MATCH(Lists!$J$8,$A$1:$V$1,0))&amp;""),"")</f>
        <v/>
      </c>
      <c r="AF494" s="36">
        <f>IFERROR(TRIM(INDEX($A494:$V494,MATCH(Lists!$J$3,$A$1:$V$1,0))&amp;""),"")</f>
        <v/>
      </c>
      <c r="AG494" s="36">
        <f>IF(LEN(AF494)&gt;0,MAX($AG$1:AG493)+1,"")</f>
        <v/>
      </c>
      <c r="AH494" s="36">
        <f>IFERROR(TRIM(INDEX($A494:$V494,MATCH(Lists!$J$9,$A$1:$V$1,0))&amp;""),"")</f>
        <v/>
      </c>
    </row>
    <row r="495">
      <c r="W495" s="35" t="n"/>
      <c r="X495" s="36">
        <f>IFERROR(TRIM(INDEX($A495:$V495,MATCH(Lists!$J$10,$A$1:$V$1,0))&amp;""),"")</f>
        <v/>
      </c>
      <c r="Y495" s="36">
        <f>IF(ISNUMBER(IFERROR(VALUE(IFERROR(TRIM(INDEX($A495:$V495,MATCH(Lists!$J$2,$A$1:$V$1,0))&amp;""),"")),"")),IF(AND(IFERROR(VALUE(IFERROR(TRIM(INDEX($A495:$V495,MATCH(Lists!$J$2,$A$1:$V$1,0))&amp;""),"")),"")&gt;=0,IFERROR(VALUE(IFERROR(TRIM(INDEX($A495:$V495,MATCH(Lists!$J$2,$A$1:$V$1,0))&amp;""),"")),"")&lt;=10),IFERROR(VALUE(IFERROR(TRIM(INDEX($A495:$V495,MATCH(Lists!$J$2,$A$1:$V$1,0))&amp;""),"")),""),""),"")</f>
        <v/>
      </c>
      <c r="Z495" s="36">
        <f>IF(Y495="","",IF(Y495&gt;=9,"Promoter",IF(Y495&gt;=7,"Passive","Detractor")))</f>
        <v/>
      </c>
      <c r="AA495" s="36">
        <f>IFERROR(VALUE(IFERROR(TRIM(INDEX($A495:$V495,MATCH(Lists!$J$4,$A$1:$V$1,0))&amp;""),"")),"")</f>
        <v/>
      </c>
      <c r="AB495" s="36">
        <f>IFERROR(VALUE(IFERROR(TRIM(INDEX($A495:$V495,MATCH(Lists!$J$5,$A$1:$V$1,0))&amp;""),"")),"")</f>
        <v/>
      </c>
      <c r="AC495" s="36">
        <f>IFERROR(VALUE(IFERROR(TRIM(INDEX($A495:$V495,MATCH(Lists!$J$6,$A$1:$V$1,0))&amp;""),"")),"")</f>
        <v/>
      </c>
      <c r="AD495" s="36">
        <f>IFERROR(TRIM(INDEX($A495:$V495,MATCH(Lists!$J$7,$A$1:$V$1,0))&amp;""),"")</f>
        <v/>
      </c>
      <c r="AE495" s="36">
        <f>IFERROR(TRIM(INDEX($A495:$V495,MATCH(Lists!$J$8,$A$1:$V$1,0))&amp;""),"")</f>
        <v/>
      </c>
      <c r="AF495" s="36">
        <f>IFERROR(TRIM(INDEX($A495:$V495,MATCH(Lists!$J$3,$A$1:$V$1,0))&amp;""),"")</f>
        <v/>
      </c>
      <c r="AG495" s="36">
        <f>IF(LEN(AF495)&gt;0,MAX($AG$1:AG494)+1,"")</f>
        <v/>
      </c>
      <c r="AH495" s="36">
        <f>IFERROR(TRIM(INDEX($A495:$V495,MATCH(Lists!$J$9,$A$1:$V$1,0))&amp;""),"")</f>
        <v/>
      </c>
    </row>
    <row r="496">
      <c r="W496" s="35" t="n"/>
      <c r="X496" s="36">
        <f>IFERROR(TRIM(INDEX($A496:$V496,MATCH(Lists!$J$10,$A$1:$V$1,0))&amp;""),"")</f>
        <v/>
      </c>
      <c r="Y496" s="36">
        <f>IF(ISNUMBER(IFERROR(VALUE(IFERROR(TRIM(INDEX($A496:$V496,MATCH(Lists!$J$2,$A$1:$V$1,0))&amp;""),"")),"")),IF(AND(IFERROR(VALUE(IFERROR(TRIM(INDEX($A496:$V496,MATCH(Lists!$J$2,$A$1:$V$1,0))&amp;""),"")),"")&gt;=0,IFERROR(VALUE(IFERROR(TRIM(INDEX($A496:$V496,MATCH(Lists!$J$2,$A$1:$V$1,0))&amp;""),"")),"")&lt;=10),IFERROR(VALUE(IFERROR(TRIM(INDEX($A496:$V496,MATCH(Lists!$J$2,$A$1:$V$1,0))&amp;""),"")),""),""),"")</f>
        <v/>
      </c>
      <c r="Z496" s="36">
        <f>IF(Y496="","",IF(Y496&gt;=9,"Promoter",IF(Y496&gt;=7,"Passive","Detractor")))</f>
        <v/>
      </c>
      <c r="AA496" s="36">
        <f>IFERROR(VALUE(IFERROR(TRIM(INDEX($A496:$V496,MATCH(Lists!$J$4,$A$1:$V$1,0))&amp;""),"")),"")</f>
        <v/>
      </c>
      <c r="AB496" s="36">
        <f>IFERROR(VALUE(IFERROR(TRIM(INDEX($A496:$V496,MATCH(Lists!$J$5,$A$1:$V$1,0))&amp;""),"")),"")</f>
        <v/>
      </c>
      <c r="AC496" s="36">
        <f>IFERROR(VALUE(IFERROR(TRIM(INDEX($A496:$V496,MATCH(Lists!$J$6,$A$1:$V$1,0))&amp;""),"")),"")</f>
        <v/>
      </c>
      <c r="AD496" s="36">
        <f>IFERROR(TRIM(INDEX($A496:$V496,MATCH(Lists!$J$7,$A$1:$V$1,0))&amp;""),"")</f>
        <v/>
      </c>
      <c r="AE496" s="36">
        <f>IFERROR(TRIM(INDEX($A496:$V496,MATCH(Lists!$J$8,$A$1:$V$1,0))&amp;""),"")</f>
        <v/>
      </c>
      <c r="AF496" s="36">
        <f>IFERROR(TRIM(INDEX($A496:$V496,MATCH(Lists!$J$3,$A$1:$V$1,0))&amp;""),"")</f>
        <v/>
      </c>
      <c r="AG496" s="36">
        <f>IF(LEN(AF496)&gt;0,MAX($AG$1:AG495)+1,"")</f>
        <v/>
      </c>
      <c r="AH496" s="36">
        <f>IFERROR(TRIM(INDEX($A496:$V496,MATCH(Lists!$J$9,$A$1:$V$1,0))&amp;""),"")</f>
        <v/>
      </c>
    </row>
    <row r="497">
      <c r="W497" s="35" t="n"/>
      <c r="X497" s="36">
        <f>IFERROR(TRIM(INDEX($A497:$V497,MATCH(Lists!$J$10,$A$1:$V$1,0))&amp;""),"")</f>
        <v/>
      </c>
      <c r="Y497" s="36">
        <f>IF(ISNUMBER(IFERROR(VALUE(IFERROR(TRIM(INDEX($A497:$V497,MATCH(Lists!$J$2,$A$1:$V$1,0))&amp;""),"")),"")),IF(AND(IFERROR(VALUE(IFERROR(TRIM(INDEX($A497:$V497,MATCH(Lists!$J$2,$A$1:$V$1,0))&amp;""),"")),"")&gt;=0,IFERROR(VALUE(IFERROR(TRIM(INDEX($A497:$V497,MATCH(Lists!$J$2,$A$1:$V$1,0))&amp;""),"")),"")&lt;=10),IFERROR(VALUE(IFERROR(TRIM(INDEX($A497:$V497,MATCH(Lists!$J$2,$A$1:$V$1,0))&amp;""),"")),""),""),"")</f>
        <v/>
      </c>
      <c r="Z497" s="36">
        <f>IF(Y497="","",IF(Y497&gt;=9,"Promoter",IF(Y497&gt;=7,"Passive","Detractor")))</f>
        <v/>
      </c>
      <c r="AA497" s="36">
        <f>IFERROR(VALUE(IFERROR(TRIM(INDEX($A497:$V497,MATCH(Lists!$J$4,$A$1:$V$1,0))&amp;""),"")),"")</f>
        <v/>
      </c>
      <c r="AB497" s="36">
        <f>IFERROR(VALUE(IFERROR(TRIM(INDEX($A497:$V497,MATCH(Lists!$J$5,$A$1:$V$1,0))&amp;""),"")),"")</f>
        <v/>
      </c>
      <c r="AC497" s="36">
        <f>IFERROR(VALUE(IFERROR(TRIM(INDEX($A497:$V497,MATCH(Lists!$J$6,$A$1:$V$1,0))&amp;""),"")),"")</f>
        <v/>
      </c>
      <c r="AD497" s="36">
        <f>IFERROR(TRIM(INDEX($A497:$V497,MATCH(Lists!$J$7,$A$1:$V$1,0))&amp;""),"")</f>
        <v/>
      </c>
      <c r="AE497" s="36">
        <f>IFERROR(TRIM(INDEX($A497:$V497,MATCH(Lists!$J$8,$A$1:$V$1,0))&amp;""),"")</f>
        <v/>
      </c>
      <c r="AF497" s="36">
        <f>IFERROR(TRIM(INDEX($A497:$V497,MATCH(Lists!$J$3,$A$1:$V$1,0))&amp;""),"")</f>
        <v/>
      </c>
      <c r="AG497" s="36">
        <f>IF(LEN(AF497)&gt;0,MAX($AG$1:AG496)+1,"")</f>
        <v/>
      </c>
      <c r="AH497" s="36">
        <f>IFERROR(TRIM(INDEX($A497:$V497,MATCH(Lists!$J$9,$A$1:$V$1,0))&amp;""),"")</f>
        <v/>
      </c>
    </row>
    <row r="498">
      <c r="W498" s="35" t="n"/>
      <c r="X498" s="36">
        <f>IFERROR(TRIM(INDEX($A498:$V498,MATCH(Lists!$J$10,$A$1:$V$1,0))&amp;""),"")</f>
        <v/>
      </c>
      <c r="Y498" s="36">
        <f>IF(ISNUMBER(IFERROR(VALUE(IFERROR(TRIM(INDEX($A498:$V498,MATCH(Lists!$J$2,$A$1:$V$1,0))&amp;""),"")),"")),IF(AND(IFERROR(VALUE(IFERROR(TRIM(INDEX($A498:$V498,MATCH(Lists!$J$2,$A$1:$V$1,0))&amp;""),"")),"")&gt;=0,IFERROR(VALUE(IFERROR(TRIM(INDEX($A498:$V498,MATCH(Lists!$J$2,$A$1:$V$1,0))&amp;""),"")),"")&lt;=10),IFERROR(VALUE(IFERROR(TRIM(INDEX($A498:$V498,MATCH(Lists!$J$2,$A$1:$V$1,0))&amp;""),"")),""),""),"")</f>
        <v/>
      </c>
      <c r="Z498" s="36">
        <f>IF(Y498="","",IF(Y498&gt;=9,"Promoter",IF(Y498&gt;=7,"Passive","Detractor")))</f>
        <v/>
      </c>
      <c r="AA498" s="36">
        <f>IFERROR(VALUE(IFERROR(TRIM(INDEX($A498:$V498,MATCH(Lists!$J$4,$A$1:$V$1,0))&amp;""),"")),"")</f>
        <v/>
      </c>
      <c r="AB498" s="36">
        <f>IFERROR(VALUE(IFERROR(TRIM(INDEX($A498:$V498,MATCH(Lists!$J$5,$A$1:$V$1,0))&amp;""),"")),"")</f>
        <v/>
      </c>
      <c r="AC498" s="36">
        <f>IFERROR(VALUE(IFERROR(TRIM(INDEX($A498:$V498,MATCH(Lists!$J$6,$A$1:$V$1,0))&amp;""),"")),"")</f>
        <v/>
      </c>
      <c r="AD498" s="36">
        <f>IFERROR(TRIM(INDEX($A498:$V498,MATCH(Lists!$J$7,$A$1:$V$1,0))&amp;""),"")</f>
        <v/>
      </c>
      <c r="AE498" s="36">
        <f>IFERROR(TRIM(INDEX($A498:$V498,MATCH(Lists!$J$8,$A$1:$V$1,0))&amp;""),"")</f>
        <v/>
      </c>
      <c r="AF498" s="36">
        <f>IFERROR(TRIM(INDEX($A498:$V498,MATCH(Lists!$J$3,$A$1:$V$1,0))&amp;""),"")</f>
        <v/>
      </c>
      <c r="AG498" s="36">
        <f>IF(LEN(AF498)&gt;0,MAX($AG$1:AG497)+1,"")</f>
        <v/>
      </c>
      <c r="AH498" s="36">
        <f>IFERROR(TRIM(INDEX($A498:$V498,MATCH(Lists!$J$9,$A$1:$V$1,0))&amp;""),"")</f>
        <v/>
      </c>
    </row>
    <row r="499">
      <c r="W499" s="35" t="n"/>
      <c r="X499" s="36">
        <f>IFERROR(TRIM(INDEX($A499:$V499,MATCH(Lists!$J$10,$A$1:$V$1,0))&amp;""),"")</f>
        <v/>
      </c>
      <c r="Y499" s="36">
        <f>IF(ISNUMBER(IFERROR(VALUE(IFERROR(TRIM(INDEX($A499:$V499,MATCH(Lists!$J$2,$A$1:$V$1,0))&amp;""),"")),"")),IF(AND(IFERROR(VALUE(IFERROR(TRIM(INDEX($A499:$V499,MATCH(Lists!$J$2,$A$1:$V$1,0))&amp;""),"")),"")&gt;=0,IFERROR(VALUE(IFERROR(TRIM(INDEX($A499:$V499,MATCH(Lists!$J$2,$A$1:$V$1,0))&amp;""),"")),"")&lt;=10),IFERROR(VALUE(IFERROR(TRIM(INDEX($A499:$V499,MATCH(Lists!$J$2,$A$1:$V$1,0))&amp;""),"")),""),""),"")</f>
        <v/>
      </c>
      <c r="Z499" s="36">
        <f>IF(Y499="","",IF(Y499&gt;=9,"Promoter",IF(Y499&gt;=7,"Passive","Detractor")))</f>
        <v/>
      </c>
      <c r="AA499" s="36">
        <f>IFERROR(VALUE(IFERROR(TRIM(INDEX($A499:$V499,MATCH(Lists!$J$4,$A$1:$V$1,0))&amp;""),"")),"")</f>
        <v/>
      </c>
      <c r="AB499" s="36">
        <f>IFERROR(VALUE(IFERROR(TRIM(INDEX($A499:$V499,MATCH(Lists!$J$5,$A$1:$V$1,0))&amp;""),"")),"")</f>
        <v/>
      </c>
      <c r="AC499" s="36">
        <f>IFERROR(VALUE(IFERROR(TRIM(INDEX($A499:$V499,MATCH(Lists!$J$6,$A$1:$V$1,0))&amp;""),"")),"")</f>
        <v/>
      </c>
      <c r="AD499" s="36">
        <f>IFERROR(TRIM(INDEX($A499:$V499,MATCH(Lists!$J$7,$A$1:$V$1,0))&amp;""),"")</f>
        <v/>
      </c>
      <c r="AE499" s="36">
        <f>IFERROR(TRIM(INDEX($A499:$V499,MATCH(Lists!$J$8,$A$1:$V$1,0))&amp;""),"")</f>
        <v/>
      </c>
      <c r="AF499" s="36">
        <f>IFERROR(TRIM(INDEX($A499:$V499,MATCH(Lists!$J$3,$A$1:$V$1,0))&amp;""),"")</f>
        <v/>
      </c>
      <c r="AG499" s="36">
        <f>IF(LEN(AF499)&gt;0,MAX($AG$1:AG498)+1,"")</f>
        <v/>
      </c>
      <c r="AH499" s="36">
        <f>IFERROR(TRIM(INDEX($A499:$V499,MATCH(Lists!$J$9,$A$1:$V$1,0))&amp;""),"")</f>
        <v/>
      </c>
    </row>
    <row r="500">
      <c r="W500" s="35" t="n"/>
      <c r="X500" s="36">
        <f>IFERROR(TRIM(INDEX($A500:$V500,MATCH(Lists!$J$10,$A$1:$V$1,0))&amp;""),"")</f>
        <v/>
      </c>
      <c r="Y500" s="36">
        <f>IF(ISNUMBER(IFERROR(VALUE(IFERROR(TRIM(INDEX($A500:$V500,MATCH(Lists!$J$2,$A$1:$V$1,0))&amp;""),"")),"")),IF(AND(IFERROR(VALUE(IFERROR(TRIM(INDEX($A500:$V500,MATCH(Lists!$J$2,$A$1:$V$1,0))&amp;""),"")),"")&gt;=0,IFERROR(VALUE(IFERROR(TRIM(INDEX($A500:$V500,MATCH(Lists!$J$2,$A$1:$V$1,0))&amp;""),"")),"")&lt;=10),IFERROR(VALUE(IFERROR(TRIM(INDEX($A500:$V500,MATCH(Lists!$J$2,$A$1:$V$1,0))&amp;""),"")),""),""),"")</f>
        <v/>
      </c>
      <c r="Z500" s="36">
        <f>IF(Y500="","",IF(Y500&gt;=9,"Promoter",IF(Y500&gt;=7,"Passive","Detractor")))</f>
        <v/>
      </c>
      <c r="AA500" s="36">
        <f>IFERROR(VALUE(IFERROR(TRIM(INDEX($A500:$V500,MATCH(Lists!$J$4,$A$1:$V$1,0))&amp;""),"")),"")</f>
        <v/>
      </c>
      <c r="AB500" s="36">
        <f>IFERROR(VALUE(IFERROR(TRIM(INDEX($A500:$V500,MATCH(Lists!$J$5,$A$1:$V$1,0))&amp;""),"")),"")</f>
        <v/>
      </c>
      <c r="AC500" s="36">
        <f>IFERROR(VALUE(IFERROR(TRIM(INDEX($A500:$V500,MATCH(Lists!$J$6,$A$1:$V$1,0))&amp;""),"")),"")</f>
        <v/>
      </c>
      <c r="AD500" s="36">
        <f>IFERROR(TRIM(INDEX($A500:$V500,MATCH(Lists!$J$7,$A$1:$V$1,0))&amp;""),"")</f>
        <v/>
      </c>
      <c r="AE500" s="36">
        <f>IFERROR(TRIM(INDEX($A500:$V500,MATCH(Lists!$J$8,$A$1:$V$1,0))&amp;""),"")</f>
        <v/>
      </c>
      <c r="AF500" s="36">
        <f>IFERROR(TRIM(INDEX($A500:$V500,MATCH(Lists!$J$3,$A$1:$V$1,0))&amp;""),"")</f>
        <v/>
      </c>
      <c r="AG500" s="36">
        <f>IF(LEN(AF500)&gt;0,MAX($AG$1:AG499)+1,"")</f>
        <v/>
      </c>
      <c r="AH500" s="36">
        <f>IFERROR(TRIM(INDEX($A500:$V500,MATCH(Lists!$J$9,$A$1:$V$1,0))&amp;""),"")</f>
        <v/>
      </c>
    </row>
    <row r="501">
      <c r="W501" s="35" t="n"/>
      <c r="X501" s="36">
        <f>IFERROR(TRIM(INDEX($A501:$V501,MATCH(Lists!$J$10,$A$1:$V$1,0))&amp;""),"")</f>
        <v/>
      </c>
      <c r="Y501" s="36">
        <f>IF(ISNUMBER(IFERROR(VALUE(IFERROR(TRIM(INDEX($A501:$V501,MATCH(Lists!$J$2,$A$1:$V$1,0))&amp;""),"")),"")),IF(AND(IFERROR(VALUE(IFERROR(TRIM(INDEX($A501:$V501,MATCH(Lists!$J$2,$A$1:$V$1,0))&amp;""),"")),"")&gt;=0,IFERROR(VALUE(IFERROR(TRIM(INDEX($A501:$V501,MATCH(Lists!$J$2,$A$1:$V$1,0))&amp;""),"")),"")&lt;=10),IFERROR(VALUE(IFERROR(TRIM(INDEX($A501:$V501,MATCH(Lists!$J$2,$A$1:$V$1,0))&amp;""),"")),""),""),"")</f>
        <v/>
      </c>
      <c r="Z501" s="36">
        <f>IF(Y501="","",IF(Y501&gt;=9,"Promoter",IF(Y501&gt;=7,"Passive","Detractor")))</f>
        <v/>
      </c>
      <c r="AA501" s="36">
        <f>IFERROR(VALUE(IFERROR(TRIM(INDEX($A501:$V501,MATCH(Lists!$J$4,$A$1:$V$1,0))&amp;""),"")),"")</f>
        <v/>
      </c>
      <c r="AB501" s="36">
        <f>IFERROR(VALUE(IFERROR(TRIM(INDEX($A501:$V501,MATCH(Lists!$J$5,$A$1:$V$1,0))&amp;""),"")),"")</f>
        <v/>
      </c>
      <c r="AC501" s="36">
        <f>IFERROR(VALUE(IFERROR(TRIM(INDEX($A501:$V501,MATCH(Lists!$J$6,$A$1:$V$1,0))&amp;""),"")),"")</f>
        <v/>
      </c>
      <c r="AD501" s="36">
        <f>IFERROR(TRIM(INDEX($A501:$V501,MATCH(Lists!$J$7,$A$1:$V$1,0))&amp;""),"")</f>
        <v/>
      </c>
      <c r="AE501" s="36">
        <f>IFERROR(TRIM(INDEX($A501:$V501,MATCH(Lists!$J$8,$A$1:$V$1,0))&amp;""),"")</f>
        <v/>
      </c>
      <c r="AF501" s="36">
        <f>IFERROR(TRIM(INDEX($A501:$V501,MATCH(Lists!$J$3,$A$1:$V$1,0))&amp;""),"")</f>
        <v/>
      </c>
      <c r="AG501" s="36">
        <f>IF(LEN(AF501)&gt;0,MAX($AG$1:AG500)+1,"")</f>
        <v/>
      </c>
      <c r="AH501" s="36">
        <f>IFERROR(TRIM(INDEX($A501:$V501,MATCH(Lists!$J$9,$A$1:$V$1,0))&amp;""),"")</f>
        <v/>
      </c>
    </row>
    <row r="502">
      <c r="W502" s="35" t="n"/>
      <c r="X502" s="36">
        <f>IFERROR(TRIM(INDEX($A502:$V502,MATCH(Lists!$J$10,$A$1:$V$1,0))&amp;""),"")</f>
        <v/>
      </c>
      <c r="Y502" s="36">
        <f>IF(ISNUMBER(IFERROR(VALUE(IFERROR(TRIM(INDEX($A502:$V502,MATCH(Lists!$J$2,$A$1:$V$1,0))&amp;""),"")),"")),IF(AND(IFERROR(VALUE(IFERROR(TRIM(INDEX($A502:$V502,MATCH(Lists!$J$2,$A$1:$V$1,0))&amp;""),"")),"")&gt;=0,IFERROR(VALUE(IFERROR(TRIM(INDEX($A502:$V502,MATCH(Lists!$J$2,$A$1:$V$1,0))&amp;""),"")),"")&lt;=10),IFERROR(VALUE(IFERROR(TRIM(INDEX($A502:$V502,MATCH(Lists!$J$2,$A$1:$V$1,0))&amp;""),"")),""),""),"")</f>
        <v/>
      </c>
      <c r="Z502" s="36">
        <f>IF(Y502="","",IF(Y502&gt;=9,"Promoter",IF(Y502&gt;=7,"Passive","Detractor")))</f>
        <v/>
      </c>
      <c r="AA502" s="36">
        <f>IFERROR(VALUE(IFERROR(TRIM(INDEX($A502:$V502,MATCH(Lists!$J$4,$A$1:$V$1,0))&amp;""),"")),"")</f>
        <v/>
      </c>
      <c r="AB502" s="36">
        <f>IFERROR(VALUE(IFERROR(TRIM(INDEX($A502:$V502,MATCH(Lists!$J$5,$A$1:$V$1,0))&amp;""),"")),"")</f>
        <v/>
      </c>
      <c r="AC502" s="36">
        <f>IFERROR(VALUE(IFERROR(TRIM(INDEX($A502:$V502,MATCH(Lists!$J$6,$A$1:$V$1,0))&amp;""),"")),"")</f>
        <v/>
      </c>
      <c r="AD502" s="36">
        <f>IFERROR(TRIM(INDEX($A502:$V502,MATCH(Lists!$J$7,$A$1:$V$1,0))&amp;""),"")</f>
        <v/>
      </c>
      <c r="AE502" s="36">
        <f>IFERROR(TRIM(INDEX($A502:$V502,MATCH(Lists!$J$8,$A$1:$V$1,0))&amp;""),"")</f>
        <v/>
      </c>
      <c r="AF502" s="36">
        <f>IFERROR(TRIM(INDEX($A502:$V502,MATCH(Lists!$J$3,$A$1:$V$1,0))&amp;""),"")</f>
        <v/>
      </c>
      <c r="AG502" s="36">
        <f>IF(LEN(AF502)&gt;0,MAX($AG$1:AG501)+1,"")</f>
        <v/>
      </c>
      <c r="AH502" s="36">
        <f>IFERROR(TRIM(INDEX($A502:$V502,MATCH(Lists!$J$9,$A$1:$V$1,0))&amp;""),"")</f>
        <v/>
      </c>
    </row>
    <row r="503">
      <c r="W503" s="35" t="n"/>
      <c r="X503" s="36">
        <f>IFERROR(TRIM(INDEX($A503:$V503,MATCH(Lists!$J$10,$A$1:$V$1,0))&amp;""),"")</f>
        <v/>
      </c>
      <c r="Y503" s="36">
        <f>IF(ISNUMBER(IFERROR(VALUE(IFERROR(TRIM(INDEX($A503:$V503,MATCH(Lists!$J$2,$A$1:$V$1,0))&amp;""),"")),"")),IF(AND(IFERROR(VALUE(IFERROR(TRIM(INDEX($A503:$V503,MATCH(Lists!$J$2,$A$1:$V$1,0))&amp;""),"")),"")&gt;=0,IFERROR(VALUE(IFERROR(TRIM(INDEX($A503:$V503,MATCH(Lists!$J$2,$A$1:$V$1,0))&amp;""),"")),"")&lt;=10),IFERROR(VALUE(IFERROR(TRIM(INDEX($A503:$V503,MATCH(Lists!$J$2,$A$1:$V$1,0))&amp;""),"")),""),""),"")</f>
        <v/>
      </c>
      <c r="Z503" s="36">
        <f>IF(Y503="","",IF(Y503&gt;=9,"Promoter",IF(Y503&gt;=7,"Passive","Detractor")))</f>
        <v/>
      </c>
      <c r="AA503" s="36">
        <f>IFERROR(VALUE(IFERROR(TRIM(INDEX($A503:$V503,MATCH(Lists!$J$4,$A$1:$V$1,0))&amp;""),"")),"")</f>
        <v/>
      </c>
      <c r="AB503" s="36">
        <f>IFERROR(VALUE(IFERROR(TRIM(INDEX($A503:$V503,MATCH(Lists!$J$5,$A$1:$V$1,0))&amp;""),"")),"")</f>
        <v/>
      </c>
      <c r="AC503" s="36">
        <f>IFERROR(VALUE(IFERROR(TRIM(INDEX($A503:$V503,MATCH(Lists!$J$6,$A$1:$V$1,0))&amp;""),"")),"")</f>
        <v/>
      </c>
      <c r="AD503" s="36">
        <f>IFERROR(TRIM(INDEX($A503:$V503,MATCH(Lists!$J$7,$A$1:$V$1,0))&amp;""),"")</f>
        <v/>
      </c>
      <c r="AE503" s="36">
        <f>IFERROR(TRIM(INDEX($A503:$V503,MATCH(Lists!$J$8,$A$1:$V$1,0))&amp;""),"")</f>
        <v/>
      </c>
      <c r="AF503" s="36">
        <f>IFERROR(TRIM(INDEX($A503:$V503,MATCH(Lists!$J$3,$A$1:$V$1,0))&amp;""),"")</f>
        <v/>
      </c>
      <c r="AG503" s="36">
        <f>IF(LEN(AF503)&gt;0,MAX($AG$1:AG502)+1,"")</f>
        <v/>
      </c>
      <c r="AH503" s="36">
        <f>IFERROR(TRIM(INDEX($A503:$V503,MATCH(Lists!$J$9,$A$1:$V$1,0))&amp;""),"")</f>
        <v/>
      </c>
    </row>
    <row r="504">
      <c r="W504" s="35" t="n"/>
      <c r="X504" s="36">
        <f>IFERROR(TRIM(INDEX($A504:$V504,MATCH(Lists!$J$10,$A$1:$V$1,0))&amp;""),"")</f>
        <v/>
      </c>
      <c r="Y504" s="36">
        <f>IF(ISNUMBER(IFERROR(VALUE(IFERROR(TRIM(INDEX($A504:$V504,MATCH(Lists!$J$2,$A$1:$V$1,0))&amp;""),"")),"")),IF(AND(IFERROR(VALUE(IFERROR(TRIM(INDEX($A504:$V504,MATCH(Lists!$J$2,$A$1:$V$1,0))&amp;""),"")),"")&gt;=0,IFERROR(VALUE(IFERROR(TRIM(INDEX($A504:$V504,MATCH(Lists!$J$2,$A$1:$V$1,0))&amp;""),"")),"")&lt;=10),IFERROR(VALUE(IFERROR(TRIM(INDEX($A504:$V504,MATCH(Lists!$J$2,$A$1:$V$1,0))&amp;""),"")),""),""),"")</f>
        <v/>
      </c>
      <c r="Z504" s="36">
        <f>IF(Y504="","",IF(Y504&gt;=9,"Promoter",IF(Y504&gt;=7,"Passive","Detractor")))</f>
        <v/>
      </c>
      <c r="AA504" s="36">
        <f>IFERROR(VALUE(IFERROR(TRIM(INDEX($A504:$V504,MATCH(Lists!$J$4,$A$1:$V$1,0))&amp;""),"")),"")</f>
        <v/>
      </c>
      <c r="AB504" s="36">
        <f>IFERROR(VALUE(IFERROR(TRIM(INDEX($A504:$V504,MATCH(Lists!$J$5,$A$1:$V$1,0))&amp;""),"")),"")</f>
        <v/>
      </c>
      <c r="AC504" s="36">
        <f>IFERROR(VALUE(IFERROR(TRIM(INDEX($A504:$V504,MATCH(Lists!$J$6,$A$1:$V$1,0))&amp;""),"")),"")</f>
        <v/>
      </c>
      <c r="AD504" s="36">
        <f>IFERROR(TRIM(INDEX($A504:$V504,MATCH(Lists!$J$7,$A$1:$V$1,0))&amp;""),"")</f>
        <v/>
      </c>
      <c r="AE504" s="36">
        <f>IFERROR(TRIM(INDEX($A504:$V504,MATCH(Lists!$J$8,$A$1:$V$1,0))&amp;""),"")</f>
        <v/>
      </c>
      <c r="AF504" s="36">
        <f>IFERROR(TRIM(INDEX($A504:$V504,MATCH(Lists!$J$3,$A$1:$V$1,0))&amp;""),"")</f>
        <v/>
      </c>
      <c r="AG504" s="36">
        <f>IF(LEN(AF504)&gt;0,MAX($AG$1:AG503)+1,"")</f>
        <v/>
      </c>
      <c r="AH504" s="36">
        <f>IFERROR(TRIM(INDEX($A504:$V504,MATCH(Lists!$J$9,$A$1:$V$1,0))&amp;""),"")</f>
        <v/>
      </c>
    </row>
    <row r="505">
      <c r="W505" s="35" t="n"/>
      <c r="X505" s="36">
        <f>IFERROR(TRIM(INDEX($A505:$V505,MATCH(Lists!$J$10,$A$1:$V$1,0))&amp;""),"")</f>
        <v/>
      </c>
      <c r="Y505" s="36">
        <f>IF(ISNUMBER(IFERROR(VALUE(IFERROR(TRIM(INDEX($A505:$V505,MATCH(Lists!$J$2,$A$1:$V$1,0))&amp;""),"")),"")),IF(AND(IFERROR(VALUE(IFERROR(TRIM(INDEX($A505:$V505,MATCH(Lists!$J$2,$A$1:$V$1,0))&amp;""),"")),"")&gt;=0,IFERROR(VALUE(IFERROR(TRIM(INDEX($A505:$V505,MATCH(Lists!$J$2,$A$1:$V$1,0))&amp;""),"")),"")&lt;=10),IFERROR(VALUE(IFERROR(TRIM(INDEX($A505:$V505,MATCH(Lists!$J$2,$A$1:$V$1,0))&amp;""),"")),""),""),"")</f>
        <v/>
      </c>
      <c r="Z505" s="36">
        <f>IF(Y505="","",IF(Y505&gt;=9,"Promoter",IF(Y505&gt;=7,"Passive","Detractor")))</f>
        <v/>
      </c>
      <c r="AA505" s="36">
        <f>IFERROR(VALUE(IFERROR(TRIM(INDEX($A505:$V505,MATCH(Lists!$J$4,$A$1:$V$1,0))&amp;""),"")),"")</f>
        <v/>
      </c>
      <c r="AB505" s="36">
        <f>IFERROR(VALUE(IFERROR(TRIM(INDEX($A505:$V505,MATCH(Lists!$J$5,$A$1:$V$1,0))&amp;""),"")),"")</f>
        <v/>
      </c>
      <c r="AC505" s="36">
        <f>IFERROR(VALUE(IFERROR(TRIM(INDEX($A505:$V505,MATCH(Lists!$J$6,$A$1:$V$1,0))&amp;""),"")),"")</f>
        <v/>
      </c>
      <c r="AD505" s="36">
        <f>IFERROR(TRIM(INDEX($A505:$V505,MATCH(Lists!$J$7,$A$1:$V$1,0))&amp;""),"")</f>
        <v/>
      </c>
      <c r="AE505" s="36">
        <f>IFERROR(TRIM(INDEX($A505:$V505,MATCH(Lists!$J$8,$A$1:$V$1,0))&amp;""),"")</f>
        <v/>
      </c>
      <c r="AF505" s="36">
        <f>IFERROR(TRIM(INDEX($A505:$V505,MATCH(Lists!$J$3,$A$1:$V$1,0))&amp;""),"")</f>
        <v/>
      </c>
      <c r="AG505" s="36">
        <f>IF(LEN(AF505)&gt;0,MAX($AG$1:AG504)+1,"")</f>
        <v/>
      </c>
      <c r="AH505" s="36">
        <f>IFERROR(TRIM(INDEX($A505:$V505,MATCH(Lists!$J$9,$A$1:$V$1,0))&amp;""),"")</f>
        <v/>
      </c>
    </row>
    <row r="506">
      <c r="W506" s="35" t="n"/>
      <c r="X506" s="36">
        <f>IFERROR(TRIM(INDEX($A506:$V506,MATCH(Lists!$J$10,$A$1:$V$1,0))&amp;""),"")</f>
        <v/>
      </c>
      <c r="Y506" s="36">
        <f>IF(ISNUMBER(IFERROR(VALUE(IFERROR(TRIM(INDEX($A506:$V506,MATCH(Lists!$J$2,$A$1:$V$1,0))&amp;""),"")),"")),IF(AND(IFERROR(VALUE(IFERROR(TRIM(INDEX($A506:$V506,MATCH(Lists!$J$2,$A$1:$V$1,0))&amp;""),"")),"")&gt;=0,IFERROR(VALUE(IFERROR(TRIM(INDEX($A506:$V506,MATCH(Lists!$J$2,$A$1:$V$1,0))&amp;""),"")),"")&lt;=10),IFERROR(VALUE(IFERROR(TRIM(INDEX($A506:$V506,MATCH(Lists!$J$2,$A$1:$V$1,0))&amp;""),"")),""),""),"")</f>
        <v/>
      </c>
      <c r="Z506" s="36">
        <f>IF(Y506="","",IF(Y506&gt;=9,"Promoter",IF(Y506&gt;=7,"Passive","Detractor")))</f>
        <v/>
      </c>
      <c r="AA506" s="36">
        <f>IFERROR(VALUE(IFERROR(TRIM(INDEX($A506:$V506,MATCH(Lists!$J$4,$A$1:$V$1,0))&amp;""),"")),"")</f>
        <v/>
      </c>
      <c r="AB506" s="36">
        <f>IFERROR(VALUE(IFERROR(TRIM(INDEX($A506:$V506,MATCH(Lists!$J$5,$A$1:$V$1,0))&amp;""),"")),"")</f>
        <v/>
      </c>
      <c r="AC506" s="36">
        <f>IFERROR(VALUE(IFERROR(TRIM(INDEX($A506:$V506,MATCH(Lists!$J$6,$A$1:$V$1,0))&amp;""),"")),"")</f>
        <v/>
      </c>
      <c r="AD506" s="36">
        <f>IFERROR(TRIM(INDEX($A506:$V506,MATCH(Lists!$J$7,$A$1:$V$1,0))&amp;""),"")</f>
        <v/>
      </c>
      <c r="AE506" s="36">
        <f>IFERROR(TRIM(INDEX($A506:$V506,MATCH(Lists!$J$8,$A$1:$V$1,0))&amp;""),"")</f>
        <v/>
      </c>
      <c r="AF506" s="36">
        <f>IFERROR(TRIM(INDEX($A506:$V506,MATCH(Lists!$J$3,$A$1:$V$1,0))&amp;""),"")</f>
        <v/>
      </c>
      <c r="AG506" s="36">
        <f>IF(LEN(AF506)&gt;0,MAX($AG$1:AG505)+1,"")</f>
        <v/>
      </c>
      <c r="AH506" s="36">
        <f>IFERROR(TRIM(INDEX($A506:$V506,MATCH(Lists!$J$9,$A$1:$V$1,0))&amp;""),"")</f>
        <v/>
      </c>
    </row>
    <row r="507">
      <c r="W507" s="35" t="n"/>
      <c r="X507" s="36">
        <f>IFERROR(TRIM(INDEX($A507:$V507,MATCH(Lists!$J$10,$A$1:$V$1,0))&amp;""),"")</f>
        <v/>
      </c>
      <c r="Y507" s="36">
        <f>IF(ISNUMBER(IFERROR(VALUE(IFERROR(TRIM(INDEX($A507:$V507,MATCH(Lists!$J$2,$A$1:$V$1,0))&amp;""),"")),"")),IF(AND(IFERROR(VALUE(IFERROR(TRIM(INDEX($A507:$V507,MATCH(Lists!$J$2,$A$1:$V$1,0))&amp;""),"")),"")&gt;=0,IFERROR(VALUE(IFERROR(TRIM(INDEX($A507:$V507,MATCH(Lists!$J$2,$A$1:$V$1,0))&amp;""),"")),"")&lt;=10),IFERROR(VALUE(IFERROR(TRIM(INDEX($A507:$V507,MATCH(Lists!$J$2,$A$1:$V$1,0))&amp;""),"")),""),""),"")</f>
        <v/>
      </c>
      <c r="Z507" s="36">
        <f>IF(Y507="","",IF(Y507&gt;=9,"Promoter",IF(Y507&gt;=7,"Passive","Detractor")))</f>
        <v/>
      </c>
      <c r="AA507" s="36">
        <f>IFERROR(VALUE(IFERROR(TRIM(INDEX($A507:$V507,MATCH(Lists!$J$4,$A$1:$V$1,0))&amp;""),"")),"")</f>
        <v/>
      </c>
      <c r="AB507" s="36">
        <f>IFERROR(VALUE(IFERROR(TRIM(INDEX($A507:$V507,MATCH(Lists!$J$5,$A$1:$V$1,0))&amp;""),"")),"")</f>
        <v/>
      </c>
      <c r="AC507" s="36">
        <f>IFERROR(VALUE(IFERROR(TRIM(INDEX($A507:$V507,MATCH(Lists!$J$6,$A$1:$V$1,0))&amp;""),"")),"")</f>
        <v/>
      </c>
      <c r="AD507" s="36">
        <f>IFERROR(TRIM(INDEX($A507:$V507,MATCH(Lists!$J$7,$A$1:$V$1,0))&amp;""),"")</f>
        <v/>
      </c>
      <c r="AE507" s="36">
        <f>IFERROR(TRIM(INDEX($A507:$V507,MATCH(Lists!$J$8,$A$1:$V$1,0))&amp;""),"")</f>
        <v/>
      </c>
      <c r="AF507" s="36">
        <f>IFERROR(TRIM(INDEX($A507:$V507,MATCH(Lists!$J$3,$A$1:$V$1,0))&amp;""),"")</f>
        <v/>
      </c>
      <c r="AG507" s="36">
        <f>IF(LEN(AF507)&gt;0,MAX($AG$1:AG506)+1,"")</f>
        <v/>
      </c>
      <c r="AH507" s="36">
        <f>IFERROR(TRIM(INDEX($A507:$V507,MATCH(Lists!$J$9,$A$1:$V$1,0))&amp;""),"")</f>
        <v/>
      </c>
    </row>
    <row r="508">
      <c r="W508" s="35" t="n"/>
      <c r="X508" s="36">
        <f>IFERROR(TRIM(INDEX($A508:$V508,MATCH(Lists!$J$10,$A$1:$V$1,0))&amp;""),"")</f>
        <v/>
      </c>
      <c r="Y508" s="36">
        <f>IF(ISNUMBER(IFERROR(VALUE(IFERROR(TRIM(INDEX($A508:$V508,MATCH(Lists!$J$2,$A$1:$V$1,0))&amp;""),"")),"")),IF(AND(IFERROR(VALUE(IFERROR(TRIM(INDEX($A508:$V508,MATCH(Lists!$J$2,$A$1:$V$1,0))&amp;""),"")),"")&gt;=0,IFERROR(VALUE(IFERROR(TRIM(INDEX($A508:$V508,MATCH(Lists!$J$2,$A$1:$V$1,0))&amp;""),"")),"")&lt;=10),IFERROR(VALUE(IFERROR(TRIM(INDEX($A508:$V508,MATCH(Lists!$J$2,$A$1:$V$1,0))&amp;""),"")),""),""),"")</f>
        <v/>
      </c>
      <c r="Z508" s="36">
        <f>IF(Y508="","",IF(Y508&gt;=9,"Promoter",IF(Y508&gt;=7,"Passive","Detractor")))</f>
        <v/>
      </c>
      <c r="AA508" s="36">
        <f>IFERROR(VALUE(IFERROR(TRIM(INDEX($A508:$V508,MATCH(Lists!$J$4,$A$1:$V$1,0))&amp;""),"")),"")</f>
        <v/>
      </c>
      <c r="AB508" s="36">
        <f>IFERROR(VALUE(IFERROR(TRIM(INDEX($A508:$V508,MATCH(Lists!$J$5,$A$1:$V$1,0))&amp;""),"")),"")</f>
        <v/>
      </c>
      <c r="AC508" s="36">
        <f>IFERROR(VALUE(IFERROR(TRIM(INDEX($A508:$V508,MATCH(Lists!$J$6,$A$1:$V$1,0))&amp;""),"")),"")</f>
        <v/>
      </c>
      <c r="AD508" s="36">
        <f>IFERROR(TRIM(INDEX($A508:$V508,MATCH(Lists!$J$7,$A$1:$V$1,0))&amp;""),"")</f>
        <v/>
      </c>
      <c r="AE508" s="36">
        <f>IFERROR(TRIM(INDEX($A508:$V508,MATCH(Lists!$J$8,$A$1:$V$1,0))&amp;""),"")</f>
        <v/>
      </c>
      <c r="AF508" s="36">
        <f>IFERROR(TRIM(INDEX($A508:$V508,MATCH(Lists!$J$3,$A$1:$V$1,0))&amp;""),"")</f>
        <v/>
      </c>
      <c r="AG508" s="36">
        <f>IF(LEN(AF508)&gt;0,MAX($AG$1:AG507)+1,"")</f>
        <v/>
      </c>
      <c r="AH508" s="36">
        <f>IFERROR(TRIM(INDEX($A508:$V508,MATCH(Lists!$J$9,$A$1:$V$1,0))&amp;""),"")</f>
        <v/>
      </c>
    </row>
    <row r="509">
      <c r="W509" s="35" t="n"/>
      <c r="X509" s="36">
        <f>IFERROR(TRIM(INDEX($A509:$V509,MATCH(Lists!$J$10,$A$1:$V$1,0))&amp;""),"")</f>
        <v/>
      </c>
      <c r="Y509" s="36">
        <f>IF(ISNUMBER(IFERROR(VALUE(IFERROR(TRIM(INDEX($A509:$V509,MATCH(Lists!$J$2,$A$1:$V$1,0))&amp;""),"")),"")),IF(AND(IFERROR(VALUE(IFERROR(TRIM(INDEX($A509:$V509,MATCH(Lists!$J$2,$A$1:$V$1,0))&amp;""),"")),"")&gt;=0,IFERROR(VALUE(IFERROR(TRIM(INDEX($A509:$V509,MATCH(Lists!$J$2,$A$1:$V$1,0))&amp;""),"")),"")&lt;=10),IFERROR(VALUE(IFERROR(TRIM(INDEX($A509:$V509,MATCH(Lists!$J$2,$A$1:$V$1,0))&amp;""),"")),""),""),"")</f>
        <v/>
      </c>
      <c r="Z509" s="36">
        <f>IF(Y509="","",IF(Y509&gt;=9,"Promoter",IF(Y509&gt;=7,"Passive","Detractor")))</f>
        <v/>
      </c>
      <c r="AA509" s="36">
        <f>IFERROR(VALUE(IFERROR(TRIM(INDEX($A509:$V509,MATCH(Lists!$J$4,$A$1:$V$1,0))&amp;""),"")),"")</f>
        <v/>
      </c>
      <c r="AB509" s="36">
        <f>IFERROR(VALUE(IFERROR(TRIM(INDEX($A509:$V509,MATCH(Lists!$J$5,$A$1:$V$1,0))&amp;""),"")),"")</f>
        <v/>
      </c>
      <c r="AC509" s="36">
        <f>IFERROR(VALUE(IFERROR(TRIM(INDEX($A509:$V509,MATCH(Lists!$J$6,$A$1:$V$1,0))&amp;""),"")),"")</f>
        <v/>
      </c>
      <c r="AD509" s="36">
        <f>IFERROR(TRIM(INDEX($A509:$V509,MATCH(Lists!$J$7,$A$1:$V$1,0))&amp;""),"")</f>
        <v/>
      </c>
      <c r="AE509" s="36">
        <f>IFERROR(TRIM(INDEX($A509:$V509,MATCH(Lists!$J$8,$A$1:$V$1,0))&amp;""),"")</f>
        <v/>
      </c>
      <c r="AF509" s="36">
        <f>IFERROR(TRIM(INDEX($A509:$V509,MATCH(Lists!$J$3,$A$1:$V$1,0))&amp;""),"")</f>
        <v/>
      </c>
      <c r="AG509" s="36">
        <f>IF(LEN(AF509)&gt;0,MAX($AG$1:AG508)+1,"")</f>
        <v/>
      </c>
      <c r="AH509" s="36">
        <f>IFERROR(TRIM(INDEX($A509:$V509,MATCH(Lists!$J$9,$A$1:$V$1,0))&amp;""),"")</f>
        <v/>
      </c>
    </row>
    <row r="510">
      <c r="W510" s="35" t="n"/>
      <c r="X510" s="36">
        <f>IFERROR(TRIM(INDEX($A510:$V510,MATCH(Lists!$J$10,$A$1:$V$1,0))&amp;""),"")</f>
        <v/>
      </c>
      <c r="Y510" s="36">
        <f>IF(ISNUMBER(IFERROR(VALUE(IFERROR(TRIM(INDEX($A510:$V510,MATCH(Lists!$J$2,$A$1:$V$1,0))&amp;""),"")),"")),IF(AND(IFERROR(VALUE(IFERROR(TRIM(INDEX($A510:$V510,MATCH(Lists!$J$2,$A$1:$V$1,0))&amp;""),"")),"")&gt;=0,IFERROR(VALUE(IFERROR(TRIM(INDEX($A510:$V510,MATCH(Lists!$J$2,$A$1:$V$1,0))&amp;""),"")),"")&lt;=10),IFERROR(VALUE(IFERROR(TRIM(INDEX($A510:$V510,MATCH(Lists!$J$2,$A$1:$V$1,0))&amp;""),"")),""),""),"")</f>
        <v/>
      </c>
      <c r="Z510" s="36">
        <f>IF(Y510="","",IF(Y510&gt;=9,"Promoter",IF(Y510&gt;=7,"Passive","Detractor")))</f>
        <v/>
      </c>
      <c r="AA510" s="36">
        <f>IFERROR(VALUE(IFERROR(TRIM(INDEX($A510:$V510,MATCH(Lists!$J$4,$A$1:$V$1,0))&amp;""),"")),"")</f>
        <v/>
      </c>
      <c r="AB510" s="36">
        <f>IFERROR(VALUE(IFERROR(TRIM(INDEX($A510:$V510,MATCH(Lists!$J$5,$A$1:$V$1,0))&amp;""),"")),"")</f>
        <v/>
      </c>
      <c r="AC510" s="36">
        <f>IFERROR(VALUE(IFERROR(TRIM(INDEX($A510:$V510,MATCH(Lists!$J$6,$A$1:$V$1,0))&amp;""),"")),"")</f>
        <v/>
      </c>
      <c r="AD510" s="36">
        <f>IFERROR(TRIM(INDEX($A510:$V510,MATCH(Lists!$J$7,$A$1:$V$1,0))&amp;""),"")</f>
        <v/>
      </c>
      <c r="AE510" s="36">
        <f>IFERROR(TRIM(INDEX($A510:$V510,MATCH(Lists!$J$8,$A$1:$V$1,0))&amp;""),"")</f>
        <v/>
      </c>
      <c r="AF510" s="36">
        <f>IFERROR(TRIM(INDEX($A510:$V510,MATCH(Lists!$J$3,$A$1:$V$1,0))&amp;""),"")</f>
        <v/>
      </c>
      <c r="AG510" s="36">
        <f>IF(LEN(AF510)&gt;0,MAX($AG$1:AG509)+1,"")</f>
        <v/>
      </c>
      <c r="AH510" s="36">
        <f>IFERROR(TRIM(INDEX($A510:$V510,MATCH(Lists!$J$9,$A$1:$V$1,0))&amp;""),"")</f>
        <v/>
      </c>
    </row>
    <row r="511">
      <c r="W511" s="35" t="n"/>
      <c r="X511" s="36">
        <f>IFERROR(TRIM(INDEX($A511:$V511,MATCH(Lists!$J$10,$A$1:$V$1,0))&amp;""),"")</f>
        <v/>
      </c>
      <c r="Y511" s="36">
        <f>IF(ISNUMBER(IFERROR(VALUE(IFERROR(TRIM(INDEX($A511:$V511,MATCH(Lists!$J$2,$A$1:$V$1,0))&amp;""),"")),"")),IF(AND(IFERROR(VALUE(IFERROR(TRIM(INDEX($A511:$V511,MATCH(Lists!$J$2,$A$1:$V$1,0))&amp;""),"")),"")&gt;=0,IFERROR(VALUE(IFERROR(TRIM(INDEX($A511:$V511,MATCH(Lists!$J$2,$A$1:$V$1,0))&amp;""),"")),"")&lt;=10),IFERROR(VALUE(IFERROR(TRIM(INDEX($A511:$V511,MATCH(Lists!$J$2,$A$1:$V$1,0))&amp;""),"")),""),""),"")</f>
        <v/>
      </c>
      <c r="Z511" s="36">
        <f>IF(Y511="","",IF(Y511&gt;=9,"Promoter",IF(Y511&gt;=7,"Passive","Detractor")))</f>
        <v/>
      </c>
      <c r="AA511" s="36">
        <f>IFERROR(VALUE(IFERROR(TRIM(INDEX($A511:$V511,MATCH(Lists!$J$4,$A$1:$V$1,0))&amp;""),"")),"")</f>
        <v/>
      </c>
      <c r="AB511" s="36">
        <f>IFERROR(VALUE(IFERROR(TRIM(INDEX($A511:$V511,MATCH(Lists!$J$5,$A$1:$V$1,0))&amp;""),"")),"")</f>
        <v/>
      </c>
      <c r="AC511" s="36">
        <f>IFERROR(VALUE(IFERROR(TRIM(INDEX($A511:$V511,MATCH(Lists!$J$6,$A$1:$V$1,0))&amp;""),"")),"")</f>
        <v/>
      </c>
      <c r="AD511" s="36">
        <f>IFERROR(TRIM(INDEX($A511:$V511,MATCH(Lists!$J$7,$A$1:$V$1,0))&amp;""),"")</f>
        <v/>
      </c>
      <c r="AE511" s="36">
        <f>IFERROR(TRIM(INDEX($A511:$V511,MATCH(Lists!$J$8,$A$1:$V$1,0))&amp;""),"")</f>
        <v/>
      </c>
      <c r="AF511" s="36">
        <f>IFERROR(TRIM(INDEX($A511:$V511,MATCH(Lists!$J$3,$A$1:$V$1,0))&amp;""),"")</f>
        <v/>
      </c>
      <c r="AG511" s="36">
        <f>IF(LEN(AF511)&gt;0,MAX($AG$1:AG510)+1,"")</f>
        <v/>
      </c>
      <c r="AH511" s="36">
        <f>IFERROR(TRIM(INDEX($A511:$V511,MATCH(Lists!$J$9,$A$1:$V$1,0))&amp;""),"")</f>
        <v/>
      </c>
    </row>
    <row r="512">
      <c r="W512" s="35" t="n"/>
      <c r="X512" s="36">
        <f>IFERROR(TRIM(INDEX($A512:$V512,MATCH(Lists!$J$10,$A$1:$V$1,0))&amp;""),"")</f>
        <v/>
      </c>
      <c r="Y512" s="36">
        <f>IF(ISNUMBER(IFERROR(VALUE(IFERROR(TRIM(INDEX($A512:$V512,MATCH(Lists!$J$2,$A$1:$V$1,0))&amp;""),"")),"")),IF(AND(IFERROR(VALUE(IFERROR(TRIM(INDEX($A512:$V512,MATCH(Lists!$J$2,$A$1:$V$1,0))&amp;""),"")),"")&gt;=0,IFERROR(VALUE(IFERROR(TRIM(INDEX($A512:$V512,MATCH(Lists!$J$2,$A$1:$V$1,0))&amp;""),"")),"")&lt;=10),IFERROR(VALUE(IFERROR(TRIM(INDEX($A512:$V512,MATCH(Lists!$J$2,$A$1:$V$1,0))&amp;""),"")),""),""),"")</f>
        <v/>
      </c>
      <c r="Z512" s="36">
        <f>IF(Y512="","",IF(Y512&gt;=9,"Promoter",IF(Y512&gt;=7,"Passive","Detractor")))</f>
        <v/>
      </c>
      <c r="AA512" s="36">
        <f>IFERROR(VALUE(IFERROR(TRIM(INDEX($A512:$V512,MATCH(Lists!$J$4,$A$1:$V$1,0))&amp;""),"")),"")</f>
        <v/>
      </c>
      <c r="AB512" s="36">
        <f>IFERROR(VALUE(IFERROR(TRIM(INDEX($A512:$V512,MATCH(Lists!$J$5,$A$1:$V$1,0))&amp;""),"")),"")</f>
        <v/>
      </c>
      <c r="AC512" s="36">
        <f>IFERROR(VALUE(IFERROR(TRIM(INDEX($A512:$V512,MATCH(Lists!$J$6,$A$1:$V$1,0))&amp;""),"")),"")</f>
        <v/>
      </c>
      <c r="AD512" s="36">
        <f>IFERROR(TRIM(INDEX($A512:$V512,MATCH(Lists!$J$7,$A$1:$V$1,0))&amp;""),"")</f>
        <v/>
      </c>
      <c r="AE512" s="36">
        <f>IFERROR(TRIM(INDEX($A512:$V512,MATCH(Lists!$J$8,$A$1:$V$1,0))&amp;""),"")</f>
        <v/>
      </c>
      <c r="AF512" s="36">
        <f>IFERROR(TRIM(INDEX($A512:$V512,MATCH(Lists!$J$3,$A$1:$V$1,0))&amp;""),"")</f>
        <v/>
      </c>
      <c r="AG512" s="36">
        <f>IF(LEN(AF512)&gt;0,MAX($AG$1:AG511)+1,"")</f>
        <v/>
      </c>
      <c r="AH512" s="36">
        <f>IFERROR(TRIM(INDEX($A512:$V512,MATCH(Lists!$J$9,$A$1:$V$1,0))&amp;""),"")</f>
        <v/>
      </c>
    </row>
    <row r="513">
      <c r="W513" s="35" t="n"/>
      <c r="X513" s="36">
        <f>IFERROR(TRIM(INDEX($A513:$V513,MATCH(Lists!$J$10,$A$1:$V$1,0))&amp;""),"")</f>
        <v/>
      </c>
      <c r="Y513" s="36">
        <f>IF(ISNUMBER(IFERROR(VALUE(IFERROR(TRIM(INDEX($A513:$V513,MATCH(Lists!$J$2,$A$1:$V$1,0))&amp;""),"")),"")),IF(AND(IFERROR(VALUE(IFERROR(TRIM(INDEX($A513:$V513,MATCH(Lists!$J$2,$A$1:$V$1,0))&amp;""),"")),"")&gt;=0,IFERROR(VALUE(IFERROR(TRIM(INDEX($A513:$V513,MATCH(Lists!$J$2,$A$1:$V$1,0))&amp;""),"")),"")&lt;=10),IFERROR(VALUE(IFERROR(TRIM(INDEX($A513:$V513,MATCH(Lists!$J$2,$A$1:$V$1,0))&amp;""),"")),""),""),"")</f>
        <v/>
      </c>
      <c r="Z513" s="36">
        <f>IF(Y513="","",IF(Y513&gt;=9,"Promoter",IF(Y513&gt;=7,"Passive","Detractor")))</f>
        <v/>
      </c>
      <c r="AA513" s="36">
        <f>IFERROR(VALUE(IFERROR(TRIM(INDEX($A513:$V513,MATCH(Lists!$J$4,$A$1:$V$1,0))&amp;""),"")),"")</f>
        <v/>
      </c>
      <c r="AB513" s="36">
        <f>IFERROR(VALUE(IFERROR(TRIM(INDEX($A513:$V513,MATCH(Lists!$J$5,$A$1:$V$1,0))&amp;""),"")),"")</f>
        <v/>
      </c>
      <c r="AC513" s="36">
        <f>IFERROR(VALUE(IFERROR(TRIM(INDEX($A513:$V513,MATCH(Lists!$J$6,$A$1:$V$1,0))&amp;""),"")),"")</f>
        <v/>
      </c>
      <c r="AD513" s="36">
        <f>IFERROR(TRIM(INDEX($A513:$V513,MATCH(Lists!$J$7,$A$1:$V$1,0))&amp;""),"")</f>
        <v/>
      </c>
      <c r="AE513" s="36">
        <f>IFERROR(TRIM(INDEX($A513:$V513,MATCH(Lists!$J$8,$A$1:$V$1,0))&amp;""),"")</f>
        <v/>
      </c>
      <c r="AF513" s="36">
        <f>IFERROR(TRIM(INDEX($A513:$V513,MATCH(Lists!$J$3,$A$1:$V$1,0))&amp;""),"")</f>
        <v/>
      </c>
      <c r="AG513" s="36">
        <f>IF(LEN(AF513)&gt;0,MAX($AG$1:AG512)+1,"")</f>
        <v/>
      </c>
      <c r="AH513" s="36">
        <f>IFERROR(TRIM(INDEX($A513:$V513,MATCH(Lists!$J$9,$A$1:$V$1,0))&amp;""),"")</f>
        <v/>
      </c>
    </row>
    <row r="514">
      <c r="W514" s="35" t="n"/>
      <c r="X514" s="36">
        <f>IFERROR(TRIM(INDEX($A514:$V514,MATCH(Lists!$J$10,$A$1:$V$1,0))&amp;""),"")</f>
        <v/>
      </c>
      <c r="Y514" s="36">
        <f>IF(ISNUMBER(IFERROR(VALUE(IFERROR(TRIM(INDEX($A514:$V514,MATCH(Lists!$J$2,$A$1:$V$1,0))&amp;""),"")),"")),IF(AND(IFERROR(VALUE(IFERROR(TRIM(INDEX($A514:$V514,MATCH(Lists!$J$2,$A$1:$V$1,0))&amp;""),"")),"")&gt;=0,IFERROR(VALUE(IFERROR(TRIM(INDEX($A514:$V514,MATCH(Lists!$J$2,$A$1:$V$1,0))&amp;""),"")),"")&lt;=10),IFERROR(VALUE(IFERROR(TRIM(INDEX($A514:$V514,MATCH(Lists!$J$2,$A$1:$V$1,0))&amp;""),"")),""),""),"")</f>
        <v/>
      </c>
      <c r="Z514" s="36">
        <f>IF(Y514="","",IF(Y514&gt;=9,"Promoter",IF(Y514&gt;=7,"Passive","Detractor")))</f>
        <v/>
      </c>
      <c r="AA514" s="36">
        <f>IFERROR(VALUE(IFERROR(TRIM(INDEX($A514:$V514,MATCH(Lists!$J$4,$A$1:$V$1,0))&amp;""),"")),"")</f>
        <v/>
      </c>
      <c r="AB514" s="36">
        <f>IFERROR(VALUE(IFERROR(TRIM(INDEX($A514:$V514,MATCH(Lists!$J$5,$A$1:$V$1,0))&amp;""),"")),"")</f>
        <v/>
      </c>
      <c r="AC514" s="36">
        <f>IFERROR(VALUE(IFERROR(TRIM(INDEX($A514:$V514,MATCH(Lists!$J$6,$A$1:$V$1,0))&amp;""),"")),"")</f>
        <v/>
      </c>
      <c r="AD514" s="36">
        <f>IFERROR(TRIM(INDEX($A514:$V514,MATCH(Lists!$J$7,$A$1:$V$1,0))&amp;""),"")</f>
        <v/>
      </c>
      <c r="AE514" s="36">
        <f>IFERROR(TRIM(INDEX($A514:$V514,MATCH(Lists!$J$8,$A$1:$V$1,0))&amp;""),"")</f>
        <v/>
      </c>
      <c r="AF514" s="36">
        <f>IFERROR(TRIM(INDEX($A514:$V514,MATCH(Lists!$J$3,$A$1:$V$1,0))&amp;""),"")</f>
        <v/>
      </c>
      <c r="AG514" s="36">
        <f>IF(LEN(AF514)&gt;0,MAX($AG$1:AG513)+1,"")</f>
        <v/>
      </c>
      <c r="AH514" s="36">
        <f>IFERROR(TRIM(INDEX($A514:$V514,MATCH(Lists!$J$9,$A$1:$V$1,0))&amp;""),"")</f>
        <v/>
      </c>
    </row>
    <row r="515">
      <c r="W515" s="35" t="n"/>
      <c r="X515" s="36">
        <f>IFERROR(TRIM(INDEX($A515:$V515,MATCH(Lists!$J$10,$A$1:$V$1,0))&amp;""),"")</f>
        <v/>
      </c>
      <c r="Y515" s="36">
        <f>IF(ISNUMBER(IFERROR(VALUE(IFERROR(TRIM(INDEX($A515:$V515,MATCH(Lists!$J$2,$A$1:$V$1,0))&amp;""),"")),"")),IF(AND(IFERROR(VALUE(IFERROR(TRIM(INDEX($A515:$V515,MATCH(Lists!$J$2,$A$1:$V$1,0))&amp;""),"")),"")&gt;=0,IFERROR(VALUE(IFERROR(TRIM(INDEX($A515:$V515,MATCH(Lists!$J$2,$A$1:$V$1,0))&amp;""),"")),"")&lt;=10),IFERROR(VALUE(IFERROR(TRIM(INDEX($A515:$V515,MATCH(Lists!$J$2,$A$1:$V$1,0))&amp;""),"")),""),""),"")</f>
        <v/>
      </c>
      <c r="Z515" s="36">
        <f>IF(Y515="","",IF(Y515&gt;=9,"Promoter",IF(Y515&gt;=7,"Passive","Detractor")))</f>
        <v/>
      </c>
      <c r="AA515" s="36">
        <f>IFERROR(VALUE(IFERROR(TRIM(INDEX($A515:$V515,MATCH(Lists!$J$4,$A$1:$V$1,0))&amp;""),"")),"")</f>
        <v/>
      </c>
      <c r="AB515" s="36">
        <f>IFERROR(VALUE(IFERROR(TRIM(INDEX($A515:$V515,MATCH(Lists!$J$5,$A$1:$V$1,0))&amp;""),"")),"")</f>
        <v/>
      </c>
      <c r="AC515" s="36">
        <f>IFERROR(VALUE(IFERROR(TRIM(INDEX($A515:$V515,MATCH(Lists!$J$6,$A$1:$V$1,0))&amp;""),"")),"")</f>
        <v/>
      </c>
      <c r="AD515" s="36">
        <f>IFERROR(TRIM(INDEX($A515:$V515,MATCH(Lists!$J$7,$A$1:$V$1,0))&amp;""),"")</f>
        <v/>
      </c>
      <c r="AE515" s="36">
        <f>IFERROR(TRIM(INDEX($A515:$V515,MATCH(Lists!$J$8,$A$1:$V$1,0))&amp;""),"")</f>
        <v/>
      </c>
      <c r="AF515" s="36">
        <f>IFERROR(TRIM(INDEX($A515:$V515,MATCH(Lists!$J$3,$A$1:$V$1,0))&amp;""),"")</f>
        <v/>
      </c>
      <c r="AG515" s="36">
        <f>IF(LEN(AF515)&gt;0,MAX($AG$1:AG514)+1,"")</f>
        <v/>
      </c>
      <c r="AH515" s="36">
        <f>IFERROR(TRIM(INDEX($A515:$V515,MATCH(Lists!$J$9,$A$1:$V$1,0))&amp;""),"")</f>
        <v/>
      </c>
    </row>
    <row r="516">
      <c r="W516" s="35" t="n"/>
      <c r="X516" s="36">
        <f>IFERROR(TRIM(INDEX($A516:$V516,MATCH(Lists!$J$10,$A$1:$V$1,0))&amp;""),"")</f>
        <v/>
      </c>
      <c r="Y516" s="36">
        <f>IF(ISNUMBER(IFERROR(VALUE(IFERROR(TRIM(INDEX($A516:$V516,MATCH(Lists!$J$2,$A$1:$V$1,0))&amp;""),"")),"")),IF(AND(IFERROR(VALUE(IFERROR(TRIM(INDEX($A516:$V516,MATCH(Lists!$J$2,$A$1:$V$1,0))&amp;""),"")),"")&gt;=0,IFERROR(VALUE(IFERROR(TRIM(INDEX($A516:$V516,MATCH(Lists!$J$2,$A$1:$V$1,0))&amp;""),"")),"")&lt;=10),IFERROR(VALUE(IFERROR(TRIM(INDEX($A516:$V516,MATCH(Lists!$J$2,$A$1:$V$1,0))&amp;""),"")),""),""),"")</f>
        <v/>
      </c>
      <c r="Z516" s="36">
        <f>IF(Y516="","",IF(Y516&gt;=9,"Promoter",IF(Y516&gt;=7,"Passive","Detractor")))</f>
        <v/>
      </c>
      <c r="AA516" s="36">
        <f>IFERROR(VALUE(IFERROR(TRIM(INDEX($A516:$V516,MATCH(Lists!$J$4,$A$1:$V$1,0))&amp;""),"")),"")</f>
        <v/>
      </c>
      <c r="AB516" s="36">
        <f>IFERROR(VALUE(IFERROR(TRIM(INDEX($A516:$V516,MATCH(Lists!$J$5,$A$1:$V$1,0))&amp;""),"")),"")</f>
        <v/>
      </c>
      <c r="AC516" s="36">
        <f>IFERROR(VALUE(IFERROR(TRIM(INDEX($A516:$V516,MATCH(Lists!$J$6,$A$1:$V$1,0))&amp;""),"")),"")</f>
        <v/>
      </c>
      <c r="AD516" s="36">
        <f>IFERROR(TRIM(INDEX($A516:$V516,MATCH(Lists!$J$7,$A$1:$V$1,0))&amp;""),"")</f>
        <v/>
      </c>
      <c r="AE516" s="36">
        <f>IFERROR(TRIM(INDEX($A516:$V516,MATCH(Lists!$J$8,$A$1:$V$1,0))&amp;""),"")</f>
        <v/>
      </c>
      <c r="AF516" s="36">
        <f>IFERROR(TRIM(INDEX($A516:$V516,MATCH(Lists!$J$3,$A$1:$V$1,0))&amp;""),"")</f>
        <v/>
      </c>
      <c r="AG516" s="36">
        <f>IF(LEN(AF516)&gt;0,MAX($AG$1:AG515)+1,"")</f>
        <v/>
      </c>
      <c r="AH516" s="36">
        <f>IFERROR(TRIM(INDEX($A516:$V516,MATCH(Lists!$J$9,$A$1:$V$1,0))&amp;""),"")</f>
        <v/>
      </c>
    </row>
    <row r="517">
      <c r="W517" s="35" t="n"/>
      <c r="X517" s="36">
        <f>IFERROR(TRIM(INDEX($A517:$V517,MATCH(Lists!$J$10,$A$1:$V$1,0))&amp;""),"")</f>
        <v/>
      </c>
      <c r="Y517" s="36">
        <f>IF(ISNUMBER(IFERROR(VALUE(IFERROR(TRIM(INDEX($A517:$V517,MATCH(Lists!$J$2,$A$1:$V$1,0))&amp;""),"")),"")),IF(AND(IFERROR(VALUE(IFERROR(TRIM(INDEX($A517:$V517,MATCH(Lists!$J$2,$A$1:$V$1,0))&amp;""),"")),"")&gt;=0,IFERROR(VALUE(IFERROR(TRIM(INDEX($A517:$V517,MATCH(Lists!$J$2,$A$1:$V$1,0))&amp;""),"")),"")&lt;=10),IFERROR(VALUE(IFERROR(TRIM(INDEX($A517:$V517,MATCH(Lists!$J$2,$A$1:$V$1,0))&amp;""),"")),""),""),"")</f>
        <v/>
      </c>
      <c r="Z517" s="36">
        <f>IF(Y517="","",IF(Y517&gt;=9,"Promoter",IF(Y517&gt;=7,"Passive","Detractor")))</f>
        <v/>
      </c>
      <c r="AA517" s="36">
        <f>IFERROR(VALUE(IFERROR(TRIM(INDEX($A517:$V517,MATCH(Lists!$J$4,$A$1:$V$1,0))&amp;""),"")),"")</f>
        <v/>
      </c>
      <c r="AB517" s="36">
        <f>IFERROR(VALUE(IFERROR(TRIM(INDEX($A517:$V517,MATCH(Lists!$J$5,$A$1:$V$1,0))&amp;""),"")),"")</f>
        <v/>
      </c>
      <c r="AC517" s="36">
        <f>IFERROR(VALUE(IFERROR(TRIM(INDEX($A517:$V517,MATCH(Lists!$J$6,$A$1:$V$1,0))&amp;""),"")),"")</f>
        <v/>
      </c>
      <c r="AD517" s="36">
        <f>IFERROR(TRIM(INDEX($A517:$V517,MATCH(Lists!$J$7,$A$1:$V$1,0))&amp;""),"")</f>
        <v/>
      </c>
      <c r="AE517" s="36">
        <f>IFERROR(TRIM(INDEX($A517:$V517,MATCH(Lists!$J$8,$A$1:$V$1,0))&amp;""),"")</f>
        <v/>
      </c>
      <c r="AF517" s="36">
        <f>IFERROR(TRIM(INDEX($A517:$V517,MATCH(Lists!$J$3,$A$1:$V$1,0))&amp;""),"")</f>
        <v/>
      </c>
      <c r="AG517" s="36">
        <f>IF(LEN(AF517)&gt;0,MAX($AG$1:AG516)+1,"")</f>
        <v/>
      </c>
      <c r="AH517" s="36">
        <f>IFERROR(TRIM(INDEX($A517:$V517,MATCH(Lists!$J$9,$A$1:$V$1,0))&amp;""),"")</f>
        <v/>
      </c>
    </row>
    <row r="518">
      <c r="W518" s="35" t="n"/>
      <c r="X518" s="36">
        <f>IFERROR(TRIM(INDEX($A518:$V518,MATCH(Lists!$J$10,$A$1:$V$1,0))&amp;""),"")</f>
        <v/>
      </c>
      <c r="Y518" s="36">
        <f>IF(ISNUMBER(IFERROR(VALUE(IFERROR(TRIM(INDEX($A518:$V518,MATCH(Lists!$J$2,$A$1:$V$1,0))&amp;""),"")),"")),IF(AND(IFERROR(VALUE(IFERROR(TRIM(INDEX($A518:$V518,MATCH(Lists!$J$2,$A$1:$V$1,0))&amp;""),"")),"")&gt;=0,IFERROR(VALUE(IFERROR(TRIM(INDEX($A518:$V518,MATCH(Lists!$J$2,$A$1:$V$1,0))&amp;""),"")),"")&lt;=10),IFERROR(VALUE(IFERROR(TRIM(INDEX($A518:$V518,MATCH(Lists!$J$2,$A$1:$V$1,0))&amp;""),"")),""),""),"")</f>
        <v/>
      </c>
      <c r="Z518" s="36">
        <f>IF(Y518="","",IF(Y518&gt;=9,"Promoter",IF(Y518&gt;=7,"Passive","Detractor")))</f>
        <v/>
      </c>
      <c r="AA518" s="36">
        <f>IFERROR(VALUE(IFERROR(TRIM(INDEX($A518:$V518,MATCH(Lists!$J$4,$A$1:$V$1,0))&amp;""),"")),"")</f>
        <v/>
      </c>
      <c r="AB518" s="36">
        <f>IFERROR(VALUE(IFERROR(TRIM(INDEX($A518:$V518,MATCH(Lists!$J$5,$A$1:$V$1,0))&amp;""),"")),"")</f>
        <v/>
      </c>
      <c r="AC518" s="36">
        <f>IFERROR(VALUE(IFERROR(TRIM(INDEX($A518:$V518,MATCH(Lists!$J$6,$A$1:$V$1,0))&amp;""),"")),"")</f>
        <v/>
      </c>
      <c r="AD518" s="36">
        <f>IFERROR(TRIM(INDEX($A518:$V518,MATCH(Lists!$J$7,$A$1:$V$1,0))&amp;""),"")</f>
        <v/>
      </c>
      <c r="AE518" s="36">
        <f>IFERROR(TRIM(INDEX($A518:$V518,MATCH(Lists!$J$8,$A$1:$V$1,0))&amp;""),"")</f>
        <v/>
      </c>
      <c r="AF518" s="36">
        <f>IFERROR(TRIM(INDEX($A518:$V518,MATCH(Lists!$J$3,$A$1:$V$1,0))&amp;""),"")</f>
        <v/>
      </c>
      <c r="AG518" s="36">
        <f>IF(LEN(AF518)&gt;0,MAX($AG$1:AG517)+1,"")</f>
        <v/>
      </c>
      <c r="AH518" s="36">
        <f>IFERROR(TRIM(INDEX($A518:$V518,MATCH(Lists!$J$9,$A$1:$V$1,0))&amp;""),"")</f>
        <v/>
      </c>
    </row>
    <row r="519">
      <c r="W519" s="35" t="n"/>
      <c r="X519" s="36">
        <f>IFERROR(TRIM(INDEX($A519:$V519,MATCH(Lists!$J$10,$A$1:$V$1,0))&amp;""),"")</f>
        <v/>
      </c>
      <c r="Y519" s="36">
        <f>IF(ISNUMBER(IFERROR(VALUE(IFERROR(TRIM(INDEX($A519:$V519,MATCH(Lists!$J$2,$A$1:$V$1,0))&amp;""),"")),"")),IF(AND(IFERROR(VALUE(IFERROR(TRIM(INDEX($A519:$V519,MATCH(Lists!$J$2,$A$1:$V$1,0))&amp;""),"")),"")&gt;=0,IFERROR(VALUE(IFERROR(TRIM(INDEX($A519:$V519,MATCH(Lists!$J$2,$A$1:$V$1,0))&amp;""),"")),"")&lt;=10),IFERROR(VALUE(IFERROR(TRIM(INDEX($A519:$V519,MATCH(Lists!$J$2,$A$1:$V$1,0))&amp;""),"")),""),""),"")</f>
        <v/>
      </c>
      <c r="Z519" s="36">
        <f>IF(Y519="","",IF(Y519&gt;=9,"Promoter",IF(Y519&gt;=7,"Passive","Detractor")))</f>
        <v/>
      </c>
      <c r="AA519" s="36">
        <f>IFERROR(VALUE(IFERROR(TRIM(INDEX($A519:$V519,MATCH(Lists!$J$4,$A$1:$V$1,0))&amp;""),"")),"")</f>
        <v/>
      </c>
      <c r="AB519" s="36">
        <f>IFERROR(VALUE(IFERROR(TRIM(INDEX($A519:$V519,MATCH(Lists!$J$5,$A$1:$V$1,0))&amp;""),"")),"")</f>
        <v/>
      </c>
      <c r="AC519" s="36">
        <f>IFERROR(VALUE(IFERROR(TRIM(INDEX($A519:$V519,MATCH(Lists!$J$6,$A$1:$V$1,0))&amp;""),"")),"")</f>
        <v/>
      </c>
      <c r="AD519" s="36">
        <f>IFERROR(TRIM(INDEX($A519:$V519,MATCH(Lists!$J$7,$A$1:$V$1,0))&amp;""),"")</f>
        <v/>
      </c>
      <c r="AE519" s="36">
        <f>IFERROR(TRIM(INDEX($A519:$V519,MATCH(Lists!$J$8,$A$1:$V$1,0))&amp;""),"")</f>
        <v/>
      </c>
      <c r="AF519" s="36">
        <f>IFERROR(TRIM(INDEX($A519:$V519,MATCH(Lists!$J$3,$A$1:$V$1,0))&amp;""),"")</f>
        <v/>
      </c>
      <c r="AG519" s="36">
        <f>IF(LEN(AF519)&gt;0,MAX($AG$1:AG518)+1,"")</f>
        <v/>
      </c>
      <c r="AH519" s="36">
        <f>IFERROR(TRIM(INDEX($A519:$V519,MATCH(Lists!$J$9,$A$1:$V$1,0))&amp;""),"")</f>
        <v/>
      </c>
    </row>
    <row r="520">
      <c r="W520" s="35" t="n"/>
      <c r="X520" s="36">
        <f>IFERROR(TRIM(INDEX($A520:$V520,MATCH(Lists!$J$10,$A$1:$V$1,0))&amp;""),"")</f>
        <v/>
      </c>
      <c r="Y520" s="36">
        <f>IF(ISNUMBER(IFERROR(VALUE(IFERROR(TRIM(INDEX($A520:$V520,MATCH(Lists!$J$2,$A$1:$V$1,0))&amp;""),"")),"")),IF(AND(IFERROR(VALUE(IFERROR(TRIM(INDEX($A520:$V520,MATCH(Lists!$J$2,$A$1:$V$1,0))&amp;""),"")),"")&gt;=0,IFERROR(VALUE(IFERROR(TRIM(INDEX($A520:$V520,MATCH(Lists!$J$2,$A$1:$V$1,0))&amp;""),"")),"")&lt;=10),IFERROR(VALUE(IFERROR(TRIM(INDEX($A520:$V520,MATCH(Lists!$J$2,$A$1:$V$1,0))&amp;""),"")),""),""),"")</f>
        <v/>
      </c>
      <c r="Z520" s="36">
        <f>IF(Y520="","",IF(Y520&gt;=9,"Promoter",IF(Y520&gt;=7,"Passive","Detractor")))</f>
        <v/>
      </c>
      <c r="AA520" s="36">
        <f>IFERROR(VALUE(IFERROR(TRIM(INDEX($A520:$V520,MATCH(Lists!$J$4,$A$1:$V$1,0))&amp;""),"")),"")</f>
        <v/>
      </c>
      <c r="AB520" s="36">
        <f>IFERROR(VALUE(IFERROR(TRIM(INDEX($A520:$V520,MATCH(Lists!$J$5,$A$1:$V$1,0))&amp;""),"")),"")</f>
        <v/>
      </c>
      <c r="AC520" s="36">
        <f>IFERROR(VALUE(IFERROR(TRIM(INDEX($A520:$V520,MATCH(Lists!$J$6,$A$1:$V$1,0))&amp;""),"")),"")</f>
        <v/>
      </c>
      <c r="AD520" s="36">
        <f>IFERROR(TRIM(INDEX($A520:$V520,MATCH(Lists!$J$7,$A$1:$V$1,0))&amp;""),"")</f>
        <v/>
      </c>
      <c r="AE520" s="36">
        <f>IFERROR(TRIM(INDEX($A520:$V520,MATCH(Lists!$J$8,$A$1:$V$1,0))&amp;""),"")</f>
        <v/>
      </c>
      <c r="AF520" s="36">
        <f>IFERROR(TRIM(INDEX($A520:$V520,MATCH(Lists!$J$3,$A$1:$V$1,0))&amp;""),"")</f>
        <v/>
      </c>
      <c r="AG520" s="36">
        <f>IF(LEN(AF520)&gt;0,MAX($AG$1:AG519)+1,"")</f>
        <v/>
      </c>
      <c r="AH520" s="36">
        <f>IFERROR(TRIM(INDEX($A520:$V520,MATCH(Lists!$J$9,$A$1:$V$1,0))&amp;""),"")</f>
        <v/>
      </c>
    </row>
    <row r="521">
      <c r="W521" s="35" t="n"/>
      <c r="X521" s="36">
        <f>IFERROR(TRIM(INDEX($A521:$V521,MATCH(Lists!$J$10,$A$1:$V$1,0))&amp;""),"")</f>
        <v/>
      </c>
      <c r="Y521" s="36">
        <f>IF(ISNUMBER(IFERROR(VALUE(IFERROR(TRIM(INDEX($A521:$V521,MATCH(Lists!$J$2,$A$1:$V$1,0))&amp;""),"")),"")),IF(AND(IFERROR(VALUE(IFERROR(TRIM(INDEX($A521:$V521,MATCH(Lists!$J$2,$A$1:$V$1,0))&amp;""),"")),"")&gt;=0,IFERROR(VALUE(IFERROR(TRIM(INDEX($A521:$V521,MATCH(Lists!$J$2,$A$1:$V$1,0))&amp;""),"")),"")&lt;=10),IFERROR(VALUE(IFERROR(TRIM(INDEX($A521:$V521,MATCH(Lists!$J$2,$A$1:$V$1,0))&amp;""),"")),""),""),"")</f>
        <v/>
      </c>
      <c r="Z521" s="36">
        <f>IF(Y521="","",IF(Y521&gt;=9,"Promoter",IF(Y521&gt;=7,"Passive","Detractor")))</f>
        <v/>
      </c>
      <c r="AA521" s="36">
        <f>IFERROR(VALUE(IFERROR(TRIM(INDEX($A521:$V521,MATCH(Lists!$J$4,$A$1:$V$1,0))&amp;""),"")),"")</f>
        <v/>
      </c>
      <c r="AB521" s="36">
        <f>IFERROR(VALUE(IFERROR(TRIM(INDEX($A521:$V521,MATCH(Lists!$J$5,$A$1:$V$1,0))&amp;""),"")),"")</f>
        <v/>
      </c>
      <c r="AC521" s="36">
        <f>IFERROR(VALUE(IFERROR(TRIM(INDEX($A521:$V521,MATCH(Lists!$J$6,$A$1:$V$1,0))&amp;""),"")),"")</f>
        <v/>
      </c>
      <c r="AD521" s="36">
        <f>IFERROR(TRIM(INDEX($A521:$V521,MATCH(Lists!$J$7,$A$1:$V$1,0))&amp;""),"")</f>
        <v/>
      </c>
      <c r="AE521" s="36">
        <f>IFERROR(TRIM(INDEX($A521:$V521,MATCH(Lists!$J$8,$A$1:$V$1,0))&amp;""),"")</f>
        <v/>
      </c>
      <c r="AF521" s="36">
        <f>IFERROR(TRIM(INDEX($A521:$V521,MATCH(Lists!$J$3,$A$1:$V$1,0))&amp;""),"")</f>
        <v/>
      </c>
      <c r="AG521" s="36">
        <f>IF(LEN(AF521)&gt;0,MAX($AG$1:AG520)+1,"")</f>
        <v/>
      </c>
      <c r="AH521" s="36">
        <f>IFERROR(TRIM(INDEX($A521:$V521,MATCH(Lists!$J$9,$A$1:$V$1,0))&amp;""),"")</f>
        <v/>
      </c>
    </row>
    <row r="522">
      <c r="W522" s="35" t="n"/>
      <c r="X522" s="36">
        <f>IFERROR(TRIM(INDEX($A522:$V522,MATCH(Lists!$J$10,$A$1:$V$1,0))&amp;""),"")</f>
        <v/>
      </c>
      <c r="Y522" s="36">
        <f>IF(ISNUMBER(IFERROR(VALUE(IFERROR(TRIM(INDEX($A522:$V522,MATCH(Lists!$J$2,$A$1:$V$1,0))&amp;""),"")),"")),IF(AND(IFERROR(VALUE(IFERROR(TRIM(INDEX($A522:$V522,MATCH(Lists!$J$2,$A$1:$V$1,0))&amp;""),"")),"")&gt;=0,IFERROR(VALUE(IFERROR(TRIM(INDEX($A522:$V522,MATCH(Lists!$J$2,$A$1:$V$1,0))&amp;""),"")),"")&lt;=10),IFERROR(VALUE(IFERROR(TRIM(INDEX($A522:$V522,MATCH(Lists!$J$2,$A$1:$V$1,0))&amp;""),"")),""),""),"")</f>
        <v/>
      </c>
      <c r="Z522" s="36">
        <f>IF(Y522="","",IF(Y522&gt;=9,"Promoter",IF(Y522&gt;=7,"Passive","Detractor")))</f>
        <v/>
      </c>
      <c r="AA522" s="36">
        <f>IFERROR(VALUE(IFERROR(TRIM(INDEX($A522:$V522,MATCH(Lists!$J$4,$A$1:$V$1,0))&amp;""),"")),"")</f>
        <v/>
      </c>
      <c r="AB522" s="36">
        <f>IFERROR(VALUE(IFERROR(TRIM(INDEX($A522:$V522,MATCH(Lists!$J$5,$A$1:$V$1,0))&amp;""),"")),"")</f>
        <v/>
      </c>
      <c r="AC522" s="36">
        <f>IFERROR(VALUE(IFERROR(TRIM(INDEX($A522:$V522,MATCH(Lists!$J$6,$A$1:$V$1,0))&amp;""),"")),"")</f>
        <v/>
      </c>
      <c r="AD522" s="36">
        <f>IFERROR(TRIM(INDEX($A522:$V522,MATCH(Lists!$J$7,$A$1:$V$1,0))&amp;""),"")</f>
        <v/>
      </c>
      <c r="AE522" s="36">
        <f>IFERROR(TRIM(INDEX($A522:$V522,MATCH(Lists!$J$8,$A$1:$V$1,0))&amp;""),"")</f>
        <v/>
      </c>
      <c r="AF522" s="36">
        <f>IFERROR(TRIM(INDEX($A522:$V522,MATCH(Lists!$J$3,$A$1:$V$1,0))&amp;""),"")</f>
        <v/>
      </c>
      <c r="AG522" s="36">
        <f>IF(LEN(AF522)&gt;0,MAX($AG$1:AG521)+1,"")</f>
        <v/>
      </c>
      <c r="AH522" s="36">
        <f>IFERROR(TRIM(INDEX($A522:$V522,MATCH(Lists!$J$9,$A$1:$V$1,0))&amp;""),"")</f>
        <v/>
      </c>
    </row>
    <row r="523">
      <c r="W523" s="35" t="n"/>
      <c r="X523" s="36">
        <f>IFERROR(TRIM(INDEX($A523:$V523,MATCH(Lists!$J$10,$A$1:$V$1,0))&amp;""),"")</f>
        <v/>
      </c>
      <c r="Y523" s="36">
        <f>IF(ISNUMBER(IFERROR(VALUE(IFERROR(TRIM(INDEX($A523:$V523,MATCH(Lists!$J$2,$A$1:$V$1,0))&amp;""),"")),"")),IF(AND(IFERROR(VALUE(IFERROR(TRIM(INDEX($A523:$V523,MATCH(Lists!$J$2,$A$1:$V$1,0))&amp;""),"")),"")&gt;=0,IFERROR(VALUE(IFERROR(TRIM(INDEX($A523:$V523,MATCH(Lists!$J$2,$A$1:$V$1,0))&amp;""),"")),"")&lt;=10),IFERROR(VALUE(IFERROR(TRIM(INDEX($A523:$V523,MATCH(Lists!$J$2,$A$1:$V$1,0))&amp;""),"")),""),""),"")</f>
        <v/>
      </c>
      <c r="Z523" s="36">
        <f>IF(Y523="","",IF(Y523&gt;=9,"Promoter",IF(Y523&gt;=7,"Passive","Detractor")))</f>
        <v/>
      </c>
      <c r="AA523" s="36">
        <f>IFERROR(VALUE(IFERROR(TRIM(INDEX($A523:$V523,MATCH(Lists!$J$4,$A$1:$V$1,0))&amp;""),"")),"")</f>
        <v/>
      </c>
      <c r="AB523" s="36">
        <f>IFERROR(VALUE(IFERROR(TRIM(INDEX($A523:$V523,MATCH(Lists!$J$5,$A$1:$V$1,0))&amp;""),"")),"")</f>
        <v/>
      </c>
      <c r="AC523" s="36">
        <f>IFERROR(VALUE(IFERROR(TRIM(INDEX($A523:$V523,MATCH(Lists!$J$6,$A$1:$V$1,0))&amp;""),"")),"")</f>
        <v/>
      </c>
      <c r="AD523" s="36">
        <f>IFERROR(TRIM(INDEX($A523:$V523,MATCH(Lists!$J$7,$A$1:$V$1,0))&amp;""),"")</f>
        <v/>
      </c>
      <c r="AE523" s="36">
        <f>IFERROR(TRIM(INDEX($A523:$V523,MATCH(Lists!$J$8,$A$1:$V$1,0))&amp;""),"")</f>
        <v/>
      </c>
      <c r="AF523" s="36">
        <f>IFERROR(TRIM(INDEX($A523:$V523,MATCH(Lists!$J$3,$A$1:$V$1,0))&amp;""),"")</f>
        <v/>
      </c>
      <c r="AG523" s="36">
        <f>IF(LEN(AF523)&gt;0,MAX($AG$1:AG522)+1,"")</f>
        <v/>
      </c>
      <c r="AH523" s="36">
        <f>IFERROR(TRIM(INDEX($A523:$V523,MATCH(Lists!$J$9,$A$1:$V$1,0))&amp;""),"")</f>
        <v/>
      </c>
    </row>
    <row r="524">
      <c r="W524" s="35" t="n"/>
      <c r="X524" s="36">
        <f>IFERROR(TRIM(INDEX($A524:$V524,MATCH(Lists!$J$10,$A$1:$V$1,0))&amp;""),"")</f>
        <v/>
      </c>
      <c r="Y524" s="36">
        <f>IF(ISNUMBER(IFERROR(VALUE(IFERROR(TRIM(INDEX($A524:$V524,MATCH(Lists!$J$2,$A$1:$V$1,0))&amp;""),"")),"")),IF(AND(IFERROR(VALUE(IFERROR(TRIM(INDEX($A524:$V524,MATCH(Lists!$J$2,$A$1:$V$1,0))&amp;""),"")),"")&gt;=0,IFERROR(VALUE(IFERROR(TRIM(INDEX($A524:$V524,MATCH(Lists!$J$2,$A$1:$V$1,0))&amp;""),"")),"")&lt;=10),IFERROR(VALUE(IFERROR(TRIM(INDEX($A524:$V524,MATCH(Lists!$J$2,$A$1:$V$1,0))&amp;""),"")),""),""),"")</f>
        <v/>
      </c>
      <c r="Z524" s="36">
        <f>IF(Y524="","",IF(Y524&gt;=9,"Promoter",IF(Y524&gt;=7,"Passive","Detractor")))</f>
        <v/>
      </c>
      <c r="AA524" s="36">
        <f>IFERROR(VALUE(IFERROR(TRIM(INDEX($A524:$V524,MATCH(Lists!$J$4,$A$1:$V$1,0))&amp;""),"")),"")</f>
        <v/>
      </c>
      <c r="AB524" s="36">
        <f>IFERROR(VALUE(IFERROR(TRIM(INDEX($A524:$V524,MATCH(Lists!$J$5,$A$1:$V$1,0))&amp;""),"")),"")</f>
        <v/>
      </c>
      <c r="AC524" s="36">
        <f>IFERROR(VALUE(IFERROR(TRIM(INDEX($A524:$V524,MATCH(Lists!$J$6,$A$1:$V$1,0))&amp;""),"")),"")</f>
        <v/>
      </c>
      <c r="AD524" s="36">
        <f>IFERROR(TRIM(INDEX($A524:$V524,MATCH(Lists!$J$7,$A$1:$V$1,0))&amp;""),"")</f>
        <v/>
      </c>
      <c r="AE524" s="36">
        <f>IFERROR(TRIM(INDEX($A524:$V524,MATCH(Lists!$J$8,$A$1:$V$1,0))&amp;""),"")</f>
        <v/>
      </c>
      <c r="AF524" s="36">
        <f>IFERROR(TRIM(INDEX($A524:$V524,MATCH(Lists!$J$3,$A$1:$V$1,0))&amp;""),"")</f>
        <v/>
      </c>
      <c r="AG524" s="36">
        <f>IF(LEN(AF524)&gt;0,MAX($AG$1:AG523)+1,"")</f>
        <v/>
      </c>
      <c r="AH524" s="36">
        <f>IFERROR(TRIM(INDEX($A524:$V524,MATCH(Lists!$J$9,$A$1:$V$1,0))&amp;""),"")</f>
        <v/>
      </c>
    </row>
    <row r="525">
      <c r="W525" s="35" t="n"/>
      <c r="X525" s="36">
        <f>IFERROR(TRIM(INDEX($A525:$V525,MATCH(Lists!$J$10,$A$1:$V$1,0))&amp;""),"")</f>
        <v/>
      </c>
      <c r="Y525" s="36">
        <f>IF(ISNUMBER(IFERROR(VALUE(IFERROR(TRIM(INDEX($A525:$V525,MATCH(Lists!$J$2,$A$1:$V$1,0))&amp;""),"")),"")),IF(AND(IFERROR(VALUE(IFERROR(TRIM(INDEX($A525:$V525,MATCH(Lists!$J$2,$A$1:$V$1,0))&amp;""),"")),"")&gt;=0,IFERROR(VALUE(IFERROR(TRIM(INDEX($A525:$V525,MATCH(Lists!$J$2,$A$1:$V$1,0))&amp;""),"")),"")&lt;=10),IFERROR(VALUE(IFERROR(TRIM(INDEX($A525:$V525,MATCH(Lists!$J$2,$A$1:$V$1,0))&amp;""),"")),""),""),"")</f>
        <v/>
      </c>
      <c r="Z525" s="36">
        <f>IF(Y525="","",IF(Y525&gt;=9,"Promoter",IF(Y525&gt;=7,"Passive","Detractor")))</f>
        <v/>
      </c>
      <c r="AA525" s="36">
        <f>IFERROR(VALUE(IFERROR(TRIM(INDEX($A525:$V525,MATCH(Lists!$J$4,$A$1:$V$1,0))&amp;""),"")),"")</f>
        <v/>
      </c>
      <c r="AB525" s="36">
        <f>IFERROR(VALUE(IFERROR(TRIM(INDEX($A525:$V525,MATCH(Lists!$J$5,$A$1:$V$1,0))&amp;""),"")),"")</f>
        <v/>
      </c>
      <c r="AC525" s="36">
        <f>IFERROR(VALUE(IFERROR(TRIM(INDEX($A525:$V525,MATCH(Lists!$J$6,$A$1:$V$1,0))&amp;""),"")),"")</f>
        <v/>
      </c>
      <c r="AD525" s="36">
        <f>IFERROR(TRIM(INDEX($A525:$V525,MATCH(Lists!$J$7,$A$1:$V$1,0))&amp;""),"")</f>
        <v/>
      </c>
      <c r="AE525" s="36">
        <f>IFERROR(TRIM(INDEX($A525:$V525,MATCH(Lists!$J$8,$A$1:$V$1,0))&amp;""),"")</f>
        <v/>
      </c>
      <c r="AF525" s="36">
        <f>IFERROR(TRIM(INDEX($A525:$V525,MATCH(Lists!$J$3,$A$1:$V$1,0))&amp;""),"")</f>
        <v/>
      </c>
      <c r="AG525" s="36">
        <f>IF(LEN(AF525)&gt;0,MAX($AG$1:AG524)+1,"")</f>
        <v/>
      </c>
      <c r="AH525" s="36">
        <f>IFERROR(TRIM(INDEX($A525:$V525,MATCH(Lists!$J$9,$A$1:$V$1,0))&amp;""),"")</f>
        <v/>
      </c>
    </row>
    <row r="526">
      <c r="W526" s="35" t="n"/>
      <c r="X526" s="36">
        <f>IFERROR(TRIM(INDEX($A526:$V526,MATCH(Lists!$J$10,$A$1:$V$1,0))&amp;""),"")</f>
        <v/>
      </c>
      <c r="Y526" s="36">
        <f>IF(ISNUMBER(IFERROR(VALUE(IFERROR(TRIM(INDEX($A526:$V526,MATCH(Lists!$J$2,$A$1:$V$1,0))&amp;""),"")),"")),IF(AND(IFERROR(VALUE(IFERROR(TRIM(INDEX($A526:$V526,MATCH(Lists!$J$2,$A$1:$V$1,0))&amp;""),"")),"")&gt;=0,IFERROR(VALUE(IFERROR(TRIM(INDEX($A526:$V526,MATCH(Lists!$J$2,$A$1:$V$1,0))&amp;""),"")),"")&lt;=10),IFERROR(VALUE(IFERROR(TRIM(INDEX($A526:$V526,MATCH(Lists!$J$2,$A$1:$V$1,0))&amp;""),"")),""),""),"")</f>
        <v/>
      </c>
      <c r="Z526" s="36">
        <f>IF(Y526="","",IF(Y526&gt;=9,"Promoter",IF(Y526&gt;=7,"Passive","Detractor")))</f>
        <v/>
      </c>
      <c r="AA526" s="36">
        <f>IFERROR(VALUE(IFERROR(TRIM(INDEX($A526:$V526,MATCH(Lists!$J$4,$A$1:$V$1,0))&amp;""),"")),"")</f>
        <v/>
      </c>
      <c r="AB526" s="36">
        <f>IFERROR(VALUE(IFERROR(TRIM(INDEX($A526:$V526,MATCH(Lists!$J$5,$A$1:$V$1,0))&amp;""),"")),"")</f>
        <v/>
      </c>
      <c r="AC526" s="36">
        <f>IFERROR(VALUE(IFERROR(TRIM(INDEX($A526:$V526,MATCH(Lists!$J$6,$A$1:$V$1,0))&amp;""),"")),"")</f>
        <v/>
      </c>
      <c r="AD526" s="36">
        <f>IFERROR(TRIM(INDEX($A526:$V526,MATCH(Lists!$J$7,$A$1:$V$1,0))&amp;""),"")</f>
        <v/>
      </c>
      <c r="AE526" s="36">
        <f>IFERROR(TRIM(INDEX($A526:$V526,MATCH(Lists!$J$8,$A$1:$V$1,0))&amp;""),"")</f>
        <v/>
      </c>
      <c r="AF526" s="36">
        <f>IFERROR(TRIM(INDEX($A526:$V526,MATCH(Lists!$J$3,$A$1:$V$1,0))&amp;""),"")</f>
        <v/>
      </c>
      <c r="AG526" s="36">
        <f>IF(LEN(AF526)&gt;0,MAX($AG$1:AG525)+1,"")</f>
        <v/>
      </c>
      <c r="AH526" s="36">
        <f>IFERROR(TRIM(INDEX($A526:$V526,MATCH(Lists!$J$9,$A$1:$V$1,0))&amp;""),"")</f>
        <v/>
      </c>
    </row>
    <row r="527">
      <c r="W527" s="35" t="n"/>
      <c r="X527" s="36">
        <f>IFERROR(TRIM(INDEX($A527:$V527,MATCH(Lists!$J$10,$A$1:$V$1,0))&amp;""),"")</f>
        <v/>
      </c>
      <c r="Y527" s="36">
        <f>IF(ISNUMBER(IFERROR(VALUE(IFERROR(TRIM(INDEX($A527:$V527,MATCH(Lists!$J$2,$A$1:$V$1,0))&amp;""),"")),"")),IF(AND(IFERROR(VALUE(IFERROR(TRIM(INDEX($A527:$V527,MATCH(Lists!$J$2,$A$1:$V$1,0))&amp;""),"")),"")&gt;=0,IFERROR(VALUE(IFERROR(TRIM(INDEX($A527:$V527,MATCH(Lists!$J$2,$A$1:$V$1,0))&amp;""),"")),"")&lt;=10),IFERROR(VALUE(IFERROR(TRIM(INDEX($A527:$V527,MATCH(Lists!$J$2,$A$1:$V$1,0))&amp;""),"")),""),""),"")</f>
        <v/>
      </c>
      <c r="Z527" s="36">
        <f>IF(Y527="","",IF(Y527&gt;=9,"Promoter",IF(Y527&gt;=7,"Passive","Detractor")))</f>
        <v/>
      </c>
      <c r="AA527" s="36">
        <f>IFERROR(VALUE(IFERROR(TRIM(INDEX($A527:$V527,MATCH(Lists!$J$4,$A$1:$V$1,0))&amp;""),"")),"")</f>
        <v/>
      </c>
      <c r="AB527" s="36">
        <f>IFERROR(VALUE(IFERROR(TRIM(INDEX($A527:$V527,MATCH(Lists!$J$5,$A$1:$V$1,0))&amp;""),"")),"")</f>
        <v/>
      </c>
      <c r="AC527" s="36">
        <f>IFERROR(VALUE(IFERROR(TRIM(INDEX($A527:$V527,MATCH(Lists!$J$6,$A$1:$V$1,0))&amp;""),"")),"")</f>
        <v/>
      </c>
      <c r="AD527" s="36">
        <f>IFERROR(TRIM(INDEX($A527:$V527,MATCH(Lists!$J$7,$A$1:$V$1,0))&amp;""),"")</f>
        <v/>
      </c>
      <c r="AE527" s="36">
        <f>IFERROR(TRIM(INDEX($A527:$V527,MATCH(Lists!$J$8,$A$1:$V$1,0))&amp;""),"")</f>
        <v/>
      </c>
      <c r="AF527" s="36">
        <f>IFERROR(TRIM(INDEX($A527:$V527,MATCH(Lists!$J$3,$A$1:$V$1,0))&amp;""),"")</f>
        <v/>
      </c>
      <c r="AG527" s="36">
        <f>IF(LEN(AF527)&gt;0,MAX($AG$1:AG526)+1,"")</f>
        <v/>
      </c>
      <c r="AH527" s="36">
        <f>IFERROR(TRIM(INDEX($A527:$V527,MATCH(Lists!$J$9,$A$1:$V$1,0))&amp;""),"")</f>
        <v/>
      </c>
    </row>
    <row r="528">
      <c r="W528" s="35" t="n"/>
      <c r="X528" s="36">
        <f>IFERROR(TRIM(INDEX($A528:$V528,MATCH(Lists!$J$10,$A$1:$V$1,0))&amp;""),"")</f>
        <v/>
      </c>
      <c r="Y528" s="36">
        <f>IF(ISNUMBER(IFERROR(VALUE(IFERROR(TRIM(INDEX($A528:$V528,MATCH(Lists!$J$2,$A$1:$V$1,0))&amp;""),"")),"")),IF(AND(IFERROR(VALUE(IFERROR(TRIM(INDEX($A528:$V528,MATCH(Lists!$J$2,$A$1:$V$1,0))&amp;""),"")),"")&gt;=0,IFERROR(VALUE(IFERROR(TRIM(INDEX($A528:$V528,MATCH(Lists!$J$2,$A$1:$V$1,0))&amp;""),"")),"")&lt;=10),IFERROR(VALUE(IFERROR(TRIM(INDEX($A528:$V528,MATCH(Lists!$J$2,$A$1:$V$1,0))&amp;""),"")),""),""),"")</f>
        <v/>
      </c>
      <c r="Z528" s="36">
        <f>IF(Y528="","",IF(Y528&gt;=9,"Promoter",IF(Y528&gt;=7,"Passive","Detractor")))</f>
        <v/>
      </c>
      <c r="AA528" s="36">
        <f>IFERROR(VALUE(IFERROR(TRIM(INDEX($A528:$V528,MATCH(Lists!$J$4,$A$1:$V$1,0))&amp;""),"")),"")</f>
        <v/>
      </c>
      <c r="AB528" s="36">
        <f>IFERROR(VALUE(IFERROR(TRIM(INDEX($A528:$V528,MATCH(Lists!$J$5,$A$1:$V$1,0))&amp;""),"")),"")</f>
        <v/>
      </c>
      <c r="AC528" s="36">
        <f>IFERROR(VALUE(IFERROR(TRIM(INDEX($A528:$V528,MATCH(Lists!$J$6,$A$1:$V$1,0))&amp;""),"")),"")</f>
        <v/>
      </c>
      <c r="AD528" s="36">
        <f>IFERROR(TRIM(INDEX($A528:$V528,MATCH(Lists!$J$7,$A$1:$V$1,0))&amp;""),"")</f>
        <v/>
      </c>
      <c r="AE528" s="36">
        <f>IFERROR(TRIM(INDEX($A528:$V528,MATCH(Lists!$J$8,$A$1:$V$1,0))&amp;""),"")</f>
        <v/>
      </c>
      <c r="AF528" s="36">
        <f>IFERROR(TRIM(INDEX($A528:$V528,MATCH(Lists!$J$3,$A$1:$V$1,0))&amp;""),"")</f>
        <v/>
      </c>
      <c r="AG528" s="36">
        <f>IF(LEN(AF528)&gt;0,MAX($AG$1:AG527)+1,"")</f>
        <v/>
      </c>
      <c r="AH528" s="36">
        <f>IFERROR(TRIM(INDEX($A528:$V528,MATCH(Lists!$J$9,$A$1:$V$1,0))&amp;""),"")</f>
        <v/>
      </c>
    </row>
    <row r="529">
      <c r="W529" s="35" t="n"/>
      <c r="X529" s="36">
        <f>IFERROR(TRIM(INDEX($A529:$V529,MATCH(Lists!$J$10,$A$1:$V$1,0))&amp;""),"")</f>
        <v/>
      </c>
      <c r="Y529" s="36">
        <f>IF(ISNUMBER(IFERROR(VALUE(IFERROR(TRIM(INDEX($A529:$V529,MATCH(Lists!$J$2,$A$1:$V$1,0))&amp;""),"")),"")),IF(AND(IFERROR(VALUE(IFERROR(TRIM(INDEX($A529:$V529,MATCH(Lists!$J$2,$A$1:$V$1,0))&amp;""),"")),"")&gt;=0,IFERROR(VALUE(IFERROR(TRIM(INDEX($A529:$V529,MATCH(Lists!$J$2,$A$1:$V$1,0))&amp;""),"")),"")&lt;=10),IFERROR(VALUE(IFERROR(TRIM(INDEX($A529:$V529,MATCH(Lists!$J$2,$A$1:$V$1,0))&amp;""),"")),""),""),"")</f>
        <v/>
      </c>
      <c r="Z529" s="36">
        <f>IF(Y529="","",IF(Y529&gt;=9,"Promoter",IF(Y529&gt;=7,"Passive","Detractor")))</f>
        <v/>
      </c>
      <c r="AA529" s="36">
        <f>IFERROR(VALUE(IFERROR(TRIM(INDEX($A529:$V529,MATCH(Lists!$J$4,$A$1:$V$1,0))&amp;""),"")),"")</f>
        <v/>
      </c>
      <c r="AB529" s="36">
        <f>IFERROR(VALUE(IFERROR(TRIM(INDEX($A529:$V529,MATCH(Lists!$J$5,$A$1:$V$1,0))&amp;""),"")),"")</f>
        <v/>
      </c>
      <c r="AC529" s="36">
        <f>IFERROR(VALUE(IFERROR(TRIM(INDEX($A529:$V529,MATCH(Lists!$J$6,$A$1:$V$1,0))&amp;""),"")),"")</f>
        <v/>
      </c>
      <c r="AD529" s="36">
        <f>IFERROR(TRIM(INDEX($A529:$V529,MATCH(Lists!$J$7,$A$1:$V$1,0))&amp;""),"")</f>
        <v/>
      </c>
      <c r="AE529" s="36">
        <f>IFERROR(TRIM(INDEX($A529:$V529,MATCH(Lists!$J$8,$A$1:$V$1,0))&amp;""),"")</f>
        <v/>
      </c>
      <c r="AF529" s="36">
        <f>IFERROR(TRIM(INDEX($A529:$V529,MATCH(Lists!$J$3,$A$1:$V$1,0))&amp;""),"")</f>
        <v/>
      </c>
      <c r="AG529" s="36">
        <f>IF(LEN(AF529)&gt;0,MAX($AG$1:AG528)+1,"")</f>
        <v/>
      </c>
      <c r="AH529" s="36">
        <f>IFERROR(TRIM(INDEX($A529:$V529,MATCH(Lists!$J$9,$A$1:$V$1,0))&amp;""),"")</f>
        <v/>
      </c>
    </row>
    <row r="530">
      <c r="W530" s="35" t="n"/>
      <c r="X530" s="36">
        <f>IFERROR(TRIM(INDEX($A530:$V530,MATCH(Lists!$J$10,$A$1:$V$1,0))&amp;""),"")</f>
        <v/>
      </c>
      <c r="Y530" s="36">
        <f>IF(ISNUMBER(IFERROR(VALUE(IFERROR(TRIM(INDEX($A530:$V530,MATCH(Lists!$J$2,$A$1:$V$1,0))&amp;""),"")),"")),IF(AND(IFERROR(VALUE(IFERROR(TRIM(INDEX($A530:$V530,MATCH(Lists!$J$2,$A$1:$V$1,0))&amp;""),"")),"")&gt;=0,IFERROR(VALUE(IFERROR(TRIM(INDEX($A530:$V530,MATCH(Lists!$J$2,$A$1:$V$1,0))&amp;""),"")),"")&lt;=10),IFERROR(VALUE(IFERROR(TRIM(INDEX($A530:$V530,MATCH(Lists!$J$2,$A$1:$V$1,0))&amp;""),"")),""),""),"")</f>
        <v/>
      </c>
      <c r="Z530" s="36">
        <f>IF(Y530="","",IF(Y530&gt;=9,"Promoter",IF(Y530&gt;=7,"Passive","Detractor")))</f>
        <v/>
      </c>
      <c r="AA530" s="36">
        <f>IFERROR(VALUE(IFERROR(TRIM(INDEX($A530:$V530,MATCH(Lists!$J$4,$A$1:$V$1,0))&amp;""),"")),"")</f>
        <v/>
      </c>
      <c r="AB530" s="36">
        <f>IFERROR(VALUE(IFERROR(TRIM(INDEX($A530:$V530,MATCH(Lists!$J$5,$A$1:$V$1,0))&amp;""),"")),"")</f>
        <v/>
      </c>
      <c r="AC530" s="36">
        <f>IFERROR(VALUE(IFERROR(TRIM(INDEX($A530:$V530,MATCH(Lists!$J$6,$A$1:$V$1,0))&amp;""),"")),"")</f>
        <v/>
      </c>
      <c r="AD530" s="36">
        <f>IFERROR(TRIM(INDEX($A530:$V530,MATCH(Lists!$J$7,$A$1:$V$1,0))&amp;""),"")</f>
        <v/>
      </c>
      <c r="AE530" s="36">
        <f>IFERROR(TRIM(INDEX($A530:$V530,MATCH(Lists!$J$8,$A$1:$V$1,0))&amp;""),"")</f>
        <v/>
      </c>
      <c r="AF530" s="36">
        <f>IFERROR(TRIM(INDEX($A530:$V530,MATCH(Lists!$J$3,$A$1:$V$1,0))&amp;""),"")</f>
        <v/>
      </c>
      <c r="AG530" s="36">
        <f>IF(LEN(AF530)&gt;0,MAX($AG$1:AG529)+1,"")</f>
        <v/>
      </c>
      <c r="AH530" s="36">
        <f>IFERROR(TRIM(INDEX($A530:$V530,MATCH(Lists!$J$9,$A$1:$V$1,0))&amp;""),"")</f>
        <v/>
      </c>
    </row>
    <row r="531">
      <c r="W531" s="35" t="n"/>
      <c r="X531" s="36">
        <f>IFERROR(TRIM(INDEX($A531:$V531,MATCH(Lists!$J$10,$A$1:$V$1,0))&amp;""),"")</f>
        <v/>
      </c>
      <c r="Y531" s="36">
        <f>IF(ISNUMBER(IFERROR(VALUE(IFERROR(TRIM(INDEX($A531:$V531,MATCH(Lists!$J$2,$A$1:$V$1,0))&amp;""),"")),"")),IF(AND(IFERROR(VALUE(IFERROR(TRIM(INDEX($A531:$V531,MATCH(Lists!$J$2,$A$1:$V$1,0))&amp;""),"")),"")&gt;=0,IFERROR(VALUE(IFERROR(TRIM(INDEX($A531:$V531,MATCH(Lists!$J$2,$A$1:$V$1,0))&amp;""),"")),"")&lt;=10),IFERROR(VALUE(IFERROR(TRIM(INDEX($A531:$V531,MATCH(Lists!$J$2,$A$1:$V$1,0))&amp;""),"")),""),""),"")</f>
        <v/>
      </c>
      <c r="Z531" s="36">
        <f>IF(Y531="","",IF(Y531&gt;=9,"Promoter",IF(Y531&gt;=7,"Passive","Detractor")))</f>
        <v/>
      </c>
      <c r="AA531" s="36">
        <f>IFERROR(VALUE(IFERROR(TRIM(INDEX($A531:$V531,MATCH(Lists!$J$4,$A$1:$V$1,0))&amp;""),"")),"")</f>
        <v/>
      </c>
      <c r="AB531" s="36">
        <f>IFERROR(VALUE(IFERROR(TRIM(INDEX($A531:$V531,MATCH(Lists!$J$5,$A$1:$V$1,0))&amp;""),"")),"")</f>
        <v/>
      </c>
      <c r="AC531" s="36">
        <f>IFERROR(VALUE(IFERROR(TRIM(INDEX($A531:$V531,MATCH(Lists!$J$6,$A$1:$V$1,0))&amp;""),"")),"")</f>
        <v/>
      </c>
      <c r="AD531" s="36">
        <f>IFERROR(TRIM(INDEX($A531:$V531,MATCH(Lists!$J$7,$A$1:$V$1,0))&amp;""),"")</f>
        <v/>
      </c>
      <c r="AE531" s="36">
        <f>IFERROR(TRIM(INDEX($A531:$V531,MATCH(Lists!$J$8,$A$1:$V$1,0))&amp;""),"")</f>
        <v/>
      </c>
      <c r="AF531" s="36">
        <f>IFERROR(TRIM(INDEX($A531:$V531,MATCH(Lists!$J$3,$A$1:$V$1,0))&amp;""),"")</f>
        <v/>
      </c>
      <c r="AG531" s="36">
        <f>IF(LEN(AF531)&gt;0,MAX($AG$1:AG530)+1,"")</f>
        <v/>
      </c>
      <c r="AH531" s="36">
        <f>IFERROR(TRIM(INDEX($A531:$V531,MATCH(Lists!$J$9,$A$1:$V$1,0))&amp;""),"")</f>
        <v/>
      </c>
    </row>
    <row r="532">
      <c r="W532" s="35" t="n"/>
      <c r="X532" s="36">
        <f>IFERROR(TRIM(INDEX($A532:$V532,MATCH(Lists!$J$10,$A$1:$V$1,0))&amp;""),"")</f>
        <v/>
      </c>
      <c r="Y532" s="36">
        <f>IF(ISNUMBER(IFERROR(VALUE(IFERROR(TRIM(INDEX($A532:$V532,MATCH(Lists!$J$2,$A$1:$V$1,0))&amp;""),"")),"")),IF(AND(IFERROR(VALUE(IFERROR(TRIM(INDEX($A532:$V532,MATCH(Lists!$J$2,$A$1:$V$1,0))&amp;""),"")),"")&gt;=0,IFERROR(VALUE(IFERROR(TRIM(INDEX($A532:$V532,MATCH(Lists!$J$2,$A$1:$V$1,0))&amp;""),"")),"")&lt;=10),IFERROR(VALUE(IFERROR(TRIM(INDEX($A532:$V532,MATCH(Lists!$J$2,$A$1:$V$1,0))&amp;""),"")),""),""),"")</f>
        <v/>
      </c>
      <c r="Z532" s="36">
        <f>IF(Y532="","",IF(Y532&gt;=9,"Promoter",IF(Y532&gt;=7,"Passive","Detractor")))</f>
        <v/>
      </c>
      <c r="AA532" s="36">
        <f>IFERROR(VALUE(IFERROR(TRIM(INDEX($A532:$V532,MATCH(Lists!$J$4,$A$1:$V$1,0))&amp;""),"")),"")</f>
        <v/>
      </c>
      <c r="AB532" s="36">
        <f>IFERROR(VALUE(IFERROR(TRIM(INDEX($A532:$V532,MATCH(Lists!$J$5,$A$1:$V$1,0))&amp;""),"")),"")</f>
        <v/>
      </c>
      <c r="AC532" s="36">
        <f>IFERROR(VALUE(IFERROR(TRIM(INDEX($A532:$V532,MATCH(Lists!$J$6,$A$1:$V$1,0))&amp;""),"")),"")</f>
        <v/>
      </c>
      <c r="AD532" s="36">
        <f>IFERROR(TRIM(INDEX($A532:$V532,MATCH(Lists!$J$7,$A$1:$V$1,0))&amp;""),"")</f>
        <v/>
      </c>
      <c r="AE532" s="36">
        <f>IFERROR(TRIM(INDEX($A532:$V532,MATCH(Lists!$J$8,$A$1:$V$1,0))&amp;""),"")</f>
        <v/>
      </c>
      <c r="AF532" s="36">
        <f>IFERROR(TRIM(INDEX($A532:$V532,MATCH(Lists!$J$3,$A$1:$V$1,0))&amp;""),"")</f>
        <v/>
      </c>
      <c r="AG532" s="36">
        <f>IF(LEN(AF532)&gt;0,MAX($AG$1:AG531)+1,"")</f>
        <v/>
      </c>
      <c r="AH532" s="36">
        <f>IFERROR(TRIM(INDEX($A532:$V532,MATCH(Lists!$J$9,$A$1:$V$1,0))&amp;""),"")</f>
        <v/>
      </c>
    </row>
    <row r="533">
      <c r="W533" s="35" t="n"/>
      <c r="X533" s="36">
        <f>IFERROR(TRIM(INDEX($A533:$V533,MATCH(Lists!$J$10,$A$1:$V$1,0))&amp;""),"")</f>
        <v/>
      </c>
      <c r="Y533" s="36">
        <f>IF(ISNUMBER(IFERROR(VALUE(IFERROR(TRIM(INDEX($A533:$V533,MATCH(Lists!$J$2,$A$1:$V$1,0))&amp;""),"")),"")),IF(AND(IFERROR(VALUE(IFERROR(TRIM(INDEX($A533:$V533,MATCH(Lists!$J$2,$A$1:$V$1,0))&amp;""),"")),"")&gt;=0,IFERROR(VALUE(IFERROR(TRIM(INDEX($A533:$V533,MATCH(Lists!$J$2,$A$1:$V$1,0))&amp;""),"")),"")&lt;=10),IFERROR(VALUE(IFERROR(TRIM(INDEX($A533:$V533,MATCH(Lists!$J$2,$A$1:$V$1,0))&amp;""),"")),""),""),"")</f>
        <v/>
      </c>
      <c r="Z533" s="36">
        <f>IF(Y533="","",IF(Y533&gt;=9,"Promoter",IF(Y533&gt;=7,"Passive","Detractor")))</f>
        <v/>
      </c>
      <c r="AA533" s="36">
        <f>IFERROR(VALUE(IFERROR(TRIM(INDEX($A533:$V533,MATCH(Lists!$J$4,$A$1:$V$1,0))&amp;""),"")),"")</f>
        <v/>
      </c>
      <c r="AB533" s="36">
        <f>IFERROR(VALUE(IFERROR(TRIM(INDEX($A533:$V533,MATCH(Lists!$J$5,$A$1:$V$1,0))&amp;""),"")),"")</f>
        <v/>
      </c>
      <c r="AC533" s="36">
        <f>IFERROR(VALUE(IFERROR(TRIM(INDEX($A533:$V533,MATCH(Lists!$J$6,$A$1:$V$1,0))&amp;""),"")),"")</f>
        <v/>
      </c>
      <c r="AD533" s="36">
        <f>IFERROR(TRIM(INDEX($A533:$V533,MATCH(Lists!$J$7,$A$1:$V$1,0))&amp;""),"")</f>
        <v/>
      </c>
      <c r="AE533" s="36">
        <f>IFERROR(TRIM(INDEX($A533:$V533,MATCH(Lists!$J$8,$A$1:$V$1,0))&amp;""),"")</f>
        <v/>
      </c>
      <c r="AF533" s="36">
        <f>IFERROR(TRIM(INDEX($A533:$V533,MATCH(Lists!$J$3,$A$1:$V$1,0))&amp;""),"")</f>
        <v/>
      </c>
      <c r="AG533" s="36">
        <f>IF(LEN(AF533)&gt;0,MAX($AG$1:AG532)+1,"")</f>
        <v/>
      </c>
      <c r="AH533" s="36">
        <f>IFERROR(TRIM(INDEX($A533:$V533,MATCH(Lists!$J$9,$A$1:$V$1,0))&amp;""),"")</f>
        <v/>
      </c>
    </row>
    <row r="534">
      <c r="W534" s="35" t="n"/>
      <c r="X534" s="36">
        <f>IFERROR(TRIM(INDEX($A534:$V534,MATCH(Lists!$J$10,$A$1:$V$1,0))&amp;""),"")</f>
        <v/>
      </c>
      <c r="Y534" s="36">
        <f>IF(ISNUMBER(IFERROR(VALUE(IFERROR(TRIM(INDEX($A534:$V534,MATCH(Lists!$J$2,$A$1:$V$1,0))&amp;""),"")),"")),IF(AND(IFERROR(VALUE(IFERROR(TRIM(INDEX($A534:$V534,MATCH(Lists!$J$2,$A$1:$V$1,0))&amp;""),"")),"")&gt;=0,IFERROR(VALUE(IFERROR(TRIM(INDEX($A534:$V534,MATCH(Lists!$J$2,$A$1:$V$1,0))&amp;""),"")),"")&lt;=10),IFERROR(VALUE(IFERROR(TRIM(INDEX($A534:$V534,MATCH(Lists!$J$2,$A$1:$V$1,0))&amp;""),"")),""),""),"")</f>
        <v/>
      </c>
      <c r="Z534" s="36">
        <f>IF(Y534="","",IF(Y534&gt;=9,"Promoter",IF(Y534&gt;=7,"Passive","Detractor")))</f>
        <v/>
      </c>
      <c r="AA534" s="36">
        <f>IFERROR(VALUE(IFERROR(TRIM(INDEX($A534:$V534,MATCH(Lists!$J$4,$A$1:$V$1,0))&amp;""),"")),"")</f>
        <v/>
      </c>
      <c r="AB534" s="36">
        <f>IFERROR(VALUE(IFERROR(TRIM(INDEX($A534:$V534,MATCH(Lists!$J$5,$A$1:$V$1,0))&amp;""),"")),"")</f>
        <v/>
      </c>
      <c r="AC534" s="36">
        <f>IFERROR(VALUE(IFERROR(TRIM(INDEX($A534:$V534,MATCH(Lists!$J$6,$A$1:$V$1,0))&amp;""),"")),"")</f>
        <v/>
      </c>
      <c r="AD534" s="36">
        <f>IFERROR(TRIM(INDEX($A534:$V534,MATCH(Lists!$J$7,$A$1:$V$1,0))&amp;""),"")</f>
        <v/>
      </c>
      <c r="AE534" s="36">
        <f>IFERROR(TRIM(INDEX($A534:$V534,MATCH(Lists!$J$8,$A$1:$V$1,0))&amp;""),"")</f>
        <v/>
      </c>
      <c r="AF534" s="36">
        <f>IFERROR(TRIM(INDEX($A534:$V534,MATCH(Lists!$J$3,$A$1:$V$1,0))&amp;""),"")</f>
        <v/>
      </c>
      <c r="AG534" s="36">
        <f>IF(LEN(AF534)&gt;0,MAX($AG$1:AG533)+1,"")</f>
        <v/>
      </c>
      <c r="AH534" s="36">
        <f>IFERROR(TRIM(INDEX($A534:$V534,MATCH(Lists!$J$9,$A$1:$V$1,0))&amp;""),"")</f>
        <v/>
      </c>
    </row>
    <row r="535">
      <c r="W535" s="35" t="n"/>
      <c r="X535" s="36">
        <f>IFERROR(TRIM(INDEX($A535:$V535,MATCH(Lists!$J$10,$A$1:$V$1,0))&amp;""),"")</f>
        <v/>
      </c>
      <c r="Y535" s="36">
        <f>IF(ISNUMBER(IFERROR(VALUE(IFERROR(TRIM(INDEX($A535:$V535,MATCH(Lists!$J$2,$A$1:$V$1,0))&amp;""),"")),"")),IF(AND(IFERROR(VALUE(IFERROR(TRIM(INDEX($A535:$V535,MATCH(Lists!$J$2,$A$1:$V$1,0))&amp;""),"")),"")&gt;=0,IFERROR(VALUE(IFERROR(TRIM(INDEX($A535:$V535,MATCH(Lists!$J$2,$A$1:$V$1,0))&amp;""),"")),"")&lt;=10),IFERROR(VALUE(IFERROR(TRIM(INDEX($A535:$V535,MATCH(Lists!$J$2,$A$1:$V$1,0))&amp;""),"")),""),""),"")</f>
        <v/>
      </c>
      <c r="Z535" s="36">
        <f>IF(Y535="","",IF(Y535&gt;=9,"Promoter",IF(Y535&gt;=7,"Passive","Detractor")))</f>
        <v/>
      </c>
      <c r="AA535" s="36">
        <f>IFERROR(VALUE(IFERROR(TRIM(INDEX($A535:$V535,MATCH(Lists!$J$4,$A$1:$V$1,0))&amp;""),"")),"")</f>
        <v/>
      </c>
      <c r="AB535" s="36">
        <f>IFERROR(VALUE(IFERROR(TRIM(INDEX($A535:$V535,MATCH(Lists!$J$5,$A$1:$V$1,0))&amp;""),"")),"")</f>
        <v/>
      </c>
      <c r="AC535" s="36">
        <f>IFERROR(VALUE(IFERROR(TRIM(INDEX($A535:$V535,MATCH(Lists!$J$6,$A$1:$V$1,0))&amp;""),"")),"")</f>
        <v/>
      </c>
      <c r="AD535" s="36">
        <f>IFERROR(TRIM(INDEX($A535:$V535,MATCH(Lists!$J$7,$A$1:$V$1,0))&amp;""),"")</f>
        <v/>
      </c>
      <c r="AE535" s="36">
        <f>IFERROR(TRIM(INDEX($A535:$V535,MATCH(Lists!$J$8,$A$1:$V$1,0))&amp;""),"")</f>
        <v/>
      </c>
      <c r="AF535" s="36">
        <f>IFERROR(TRIM(INDEX($A535:$V535,MATCH(Lists!$J$3,$A$1:$V$1,0))&amp;""),"")</f>
        <v/>
      </c>
      <c r="AG535" s="36">
        <f>IF(LEN(AF535)&gt;0,MAX($AG$1:AG534)+1,"")</f>
        <v/>
      </c>
      <c r="AH535" s="36">
        <f>IFERROR(TRIM(INDEX($A535:$V535,MATCH(Lists!$J$9,$A$1:$V$1,0))&amp;""),"")</f>
        <v/>
      </c>
    </row>
    <row r="536">
      <c r="W536" s="35" t="n"/>
      <c r="X536" s="36">
        <f>IFERROR(TRIM(INDEX($A536:$V536,MATCH(Lists!$J$10,$A$1:$V$1,0))&amp;""),"")</f>
        <v/>
      </c>
      <c r="Y536" s="36">
        <f>IF(ISNUMBER(IFERROR(VALUE(IFERROR(TRIM(INDEX($A536:$V536,MATCH(Lists!$J$2,$A$1:$V$1,0))&amp;""),"")),"")),IF(AND(IFERROR(VALUE(IFERROR(TRIM(INDEX($A536:$V536,MATCH(Lists!$J$2,$A$1:$V$1,0))&amp;""),"")),"")&gt;=0,IFERROR(VALUE(IFERROR(TRIM(INDEX($A536:$V536,MATCH(Lists!$J$2,$A$1:$V$1,0))&amp;""),"")),"")&lt;=10),IFERROR(VALUE(IFERROR(TRIM(INDEX($A536:$V536,MATCH(Lists!$J$2,$A$1:$V$1,0))&amp;""),"")),""),""),"")</f>
        <v/>
      </c>
      <c r="Z536" s="36">
        <f>IF(Y536="","",IF(Y536&gt;=9,"Promoter",IF(Y536&gt;=7,"Passive","Detractor")))</f>
        <v/>
      </c>
      <c r="AA536" s="36">
        <f>IFERROR(VALUE(IFERROR(TRIM(INDEX($A536:$V536,MATCH(Lists!$J$4,$A$1:$V$1,0))&amp;""),"")),"")</f>
        <v/>
      </c>
      <c r="AB536" s="36">
        <f>IFERROR(VALUE(IFERROR(TRIM(INDEX($A536:$V536,MATCH(Lists!$J$5,$A$1:$V$1,0))&amp;""),"")),"")</f>
        <v/>
      </c>
      <c r="AC536" s="36">
        <f>IFERROR(VALUE(IFERROR(TRIM(INDEX($A536:$V536,MATCH(Lists!$J$6,$A$1:$V$1,0))&amp;""),"")),"")</f>
        <v/>
      </c>
      <c r="AD536" s="36">
        <f>IFERROR(TRIM(INDEX($A536:$V536,MATCH(Lists!$J$7,$A$1:$V$1,0))&amp;""),"")</f>
        <v/>
      </c>
      <c r="AE536" s="36">
        <f>IFERROR(TRIM(INDEX($A536:$V536,MATCH(Lists!$J$8,$A$1:$V$1,0))&amp;""),"")</f>
        <v/>
      </c>
      <c r="AF536" s="36">
        <f>IFERROR(TRIM(INDEX($A536:$V536,MATCH(Lists!$J$3,$A$1:$V$1,0))&amp;""),"")</f>
        <v/>
      </c>
      <c r="AG536" s="36">
        <f>IF(LEN(AF536)&gt;0,MAX($AG$1:AG535)+1,"")</f>
        <v/>
      </c>
      <c r="AH536" s="36">
        <f>IFERROR(TRIM(INDEX($A536:$V536,MATCH(Lists!$J$9,$A$1:$V$1,0))&amp;""),"")</f>
        <v/>
      </c>
    </row>
    <row r="537">
      <c r="W537" s="35" t="n"/>
      <c r="X537" s="36">
        <f>IFERROR(TRIM(INDEX($A537:$V537,MATCH(Lists!$J$10,$A$1:$V$1,0))&amp;""),"")</f>
        <v/>
      </c>
      <c r="Y537" s="36">
        <f>IF(ISNUMBER(IFERROR(VALUE(IFERROR(TRIM(INDEX($A537:$V537,MATCH(Lists!$J$2,$A$1:$V$1,0))&amp;""),"")),"")),IF(AND(IFERROR(VALUE(IFERROR(TRIM(INDEX($A537:$V537,MATCH(Lists!$J$2,$A$1:$V$1,0))&amp;""),"")),"")&gt;=0,IFERROR(VALUE(IFERROR(TRIM(INDEX($A537:$V537,MATCH(Lists!$J$2,$A$1:$V$1,0))&amp;""),"")),"")&lt;=10),IFERROR(VALUE(IFERROR(TRIM(INDEX($A537:$V537,MATCH(Lists!$J$2,$A$1:$V$1,0))&amp;""),"")),""),""),"")</f>
        <v/>
      </c>
      <c r="Z537" s="36">
        <f>IF(Y537="","",IF(Y537&gt;=9,"Promoter",IF(Y537&gt;=7,"Passive","Detractor")))</f>
        <v/>
      </c>
      <c r="AA537" s="36">
        <f>IFERROR(VALUE(IFERROR(TRIM(INDEX($A537:$V537,MATCH(Lists!$J$4,$A$1:$V$1,0))&amp;""),"")),"")</f>
        <v/>
      </c>
      <c r="AB537" s="36">
        <f>IFERROR(VALUE(IFERROR(TRIM(INDEX($A537:$V537,MATCH(Lists!$J$5,$A$1:$V$1,0))&amp;""),"")),"")</f>
        <v/>
      </c>
      <c r="AC537" s="36">
        <f>IFERROR(VALUE(IFERROR(TRIM(INDEX($A537:$V537,MATCH(Lists!$J$6,$A$1:$V$1,0))&amp;""),"")),"")</f>
        <v/>
      </c>
      <c r="AD537" s="36">
        <f>IFERROR(TRIM(INDEX($A537:$V537,MATCH(Lists!$J$7,$A$1:$V$1,0))&amp;""),"")</f>
        <v/>
      </c>
      <c r="AE537" s="36">
        <f>IFERROR(TRIM(INDEX($A537:$V537,MATCH(Lists!$J$8,$A$1:$V$1,0))&amp;""),"")</f>
        <v/>
      </c>
      <c r="AF537" s="36">
        <f>IFERROR(TRIM(INDEX($A537:$V537,MATCH(Lists!$J$3,$A$1:$V$1,0))&amp;""),"")</f>
        <v/>
      </c>
      <c r="AG537" s="36">
        <f>IF(LEN(AF537)&gt;0,MAX($AG$1:AG536)+1,"")</f>
        <v/>
      </c>
      <c r="AH537" s="36">
        <f>IFERROR(TRIM(INDEX($A537:$V537,MATCH(Lists!$J$9,$A$1:$V$1,0))&amp;""),"")</f>
        <v/>
      </c>
    </row>
    <row r="538">
      <c r="W538" s="35" t="n"/>
      <c r="X538" s="36">
        <f>IFERROR(TRIM(INDEX($A538:$V538,MATCH(Lists!$J$10,$A$1:$V$1,0))&amp;""),"")</f>
        <v/>
      </c>
      <c r="Y538" s="36">
        <f>IF(ISNUMBER(IFERROR(VALUE(IFERROR(TRIM(INDEX($A538:$V538,MATCH(Lists!$J$2,$A$1:$V$1,0))&amp;""),"")),"")),IF(AND(IFERROR(VALUE(IFERROR(TRIM(INDEX($A538:$V538,MATCH(Lists!$J$2,$A$1:$V$1,0))&amp;""),"")),"")&gt;=0,IFERROR(VALUE(IFERROR(TRIM(INDEX($A538:$V538,MATCH(Lists!$J$2,$A$1:$V$1,0))&amp;""),"")),"")&lt;=10),IFERROR(VALUE(IFERROR(TRIM(INDEX($A538:$V538,MATCH(Lists!$J$2,$A$1:$V$1,0))&amp;""),"")),""),""),"")</f>
        <v/>
      </c>
      <c r="Z538" s="36">
        <f>IF(Y538="","",IF(Y538&gt;=9,"Promoter",IF(Y538&gt;=7,"Passive","Detractor")))</f>
        <v/>
      </c>
      <c r="AA538" s="36">
        <f>IFERROR(VALUE(IFERROR(TRIM(INDEX($A538:$V538,MATCH(Lists!$J$4,$A$1:$V$1,0))&amp;""),"")),"")</f>
        <v/>
      </c>
      <c r="AB538" s="36">
        <f>IFERROR(VALUE(IFERROR(TRIM(INDEX($A538:$V538,MATCH(Lists!$J$5,$A$1:$V$1,0))&amp;""),"")),"")</f>
        <v/>
      </c>
      <c r="AC538" s="36">
        <f>IFERROR(VALUE(IFERROR(TRIM(INDEX($A538:$V538,MATCH(Lists!$J$6,$A$1:$V$1,0))&amp;""),"")),"")</f>
        <v/>
      </c>
      <c r="AD538" s="36">
        <f>IFERROR(TRIM(INDEX($A538:$V538,MATCH(Lists!$J$7,$A$1:$V$1,0))&amp;""),"")</f>
        <v/>
      </c>
      <c r="AE538" s="36">
        <f>IFERROR(TRIM(INDEX($A538:$V538,MATCH(Lists!$J$8,$A$1:$V$1,0))&amp;""),"")</f>
        <v/>
      </c>
      <c r="AF538" s="36">
        <f>IFERROR(TRIM(INDEX($A538:$V538,MATCH(Lists!$J$3,$A$1:$V$1,0))&amp;""),"")</f>
        <v/>
      </c>
      <c r="AG538" s="36">
        <f>IF(LEN(AF538)&gt;0,MAX($AG$1:AG537)+1,"")</f>
        <v/>
      </c>
      <c r="AH538" s="36">
        <f>IFERROR(TRIM(INDEX($A538:$V538,MATCH(Lists!$J$9,$A$1:$V$1,0))&amp;""),"")</f>
        <v/>
      </c>
    </row>
    <row r="539">
      <c r="W539" s="35" t="n"/>
      <c r="X539" s="36">
        <f>IFERROR(TRIM(INDEX($A539:$V539,MATCH(Lists!$J$10,$A$1:$V$1,0))&amp;""),"")</f>
        <v/>
      </c>
      <c r="Y539" s="36">
        <f>IF(ISNUMBER(IFERROR(VALUE(IFERROR(TRIM(INDEX($A539:$V539,MATCH(Lists!$J$2,$A$1:$V$1,0))&amp;""),"")),"")),IF(AND(IFERROR(VALUE(IFERROR(TRIM(INDEX($A539:$V539,MATCH(Lists!$J$2,$A$1:$V$1,0))&amp;""),"")),"")&gt;=0,IFERROR(VALUE(IFERROR(TRIM(INDEX($A539:$V539,MATCH(Lists!$J$2,$A$1:$V$1,0))&amp;""),"")),"")&lt;=10),IFERROR(VALUE(IFERROR(TRIM(INDEX($A539:$V539,MATCH(Lists!$J$2,$A$1:$V$1,0))&amp;""),"")),""),""),"")</f>
        <v/>
      </c>
      <c r="Z539" s="36">
        <f>IF(Y539="","",IF(Y539&gt;=9,"Promoter",IF(Y539&gt;=7,"Passive","Detractor")))</f>
        <v/>
      </c>
      <c r="AA539" s="36">
        <f>IFERROR(VALUE(IFERROR(TRIM(INDEX($A539:$V539,MATCH(Lists!$J$4,$A$1:$V$1,0))&amp;""),"")),"")</f>
        <v/>
      </c>
      <c r="AB539" s="36">
        <f>IFERROR(VALUE(IFERROR(TRIM(INDEX($A539:$V539,MATCH(Lists!$J$5,$A$1:$V$1,0))&amp;""),"")),"")</f>
        <v/>
      </c>
      <c r="AC539" s="36">
        <f>IFERROR(VALUE(IFERROR(TRIM(INDEX($A539:$V539,MATCH(Lists!$J$6,$A$1:$V$1,0))&amp;""),"")),"")</f>
        <v/>
      </c>
      <c r="AD539" s="36">
        <f>IFERROR(TRIM(INDEX($A539:$V539,MATCH(Lists!$J$7,$A$1:$V$1,0))&amp;""),"")</f>
        <v/>
      </c>
      <c r="AE539" s="36">
        <f>IFERROR(TRIM(INDEX($A539:$V539,MATCH(Lists!$J$8,$A$1:$V$1,0))&amp;""),"")</f>
        <v/>
      </c>
      <c r="AF539" s="36">
        <f>IFERROR(TRIM(INDEX($A539:$V539,MATCH(Lists!$J$3,$A$1:$V$1,0))&amp;""),"")</f>
        <v/>
      </c>
      <c r="AG539" s="36">
        <f>IF(LEN(AF539)&gt;0,MAX($AG$1:AG538)+1,"")</f>
        <v/>
      </c>
      <c r="AH539" s="36">
        <f>IFERROR(TRIM(INDEX($A539:$V539,MATCH(Lists!$J$9,$A$1:$V$1,0))&amp;""),"")</f>
        <v/>
      </c>
    </row>
    <row r="540">
      <c r="W540" s="35" t="n"/>
      <c r="X540" s="36">
        <f>IFERROR(TRIM(INDEX($A540:$V540,MATCH(Lists!$J$10,$A$1:$V$1,0))&amp;""),"")</f>
        <v/>
      </c>
      <c r="Y540" s="36">
        <f>IF(ISNUMBER(IFERROR(VALUE(IFERROR(TRIM(INDEX($A540:$V540,MATCH(Lists!$J$2,$A$1:$V$1,0))&amp;""),"")),"")),IF(AND(IFERROR(VALUE(IFERROR(TRIM(INDEX($A540:$V540,MATCH(Lists!$J$2,$A$1:$V$1,0))&amp;""),"")),"")&gt;=0,IFERROR(VALUE(IFERROR(TRIM(INDEX($A540:$V540,MATCH(Lists!$J$2,$A$1:$V$1,0))&amp;""),"")),"")&lt;=10),IFERROR(VALUE(IFERROR(TRIM(INDEX($A540:$V540,MATCH(Lists!$J$2,$A$1:$V$1,0))&amp;""),"")),""),""),"")</f>
        <v/>
      </c>
      <c r="Z540" s="36">
        <f>IF(Y540="","",IF(Y540&gt;=9,"Promoter",IF(Y540&gt;=7,"Passive","Detractor")))</f>
        <v/>
      </c>
      <c r="AA540" s="36">
        <f>IFERROR(VALUE(IFERROR(TRIM(INDEX($A540:$V540,MATCH(Lists!$J$4,$A$1:$V$1,0))&amp;""),"")),"")</f>
        <v/>
      </c>
      <c r="AB540" s="36">
        <f>IFERROR(VALUE(IFERROR(TRIM(INDEX($A540:$V540,MATCH(Lists!$J$5,$A$1:$V$1,0))&amp;""),"")),"")</f>
        <v/>
      </c>
      <c r="AC540" s="36">
        <f>IFERROR(VALUE(IFERROR(TRIM(INDEX($A540:$V540,MATCH(Lists!$J$6,$A$1:$V$1,0))&amp;""),"")),"")</f>
        <v/>
      </c>
      <c r="AD540" s="36">
        <f>IFERROR(TRIM(INDEX($A540:$V540,MATCH(Lists!$J$7,$A$1:$V$1,0))&amp;""),"")</f>
        <v/>
      </c>
      <c r="AE540" s="36">
        <f>IFERROR(TRIM(INDEX($A540:$V540,MATCH(Lists!$J$8,$A$1:$V$1,0))&amp;""),"")</f>
        <v/>
      </c>
      <c r="AF540" s="36">
        <f>IFERROR(TRIM(INDEX($A540:$V540,MATCH(Lists!$J$3,$A$1:$V$1,0))&amp;""),"")</f>
        <v/>
      </c>
      <c r="AG540" s="36">
        <f>IF(LEN(AF540)&gt;0,MAX($AG$1:AG539)+1,"")</f>
        <v/>
      </c>
      <c r="AH540" s="36">
        <f>IFERROR(TRIM(INDEX($A540:$V540,MATCH(Lists!$J$9,$A$1:$V$1,0))&amp;""),"")</f>
        <v/>
      </c>
    </row>
    <row r="541">
      <c r="W541" s="35" t="n"/>
      <c r="X541" s="36">
        <f>IFERROR(TRIM(INDEX($A541:$V541,MATCH(Lists!$J$10,$A$1:$V$1,0))&amp;""),"")</f>
        <v/>
      </c>
      <c r="Y541" s="36">
        <f>IF(ISNUMBER(IFERROR(VALUE(IFERROR(TRIM(INDEX($A541:$V541,MATCH(Lists!$J$2,$A$1:$V$1,0))&amp;""),"")),"")),IF(AND(IFERROR(VALUE(IFERROR(TRIM(INDEX($A541:$V541,MATCH(Lists!$J$2,$A$1:$V$1,0))&amp;""),"")),"")&gt;=0,IFERROR(VALUE(IFERROR(TRIM(INDEX($A541:$V541,MATCH(Lists!$J$2,$A$1:$V$1,0))&amp;""),"")),"")&lt;=10),IFERROR(VALUE(IFERROR(TRIM(INDEX($A541:$V541,MATCH(Lists!$J$2,$A$1:$V$1,0))&amp;""),"")),""),""),"")</f>
        <v/>
      </c>
      <c r="Z541" s="36">
        <f>IF(Y541="","",IF(Y541&gt;=9,"Promoter",IF(Y541&gt;=7,"Passive","Detractor")))</f>
        <v/>
      </c>
      <c r="AA541" s="36">
        <f>IFERROR(VALUE(IFERROR(TRIM(INDEX($A541:$V541,MATCH(Lists!$J$4,$A$1:$V$1,0))&amp;""),"")),"")</f>
        <v/>
      </c>
      <c r="AB541" s="36">
        <f>IFERROR(VALUE(IFERROR(TRIM(INDEX($A541:$V541,MATCH(Lists!$J$5,$A$1:$V$1,0))&amp;""),"")),"")</f>
        <v/>
      </c>
      <c r="AC541" s="36">
        <f>IFERROR(VALUE(IFERROR(TRIM(INDEX($A541:$V541,MATCH(Lists!$J$6,$A$1:$V$1,0))&amp;""),"")),"")</f>
        <v/>
      </c>
      <c r="AD541" s="36">
        <f>IFERROR(TRIM(INDEX($A541:$V541,MATCH(Lists!$J$7,$A$1:$V$1,0))&amp;""),"")</f>
        <v/>
      </c>
      <c r="AE541" s="36">
        <f>IFERROR(TRIM(INDEX($A541:$V541,MATCH(Lists!$J$8,$A$1:$V$1,0))&amp;""),"")</f>
        <v/>
      </c>
      <c r="AF541" s="36">
        <f>IFERROR(TRIM(INDEX($A541:$V541,MATCH(Lists!$J$3,$A$1:$V$1,0))&amp;""),"")</f>
        <v/>
      </c>
      <c r="AG541" s="36">
        <f>IF(LEN(AF541)&gt;0,MAX($AG$1:AG540)+1,"")</f>
        <v/>
      </c>
      <c r="AH541" s="36">
        <f>IFERROR(TRIM(INDEX($A541:$V541,MATCH(Lists!$J$9,$A$1:$V$1,0))&amp;""),"")</f>
        <v/>
      </c>
    </row>
    <row r="542">
      <c r="W542" s="35" t="n"/>
      <c r="X542" s="36">
        <f>IFERROR(TRIM(INDEX($A542:$V542,MATCH(Lists!$J$10,$A$1:$V$1,0))&amp;""),"")</f>
        <v/>
      </c>
      <c r="Y542" s="36">
        <f>IF(ISNUMBER(IFERROR(VALUE(IFERROR(TRIM(INDEX($A542:$V542,MATCH(Lists!$J$2,$A$1:$V$1,0))&amp;""),"")),"")),IF(AND(IFERROR(VALUE(IFERROR(TRIM(INDEX($A542:$V542,MATCH(Lists!$J$2,$A$1:$V$1,0))&amp;""),"")),"")&gt;=0,IFERROR(VALUE(IFERROR(TRIM(INDEX($A542:$V542,MATCH(Lists!$J$2,$A$1:$V$1,0))&amp;""),"")),"")&lt;=10),IFERROR(VALUE(IFERROR(TRIM(INDEX($A542:$V542,MATCH(Lists!$J$2,$A$1:$V$1,0))&amp;""),"")),""),""),"")</f>
        <v/>
      </c>
      <c r="Z542" s="36">
        <f>IF(Y542="","",IF(Y542&gt;=9,"Promoter",IF(Y542&gt;=7,"Passive","Detractor")))</f>
        <v/>
      </c>
      <c r="AA542" s="36">
        <f>IFERROR(VALUE(IFERROR(TRIM(INDEX($A542:$V542,MATCH(Lists!$J$4,$A$1:$V$1,0))&amp;""),"")),"")</f>
        <v/>
      </c>
      <c r="AB542" s="36">
        <f>IFERROR(VALUE(IFERROR(TRIM(INDEX($A542:$V542,MATCH(Lists!$J$5,$A$1:$V$1,0))&amp;""),"")),"")</f>
        <v/>
      </c>
      <c r="AC542" s="36">
        <f>IFERROR(VALUE(IFERROR(TRIM(INDEX($A542:$V542,MATCH(Lists!$J$6,$A$1:$V$1,0))&amp;""),"")),"")</f>
        <v/>
      </c>
      <c r="AD542" s="36">
        <f>IFERROR(TRIM(INDEX($A542:$V542,MATCH(Lists!$J$7,$A$1:$V$1,0))&amp;""),"")</f>
        <v/>
      </c>
      <c r="AE542" s="36">
        <f>IFERROR(TRIM(INDEX($A542:$V542,MATCH(Lists!$J$8,$A$1:$V$1,0))&amp;""),"")</f>
        <v/>
      </c>
      <c r="AF542" s="36">
        <f>IFERROR(TRIM(INDEX($A542:$V542,MATCH(Lists!$J$3,$A$1:$V$1,0))&amp;""),"")</f>
        <v/>
      </c>
      <c r="AG542" s="36">
        <f>IF(LEN(AF542)&gt;0,MAX($AG$1:AG541)+1,"")</f>
        <v/>
      </c>
      <c r="AH542" s="36">
        <f>IFERROR(TRIM(INDEX($A542:$V542,MATCH(Lists!$J$9,$A$1:$V$1,0))&amp;""),"")</f>
        <v/>
      </c>
    </row>
    <row r="543">
      <c r="W543" s="35" t="n"/>
      <c r="X543" s="36">
        <f>IFERROR(TRIM(INDEX($A543:$V543,MATCH(Lists!$J$10,$A$1:$V$1,0))&amp;""),"")</f>
        <v/>
      </c>
      <c r="Y543" s="36">
        <f>IF(ISNUMBER(IFERROR(VALUE(IFERROR(TRIM(INDEX($A543:$V543,MATCH(Lists!$J$2,$A$1:$V$1,0))&amp;""),"")),"")),IF(AND(IFERROR(VALUE(IFERROR(TRIM(INDEX($A543:$V543,MATCH(Lists!$J$2,$A$1:$V$1,0))&amp;""),"")),"")&gt;=0,IFERROR(VALUE(IFERROR(TRIM(INDEX($A543:$V543,MATCH(Lists!$J$2,$A$1:$V$1,0))&amp;""),"")),"")&lt;=10),IFERROR(VALUE(IFERROR(TRIM(INDEX($A543:$V543,MATCH(Lists!$J$2,$A$1:$V$1,0))&amp;""),"")),""),""),"")</f>
        <v/>
      </c>
      <c r="Z543" s="36">
        <f>IF(Y543="","",IF(Y543&gt;=9,"Promoter",IF(Y543&gt;=7,"Passive","Detractor")))</f>
        <v/>
      </c>
      <c r="AA543" s="36">
        <f>IFERROR(VALUE(IFERROR(TRIM(INDEX($A543:$V543,MATCH(Lists!$J$4,$A$1:$V$1,0))&amp;""),"")),"")</f>
        <v/>
      </c>
      <c r="AB543" s="36">
        <f>IFERROR(VALUE(IFERROR(TRIM(INDEX($A543:$V543,MATCH(Lists!$J$5,$A$1:$V$1,0))&amp;""),"")),"")</f>
        <v/>
      </c>
      <c r="AC543" s="36">
        <f>IFERROR(VALUE(IFERROR(TRIM(INDEX($A543:$V543,MATCH(Lists!$J$6,$A$1:$V$1,0))&amp;""),"")),"")</f>
        <v/>
      </c>
      <c r="AD543" s="36">
        <f>IFERROR(TRIM(INDEX($A543:$V543,MATCH(Lists!$J$7,$A$1:$V$1,0))&amp;""),"")</f>
        <v/>
      </c>
      <c r="AE543" s="36">
        <f>IFERROR(TRIM(INDEX($A543:$V543,MATCH(Lists!$J$8,$A$1:$V$1,0))&amp;""),"")</f>
        <v/>
      </c>
      <c r="AF543" s="36">
        <f>IFERROR(TRIM(INDEX($A543:$V543,MATCH(Lists!$J$3,$A$1:$V$1,0))&amp;""),"")</f>
        <v/>
      </c>
      <c r="AG543" s="36">
        <f>IF(LEN(AF543)&gt;0,MAX($AG$1:AG542)+1,"")</f>
        <v/>
      </c>
      <c r="AH543" s="36">
        <f>IFERROR(TRIM(INDEX($A543:$V543,MATCH(Lists!$J$9,$A$1:$V$1,0))&amp;""),"")</f>
        <v/>
      </c>
    </row>
    <row r="544">
      <c r="W544" s="35" t="n"/>
      <c r="X544" s="36">
        <f>IFERROR(TRIM(INDEX($A544:$V544,MATCH(Lists!$J$10,$A$1:$V$1,0))&amp;""),"")</f>
        <v/>
      </c>
      <c r="Y544" s="36">
        <f>IF(ISNUMBER(IFERROR(VALUE(IFERROR(TRIM(INDEX($A544:$V544,MATCH(Lists!$J$2,$A$1:$V$1,0))&amp;""),"")),"")),IF(AND(IFERROR(VALUE(IFERROR(TRIM(INDEX($A544:$V544,MATCH(Lists!$J$2,$A$1:$V$1,0))&amp;""),"")),"")&gt;=0,IFERROR(VALUE(IFERROR(TRIM(INDEX($A544:$V544,MATCH(Lists!$J$2,$A$1:$V$1,0))&amp;""),"")),"")&lt;=10),IFERROR(VALUE(IFERROR(TRIM(INDEX($A544:$V544,MATCH(Lists!$J$2,$A$1:$V$1,0))&amp;""),"")),""),""),"")</f>
        <v/>
      </c>
      <c r="Z544" s="36">
        <f>IF(Y544="","",IF(Y544&gt;=9,"Promoter",IF(Y544&gt;=7,"Passive","Detractor")))</f>
        <v/>
      </c>
      <c r="AA544" s="36">
        <f>IFERROR(VALUE(IFERROR(TRIM(INDEX($A544:$V544,MATCH(Lists!$J$4,$A$1:$V$1,0))&amp;""),"")),"")</f>
        <v/>
      </c>
      <c r="AB544" s="36">
        <f>IFERROR(VALUE(IFERROR(TRIM(INDEX($A544:$V544,MATCH(Lists!$J$5,$A$1:$V$1,0))&amp;""),"")),"")</f>
        <v/>
      </c>
      <c r="AC544" s="36">
        <f>IFERROR(VALUE(IFERROR(TRIM(INDEX($A544:$V544,MATCH(Lists!$J$6,$A$1:$V$1,0))&amp;""),"")),"")</f>
        <v/>
      </c>
      <c r="AD544" s="36">
        <f>IFERROR(TRIM(INDEX($A544:$V544,MATCH(Lists!$J$7,$A$1:$V$1,0))&amp;""),"")</f>
        <v/>
      </c>
      <c r="AE544" s="36">
        <f>IFERROR(TRIM(INDEX($A544:$V544,MATCH(Lists!$J$8,$A$1:$V$1,0))&amp;""),"")</f>
        <v/>
      </c>
      <c r="AF544" s="36">
        <f>IFERROR(TRIM(INDEX($A544:$V544,MATCH(Lists!$J$3,$A$1:$V$1,0))&amp;""),"")</f>
        <v/>
      </c>
      <c r="AG544" s="36">
        <f>IF(LEN(AF544)&gt;0,MAX($AG$1:AG543)+1,"")</f>
        <v/>
      </c>
      <c r="AH544" s="36">
        <f>IFERROR(TRIM(INDEX($A544:$V544,MATCH(Lists!$J$9,$A$1:$V$1,0))&amp;""),"")</f>
        <v/>
      </c>
    </row>
    <row r="545">
      <c r="W545" s="35" t="n"/>
      <c r="X545" s="36">
        <f>IFERROR(TRIM(INDEX($A545:$V545,MATCH(Lists!$J$10,$A$1:$V$1,0))&amp;""),"")</f>
        <v/>
      </c>
      <c r="Y545" s="36">
        <f>IF(ISNUMBER(IFERROR(VALUE(IFERROR(TRIM(INDEX($A545:$V545,MATCH(Lists!$J$2,$A$1:$V$1,0))&amp;""),"")),"")),IF(AND(IFERROR(VALUE(IFERROR(TRIM(INDEX($A545:$V545,MATCH(Lists!$J$2,$A$1:$V$1,0))&amp;""),"")),"")&gt;=0,IFERROR(VALUE(IFERROR(TRIM(INDEX($A545:$V545,MATCH(Lists!$J$2,$A$1:$V$1,0))&amp;""),"")),"")&lt;=10),IFERROR(VALUE(IFERROR(TRIM(INDEX($A545:$V545,MATCH(Lists!$J$2,$A$1:$V$1,0))&amp;""),"")),""),""),"")</f>
        <v/>
      </c>
      <c r="Z545" s="36">
        <f>IF(Y545="","",IF(Y545&gt;=9,"Promoter",IF(Y545&gt;=7,"Passive","Detractor")))</f>
        <v/>
      </c>
      <c r="AA545" s="36">
        <f>IFERROR(VALUE(IFERROR(TRIM(INDEX($A545:$V545,MATCH(Lists!$J$4,$A$1:$V$1,0))&amp;""),"")),"")</f>
        <v/>
      </c>
      <c r="AB545" s="36">
        <f>IFERROR(VALUE(IFERROR(TRIM(INDEX($A545:$V545,MATCH(Lists!$J$5,$A$1:$V$1,0))&amp;""),"")),"")</f>
        <v/>
      </c>
      <c r="AC545" s="36">
        <f>IFERROR(VALUE(IFERROR(TRIM(INDEX($A545:$V545,MATCH(Lists!$J$6,$A$1:$V$1,0))&amp;""),"")),"")</f>
        <v/>
      </c>
      <c r="AD545" s="36">
        <f>IFERROR(TRIM(INDEX($A545:$V545,MATCH(Lists!$J$7,$A$1:$V$1,0))&amp;""),"")</f>
        <v/>
      </c>
      <c r="AE545" s="36">
        <f>IFERROR(TRIM(INDEX($A545:$V545,MATCH(Lists!$J$8,$A$1:$V$1,0))&amp;""),"")</f>
        <v/>
      </c>
      <c r="AF545" s="36">
        <f>IFERROR(TRIM(INDEX($A545:$V545,MATCH(Lists!$J$3,$A$1:$V$1,0))&amp;""),"")</f>
        <v/>
      </c>
      <c r="AG545" s="36">
        <f>IF(LEN(AF545)&gt;0,MAX($AG$1:AG544)+1,"")</f>
        <v/>
      </c>
      <c r="AH545" s="36">
        <f>IFERROR(TRIM(INDEX($A545:$V545,MATCH(Lists!$J$9,$A$1:$V$1,0))&amp;""),"")</f>
        <v/>
      </c>
    </row>
    <row r="546">
      <c r="W546" s="35" t="n"/>
      <c r="X546" s="36">
        <f>IFERROR(TRIM(INDEX($A546:$V546,MATCH(Lists!$J$10,$A$1:$V$1,0))&amp;""),"")</f>
        <v/>
      </c>
      <c r="Y546" s="36">
        <f>IF(ISNUMBER(IFERROR(VALUE(IFERROR(TRIM(INDEX($A546:$V546,MATCH(Lists!$J$2,$A$1:$V$1,0))&amp;""),"")),"")),IF(AND(IFERROR(VALUE(IFERROR(TRIM(INDEX($A546:$V546,MATCH(Lists!$J$2,$A$1:$V$1,0))&amp;""),"")),"")&gt;=0,IFERROR(VALUE(IFERROR(TRIM(INDEX($A546:$V546,MATCH(Lists!$J$2,$A$1:$V$1,0))&amp;""),"")),"")&lt;=10),IFERROR(VALUE(IFERROR(TRIM(INDEX($A546:$V546,MATCH(Lists!$J$2,$A$1:$V$1,0))&amp;""),"")),""),""),"")</f>
        <v/>
      </c>
      <c r="Z546" s="36">
        <f>IF(Y546="","",IF(Y546&gt;=9,"Promoter",IF(Y546&gt;=7,"Passive","Detractor")))</f>
        <v/>
      </c>
      <c r="AA546" s="36">
        <f>IFERROR(VALUE(IFERROR(TRIM(INDEX($A546:$V546,MATCH(Lists!$J$4,$A$1:$V$1,0))&amp;""),"")),"")</f>
        <v/>
      </c>
      <c r="AB546" s="36">
        <f>IFERROR(VALUE(IFERROR(TRIM(INDEX($A546:$V546,MATCH(Lists!$J$5,$A$1:$V$1,0))&amp;""),"")),"")</f>
        <v/>
      </c>
      <c r="AC546" s="36">
        <f>IFERROR(VALUE(IFERROR(TRIM(INDEX($A546:$V546,MATCH(Lists!$J$6,$A$1:$V$1,0))&amp;""),"")),"")</f>
        <v/>
      </c>
      <c r="AD546" s="36">
        <f>IFERROR(TRIM(INDEX($A546:$V546,MATCH(Lists!$J$7,$A$1:$V$1,0))&amp;""),"")</f>
        <v/>
      </c>
      <c r="AE546" s="36">
        <f>IFERROR(TRIM(INDEX($A546:$V546,MATCH(Lists!$J$8,$A$1:$V$1,0))&amp;""),"")</f>
        <v/>
      </c>
      <c r="AF546" s="36">
        <f>IFERROR(TRIM(INDEX($A546:$V546,MATCH(Lists!$J$3,$A$1:$V$1,0))&amp;""),"")</f>
        <v/>
      </c>
      <c r="AG546" s="36">
        <f>IF(LEN(AF546)&gt;0,MAX($AG$1:AG545)+1,"")</f>
        <v/>
      </c>
      <c r="AH546" s="36">
        <f>IFERROR(TRIM(INDEX($A546:$V546,MATCH(Lists!$J$9,$A$1:$V$1,0))&amp;""),"")</f>
        <v/>
      </c>
    </row>
    <row r="547">
      <c r="W547" s="35" t="n"/>
      <c r="X547" s="36">
        <f>IFERROR(TRIM(INDEX($A547:$V547,MATCH(Lists!$J$10,$A$1:$V$1,0))&amp;""),"")</f>
        <v/>
      </c>
      <c r="Y547" s="36">
        <f>IF(ISNUMBER(IFERROR(VALUE(IFERROR(TRIM(INDEX($A547:$V547,MATCH(Lists!$J$2,$A$1:$V$1,0))&amp;""),"")),"")),IF(AND(IFERROR(VALUE(IFERROR(TRIM(INDEX($A547:$V547,MATCH(Lists!$J$2,$A$1:$V$1,0))&amp;""),"")),"")&gt;=0,IFERROR(VALUE(IFERROR(TRIM(INDEX($A547:$V547,MATCH(Lists!$J$2,$A$1:$V$1,0))&amp;""),"")),"")&lt;=10),IFERROR(VALUE(IFERROR(TRIM(INDEX($A547:$V547,MATCH(Lists!$J$2,$A$1:$V$1,0))&amp;""),"")),""),""),"")</f>
        <v/>
      </c>
      <c r="Z547" s="36">
        <f>IF(Y547="","",IF(Y547&gt;=9,"Promoter",IF(Y547&gt;=7,"Passive","Detractor")))</f>
        <v/>
      </c>
      <c r="AA547" s="36">
        <f>IFERROR(VALUE(IFERROR(TRIM(INDEX($A547:$V547,MATCH(Lists!$J$4,$A$1:$V$1,0))&amp;""),"")),"")</f>
        <v/>
      </c>
      <c r="AB547" s="36">
        <f>IFERROR(VALUE(IFERROR(TRIM(INDEX($A547:$V547,MATCH(Lists!$J$5,$A$1:$V$1,0))&amp;""),"")),"")</f>
        <v/>
      </c>
      <c r="AC547" s="36">
        <f>IFERROR(VALUE(IFERROR(TRIM(INDEX($A547:$V547,MATCH(Lists!$J$6,$A$1:$V$1,0))&amp;""),"")),"")</f>
        <v/>
      </c>
      <c r="AD547" s="36">
        <f>IFERROR(TRIM(INDEX($A547:$V547,MATCH(Lists!$J$7,$A$1:$V$1,0))&amp;""),"")</f>
        <v/>
      </c>
      <c r="AE547" s="36">
        <f>IFERROR(TRIM(INDEX($A547:$V547,MATCH(Lists!$J$8,$A$1:$V$1,0))&amp;""),"")</f>
        <v/>
      </c>
      <c r="AF547" s="36">
        <f>IFERROR(TRIM(INDEX($A547:$V547,MATCH(Lists!$J$3,$A$1:$V$1,0))&amp;""),"")</f>
        <v/>
      </c>
      <c r="AG547" s="36">
        <f>IF(LEN(AF547)&gt;0,MAX($AG$1:AG546)+1,"")</f>
        <v/>
      </c>
      <c r="AH547" s="36">
        <f>IFERROR(TRIM(INDEX($A547:$V547,MATCH(Lists!$J$9,$A$1:$V$1,0))&amp;""),"")</f>
        <v/>
      </c>
    </row>
    <row r="548">
      <c r="W548" s="35" t="n"/>
      <c r="X548" s="36">
        <f>IFERROR(TRIM(INDEX($A548:$V548,MATCH(Lists!$J$10,$A$1:$V$1,0))&amp;""),"")</f>
        <v/>
      </c>
      <c r="Y548" s="36">
        <f>IF(ISNUMBER(IFERROR(VALUE(IFERROR(TRIM(INDEX($A548:$V548,MATCH(Lists!$J$2,$A$1:$V$1,0))&amp;""),"")),"")),IF(AND(IFERROR(VALUE(IFERROR(TRIM(INDEX($A548:$V548,MATCH(Lists!$J$2,$A$1:$V$1,0))&amp;""),"")),"")&gt;=0,IFERROR(VALUE(IFERROR(TRIM(INDEX($A548:$V548,MATCH(Lists!$J$2,$A$1:$V$1,0))&amp;""),"")),"")&lt;=10),IFERROR(VALUE(IFERROR(TRIM(INDEX($A548:$V548,MATCH(Lists!$J$2,$A$1:$V$1,0))&amp;""),"")),""),""),"")</f>
        <v/>
      </c>
      <c r="Z548" s="36">
        <f>IF(Y548="","",IF(Y548&gt;=9,"Promoter",IF(Y548&gt;=7,"Passive","Detractor")))</f>
        <v/>
      </c>
      <c r="AA548" s="36">
        <f>IFERROR(VALUE(IFERROR(TRIM(INDEX($A548:$V548,MATCH(Lists!$J$4,$A$1:$V$1,0))&amp;""),"")),"")</f>
        <v/>
      </c>
      <c r="AB548" s="36">
        <f>IFERROR(VALUE(IFERROR(TRIM(INDEX($A548:$V548,MATCH(Lists!$J$5,$A$1:$V$1,0))&amp;""),"")),"")</f>
        <v/>
      </c>
      <c r="AC548" s="36">
        <f>IFERROR(VALUE(IFERROR(TRIM(INDEX($A548:$V548,MATCH(Lists!$J$6,$A$1:$V$1,0))&amp;""),"")),"")</f>
        <v/>
      </c>
      <c r="AD548" s="36">
        <f>IFERROR(TRIM(INDEX($A548:$V548,MATCH(Lists!$J$7,$A$1:$V$1,0))&amp;""),"")</f>
        <v/>
      </c>
      <c r="AE548" s="36">
        <f>IFERROR(TRIM(INDEX($A548:$V548,MATCH(Lists!$J$8,$A$1:$V$1,0))&amp;""),"")</f>
        <v/>
      </c>
      <c r="AF548" s="36">
        <f>IFERROR(TRIM(INDEX($A548:$V548,MATCH(Lists!$J$3,$A$1:$V$1,0))&amp;""),"")</f>
        <v/>
      </c>
      <c r="AG548" s="36">
        <f>IF(LEN(AF548)&gt;0,MAX($AG$1:AG547)+1,"")</f>
        <v/>
      </c>
      <c r="AH548" s="36">
        <f>IFERROR(TRIM(INDEX($A548:$V548,MATCH(Lists!$J$9,$A$1:$V$1,0))&amp;""),"")</f>
        <v/>
      </c>
    </row>
    <row r="549">
      <c r="W549" s="35" t="n"/>
      <c r="X549" s="36">
        <f>IFERROR(TRIM(INDEX($A549:$V549,MATCH(Lists!$J$10,$A$1:$V$1,0))&amp;""),"")</f>
        <v/>
      </c>
      <c r="Y549" s="36">
        <f>IF(ISNUMBER(IFERROR(VALUE(IFERROR(TRIM(INDEX($A549:$V549,MATCH(Lists!$J$2,$A$1:$V$1,0))&amp;""),"")),"")),IF(AND(IFERROR(VALUE(IFERROR(TRIM(INDEX($A549:$V549,MATCH(Lists!$J$2,$A$1:$V$1,0))&amp;""),"")),"")&gt;=0,IFERROR(VALUE(IFERROR(TRIM(INDEX($A549:$V549,MATCH(Lists!$J$2,$A$1:$V$1,0))&amp;""),"")),"")&lt;=10),IFERROR(VALUE(IFERROR(TRIM(INDEX($A549:$V549,MATCH(Lists!$J$2,$A$1:$V$1,0))&amp;""),"")),""),""),"")</f>
        <v/>
      </c>
      <c r="Z549" s="36">
        <f>IF(Y549="","",IF(Y549&gt;=9,"Promoter",IF(Y549&gt;=7,"Passive","Detractor")))</f>
        <v/>
      </c>
      <c r="AA549" s="36">
        <f>IFERROR(VALUE(IFERROR(TRIM(INDEX($A549:$V549,MATCH(Lists!$J$4,$A$1:$V$1,0))&amp;""),"")),"")</f>
        <v/>
      </c>
      <c r="AB549" s="36">
        <f>IFERROR(VALUE(IFERROR(TRIM(INDEX($A549:$V549,MATCH(Lists!$J$5,$A$1:$V$1,0))&amp;""),"")),"")</f>
        <v/>
      </c>
      <c r="AC549" s="36">
        <f>IFERROR(VALUE(IFERROR(TRIM(INDEX($A549:$V549,MATCH(Lists!$J$6,$A$1:$V$1,0))&amp;""),"")),"")</f>
        <v/>
      </c>
      <c r="AD549" s="36">
        <f>IFERROR(TRIM(INDEX($A549:$V549,MATCH(Lists!$J$7,$A$1:$V$1,0))&amp;""),"")</f>
        <v/>
      </c>
      <c r="AE549" s="36">
        <f>IFERROR(TRIM(INDEX($A549:$V549,MATCH(Lists!$J$8,$A$1:$V$1,0))&amp;""),"")</f>
        <v/>
      </c>
      <c r="AF549" s="36">
        <f>IFERROR(TRIM(INDEX($A549:$V549,MATCH(Lists!$J$3,$A$1:$V$1,0))&amp;""),"")</f>
        <v/>
      </c>
      <c r="AG549" s="36">
        <f>IF(LEN(AF549)&gt;0,MAX($AG$1:AG548)+1,"")</f>
        <v/>
      </c>
      <c r="AH549" s="36">
        <f>IFERROR(TRIM(INDEX($A549:$V549,MATCH(Lists!$J$9,$A$1:$V$1,0))&amp;""),"")</f>
        <v/>
      </c>
    </row>
    <row r="550">
      <c r="W550" s="35" t="n"/>
      <c r="X550" s="36">
        <f>IFERROR(TRIM(INDEX($A550:$V550,MATCH(Lists!$J$10,$A$1:$V$1,0))&amp;""),"")</f>
        <v/>
      </c>
      <c r="Y550" s="36">
        <f>IF(ISNUMBER(IFERROR(VALUE(IFERROR(TRIM(INDEX($A550:$V550,MATCH(Lists!$J$2,$A$1:$V$1,0))&amp;""),"")),"")),IF(AND(IFERROR(VALUE(IFERROR(TRIM(INDEX($A550:$V550,MATCH(Lists!$J$2,$A$1:$V$1,0))&amp;""),"")),"")&gt;=0,IFERROR(VALUE(IFERROR(TRIM(INDEX($A550:$V550,MATCH(Lists!$J$2,$A$1:$V$1,0))&amp;""),"")),"")&lt;=10),IFERROR(VALUE(IFERROR(TRIM(INDEX($A550:$V550,MATCH(Lists!$J$2,$A$1:$V$1,0))&amp;""),"")),""),""),"")</f>
        <v/>
      </c>
      <c r="Z550" s="36">
        <f>IF(Y550="","",IF(Y550&gt;=9,"Promoter",IF(Y550&gt;=7,"Passive","Detractor")))</f>
        <v/>
      </c>
      <c r="AA550" s="36">
        <f>IFERROR(VALUE(IFERROR(TRIM(INDEX($A550:$V550,MATCH(Lists!$J$4,$A$1:$V$1,0))&amp;""),"")),"")</f>
        <v/>
      </c>
      <c r="AB550" s="36">
        <f>IFERROR(VALUE(IFERROR(TRIM(INDEX($A550:$V550,MATCH(Lists!$J$5,$A$1:$V$1,0))&amp;""),"")),"")</f>
        <v/>
      </c>
      <c r="AC550" s="36">
        <f>IFERROR(VALUE(IFERROR(TRIM(INDEX($A550:$V550,MATCH(Lists!$J$6,$A$1:$V$1,0))&amp;""),"")),"")</f>
        <v/>
      </c>
      <c r="AD550" s="36">
        <f>IFERROR(TRIM(INDEX($A550:$V550,MATCH(Lists!$J$7,$A$1:$V$1,0))&amp;""),"")</f>
        <v/>
      </c>
      <c r="AE550" s="36">
        <f>IFERROR(TRIM(INDEX($A550:$V550,MATCH(Lists!$J$8,$A$1:$V$1,0))&amp;""),"")</f>
        <v/>
      </c>
      <c r="AF550" s="36">
        <f>IFERROR(TRIM(INDEX($A550:$V550,MATCH(Lists!$J$3,$A$1:$V$1,0))&amp;""),"")</f>
        <v/>
      </c>
      <c r="AG550" s="36">
        <f>IF(LEN(AF550)&gt;0,MAX($AG$1:AG549)+1,"")</f>
        <v/>
      </c>
      <c r="AH550" s="36">
        <f>IFERROR(TRIM(INDEX($A550:$V550,MATCH(Lists!$J$9,$A$1:$V$1,0))&amp;""),"")</f>
        <v/>
      </c>
    </row>
    <row r="551">
      <c r="W551" s="35" t="n"/>
      <c r="X551" s="36">
        <f>IFERROR(TRIM(INDEX($A551:$V551,MATCH(Lists!$J$10,$A$1:$V$1,0))&amp;""),"")</f>
        <v/>
      </c>
      <c r="Y551" s="36">
        <f>IF(ISNUMBER(IFERROR(VALUE(IFERROR(TRIM(INDEX($A551:$V551,MATCH(Lists!$J$2,$A$1:$V$1,0))&amp;""),"")),"")),IF(AND(IFERROR(VALUE(IFERROR(TRIM(INDEX($A551:$V551,MATCH(Lists!$J$2,$A$1:$V$1,0))&amp;""),"")),"")&gt;=0,IFERROR(VALUE(IFERROR(TRIM(INDEX($A551:$V551,MATCH(Lists!$J$2,$A$1:$V$1,0))&amp;""),"")),"")&lt;=10),IFERROR(VALUE(IFERROR(TRIM(INDEX($A551:$V551,MATCH(Lists!$J$2,$A$1:$V$1,0))&amp;""),"")),""),""),"")</f>
        <v/>
      </c>
      <c r="Z551" s="36">
        <f>IF(Y551="","",IF(Y551&gt;=9,"Promoter",IF(Y551&gt;=7,"Passive","Detractor")))</f>
        <v/>
      </c>
      <c r="AA551" s="36">
        <f>IFERROR(VALUE(IFERROR(TRIM(INDEX($A551:$V551,MATCH(Lists!$J$4,$A$1:$V$1,0))&amp;""),"")),"")</f>
        <v/>
      </c>
      <c r="AB551" s="36">
        <f>IFERROR(VALUE(IFERROR(TRIM(INDEX($A551:$V551,MATCH(Lists!$J$5,$A$1:$V$1,0))&amp;""),"")),"")</f>
        <v/>
      </c>
      <c r="AC551" s="36">
        <f>IFERROR(VALUE(IFERROR(TRIM(INDEX($A551:$V551,MATCH(Lists!$J$6,$A$1:$V$1,0))&amp;""),"")),"")</f>
        <v/>
      </c>
      <c r="AD551" s="36">
        <f>IFERROR(TRIM(INDEX($A551:$V551,MATCH(Lists!$J$7,$A$1:$V$1,0))&amp;""),"")</f>
        <v/>
      </c>
      <c r="AE551" s="36">
        <f>IFERROR(TRIM(INDEX($A551:$V551,MATCH(Lists!$J$8,$A$1:$V$1,0))&amp;""),"")</f>
        <v/>
      </c>
      <c r="AF551" s="36">
        <f>IFERROR(TRIM(INDEX($A551:$V551,MATCH(Lists!$J$3,$A$1:$V$1,0))&amp;""),"")</f>
        <v/>
      </c>
      <c r="AG551" s="36">
        <f>IF(LEN(AF551)&gt;0,MAX($AG$1:AG550)+1,"")</f>
        <v/>
      </c>
      <c r="AH551" s="36">
        <f>IFERROR(TRIM(INDEX($A551:$V551,MATCH(Lists!$J$9,$A$1:$V$1,0))&amp;""),"")</f>
        <v/>
      </c>
    </row>
    <row r="552">
      <c r="W552" s="35" t="n"/>
      <c r="X552" s="36">
        <f>IFERROR(TRIM(INDEX($A552:$V552,MATCH(Lists!$J$10,$A$1:$V$1,0))&amp;""),"")</f>
        <v/>
      </c>
      <c r="Y552" s="36">
        <f>IF(ISNUMBER(IFERROR(VALUE(IFERROR(TRIM(INDEX($A552:$V552,MATCH(Lists!$J$2,$A$1:$V$1,0))&amp;""),"")),"")),IF(AND(IFERROR(VALUE(IFERROR(TRIM(INDEX($A552:$V552,MATCH(Lists!$J$2,$A$1:$V$1,0))&amp;""),"")),"")&gt;=0,IFERROR(VALUE(IFERROR(TRIM(INDEX($A552:$V552,MATCH(Lists!$J$2,$A$1:$V$1,0))&amp;""),"")),"")&lt;=10),IFERROR(VALUE(IFERROR(TRIM(INDEX($A552:$V552,MATCH(Lists!$J$2,$A$1:$V$1,0))&amp;""),"")),""),""),"")</f>
        <v/>
      </c>
      <c r="Z552" s="36">
        <f>IF(Y552="","",IF(Y552&gt;=9,"Promoter",IF(Y552&gt;=7,"Passive","Detractor")))</f>
        <v/>
      </c>
      <c r="AA552" s="36">
        <f>IFERROR(VALUE(IFERROR(TRIM(INDEX($A552:$V552,MATCH(Lists!$J$4,$A$1:$V$1,0))&amp;""),"")),"")</f>
        <v/>
      </c>
      <c r="AB552" s="36">
        <f>IFERROR(VALUE(IFERROR(TRIM(INDEX($A552:$V552,MATCH(Lists!$J$5,$A$1:$V$1,0))&amp;""),"")),"")</f>
        <v/>
      </c>
      <c r="AC552" s="36">
        <f>IFERROR(VALUE(IFERROR(TRIM(INDEX($A552:$V552,MATCH(Lists!$J$6,$A$1:$V$1,0))&amp;""),"")),"")</f>
        <v/>
      </c>
      <c r="AD552" s="36">
        <f>IFERROR(TRIM(INDEX($A552:$V552,MATCH(Lists!$J$7,$A$1:$V$1,0))&amp;""),"")</f>
        <v/>
      </c>
      <c r="AE552" s="36">
        <f>IFERROR(TRIM(INDEX($A552:$V552,MATCH(Lists!$J$8,$A$1:$V$1,0))&amp;""),"")</f>
        <v/>
      </c>
      <c r="AF552" s="36">
        <f>IFERROR(TRIM(INDEX($A552:$V552,MATCH(Lists!$J$3,$A$1:$V$1,0))&amp;""),"")</f>
        <v/>
      </c>
      <c r="AG552" s="36">
        <f>IF(LEN(AF552)&gt;0,MAX($AG$1:AG551)+1,"")</f>
        <v/>
      </c>
      <c r="AH552" s="36">
        <f>IFERROR(TRIM(INDEX($A552:$V552,MATCH(Lists!$J$9,$A$1:$V$1,0))&amp;""),"")</f>
        <v/>
      </c>
    </row>
    <row r="553">
      <c r="W553" s="35" t="n"/>
      <c r="X553" s="36">
        <f>IFERROR(TRIM(INDEX($A553:$V553,MATCH(Lists!$J$10,$A$1:$V$1,0))&amp;""),"")</f>
        <v/>
      </c>
      <c r="Y553" s="36">
        <f>IF(ISNUMBER(IFERROR(VALUE(IFERROR(TRIM(INDEX($A553:$V553,MATCH(Lists!$J$2,$A$1:$V$1,0))&amp;""),"")),"")),IF(AND(IFERROR(VALUE(IFERROR(TRIM(INDEX($A553:$V553,MATCH(Lists!$J$2,$A$1:$V$1,0))&amp;""),"")),"")&gt;=0,IFERROR(VALUE(IFERROR(TRIM(INDEX($A553:$V553,MATCH(Lists!$J$2,$A$1:$V$1,0))&amp;""),"")),"")&lt;=10),IFERROR(VALUE(IFERROR(TRIM(INDEX($A553:$V553,MATCH(Lists!$J$2,$A$1:$V$1,0))&amp;""),"")),""),""),"")</f>
        <v/>
      </c>
      <c r="Z553" s="36">
        <f>IF(Y553="","",IF(Y553&gt;=9,"Promoter",IF(Y553&gt;=7,"Passive","Detractor")))</f>
        <v/>
      </c>
      <c r="AA553" s="36">
        <f>IFERROR(VALUE(IFERROR(TRIM(INDEX($A553:$V553,MATCH(Lists!$J$4,$A$1:$V$1,0))&amp;""),"")),"")</f>
        <v/>
      </c>
      <c r="AB553" s="36">
        <f>IFERROR(VALUE(IFERROR(TRIM(INDEX($A553:$V553,MATCH(Lists!$J$5,$A$1:$V$1,0))&amp;""),"")),"")</f>
        <v/>
      </c>
      <c r="AC553" s="36">
        <f>IFERROR(VALUE(IFERROR(TRIM(INDEX($A553:$V553,MATCH(Lists!$J$6,$A$1:$V$1,0))&amp;""),"")),"")</f>
        <v/>
      </c>
      <c r="AD553" s="36">
        <f>IFERROR(TRIM(INDEX($A553:$V553,MATCH(Lists!$J$7,$A$1:$V$1,0))&amp;""),"")</f>
        <v/>
      </c>
      <c r="AE553" s="36">
        <f>IFERROR(TRIM(INDEX($A553:$V553,MATCH(Lists!$J$8,$A$1:$V$1,0))&amp;""),"")</f>
        <v/>
      </c>
      <c r="AF553" s="36">
        <f>IFERROR(TRIM(INDEX($A553:$V553,MATCH(Lists!$J$3,$A$1:$V$1,0))&amp;""),"")</f>
        <v/>
      </c>
      <c r="AG553" s="36">
        <f>IF(LEN(AF553)&gt;0,MAX($AG$1:AG552)+1,"")</f>
        <v/>
      </c>
      <c r="AH553" s="36">
        <f>IFERROR(TRIM(INDEX($A553:$V553,MATCH(Lists!$J$9,$A$1:$V$1,0))&amp;""),"")</f>
        <v/>
      </c>
    </row>
    <row r="554">
      <c r="W554" s="35" t="n"/>
      <c r="X554" s="36">
        <f>IFERROR(TRIM(INDEX($A554:$V554,MATCH(Lists!$J$10,$A$1:$V$1,0))&amp;""),"")</f>
        <v/>
      </c>
      <c r="Y554" s="36">
        <f>IF(ISNUMBER(IFERROR(VALUE(IFERROR(TRIM(INDEX($A554:$V554,MATCH(Lists!$J$2,$A$1:$V$1,0))&amp;""),"")),"")),IF(AND(IFERROR(VALUE(IFERROR(TRIM(INDEX($A554:$V554,MATCH(Lists!$J$2,$A$1:$V$1,0))&amp;""),"")),"")&gt;=0,IFERROR(VALUE(IFERROR(TRIM(INDEX($A554:$V554,MATCH(Lists!$J$2,$A$1:$V$1,0))&amp;""),"")),"")&lt;=10),IFERROR(VALUE(IFERROR(TRIM(INDEX($A554:$V554,MATCH(Lists!$J$2,$A$1:$V$1,0))&amp;""),"")),""),""),"")</f>
        <v/>
      </c>
      <c r="Z554" s="36">
        <f>IF(Y554="","",IF(Y554&gt;=9,"Promoter",IF(Y554&gt;=7,"Passive","Detractor")))</f>
        <v/>
      </c>
      <c r="AA554" s="36">
        <f>IFERROR(VALUE(IFERROR(TRIM(INDEX($A554:$V554,MATCH(Lists!$J$4,$A$1:$V$1,0))&amp;""),"")),"")</f>
        <v/>
      </c>
      <c r="AB554" s="36">
        <f>IFERROR(VALUE(IFERROR(TRIM(INDEX($A554:$V554,MATCH(Lists!$J$5,$A$1:$V$1,0))&amp;""),"")),"")</f>
        <v/>
      </c>
      <c r="AC554" s="36">
        <f>IFERROR(VALUE(IFERROR(TRIM(INDEX($A554:$V554,MATCH(Lists!$J$6,$A$1:$V$1,0))&amp;""),"")),"")</f>
        <v/>
      </c>
      <c r="AD554" s="36">
        <f>IFERROR(TRIM(INDEX($A554:$V554,MATCH(Lists!$J$7,$A$1:$V$1,0))&amp;""),"")</f>
        <v/>
      </c>
      <c r="AE554" s="36">
        <f>IFERROR(TRIM(INDEX($A554:$V554,MATCH(Lists!$J$8,$A$1:$V$1,0))&amp;""),"")</f>
        <v/>
      </c>
      <c r="AF554" s="36">
        <f>IFERROR(TRIM(INDEX($A554:$V554,MATCH(Lists!$J$3,$A$1:$V$1,0))&amp;""),"")</f>
        <v/>
      </c>
      <c r="AG554" s="36">
        <f>IF(LEN(AF554)&gt;0,MAX($AG$1:AG553)+1,"")</f>
        <v/>
      </c>
      <c r="AH554" s="36">
        <f>IFERROR(TRIM(INDEX($A554:$V554,MATCH(Lists!$J$9,$A$1:$V$1,0))&amp;""),"")</f>
        <v/>
      </c>
    </row>
    <row r="555">
      <c r="W555" s="35" t="n"/>
      <c r="X555" s="36">
        <f>IFERROR(TRIM(INDEX($A555:$V555,MATCH(Lists!$J$10,$A$1:$V$1,0))&amp;""),"")</f>
        <v/>
      </c>
      <c r="Y555" s="36">
        <f>IF(ISNUMBER(IFERROR(VALUE(IFERROR(TRIM(INDEX($A555:$V555,MATCH(Lists!$J$2,$A$1:$V$1,0))&amp;""),"")),"")),IF(AND(IFERROR(VALUE(IFERROR(TRIM(INDEX($A555:$V555,MATCH(Lists!$J$2,$A$1:$V$1,0))&amp;""),"")),"")&gt;=0,IFERROR(VALUE(IFERROR(TRIM(INDEX($A555:$V555,MATCH(Lists!$J$2,$A$1:$V$1,0))&amp;""),"")),"")&lt;=10),IFERROR(VALUE(IFERROR(TRIM(INDEX($A555:$V555,MATCH(Lists!$J$2,$A$1:$V$1,0))&amp;""),"")),""),""),"")</f>
        <v/>
      </c>
      <c r="Z555" s="36">
        <f>IF(Y555="","",IF(Y555&gt;=9,"Promoter",IF(Y555&gt;=7,"Passive","Detractor")))</f>
        <v/>
      </c>
      <c r="AA555" s="36">
        <f>IFERROR(VALUE(IFERROR(TRIM(INDEX($A555:$V555,MATCH(Lists!$J$4,$A$1:$V$1,0))&amp;""),"")),"")</f>
        <v/>
      </c>
      <c r="AB555" s="36">
        <f>IFERROR(VALUE(IFERROR(TRIM(INDEX($A555:$V555,MATCH(Lists!$J$5,$A$1:$V$1,0))&amp;""),"")),"")</f>
        <v/>
      </c>
      <c r="AC555" s="36">
        <f>IFERROR(VALUE(IFERROR(TRIM(INDEX($A555:$V555,MATCH(Lists!$J$6,$A$1:$V$1,0))&amp;""),"")),"")</f>
        <v/>
      </c>
      <c r="AD555" s="36">
        <f>IFERROR(TRIM(INDEX($A555:$V555,MATCH(Lists!$J$7,$A$1:$V$1,0))&amp;""),"")</f>
        <v/>
      </c>
      <c r="AE555" s="36">
        <f>IFERROR(TRIM(INDEX($A555:$V555,MATCH(Lists!$J$8,$A$1:$V$1,0))&amp;""),"")</f>
        <v/>
      </c>
      <c r="AF555" s="36">
        <f>IFERROR(TRIM(INDEX($A555:$V555,MATCH(Lists!$J$3,$A$1:$V$1,0))&amp;""),"")</f>
        <v/>
      </c>
      <c r="AG555" s="36">
        <f>IF(LEN(AF555)&gt;0,MAX($AG$1:AG554)+1,"")</f>
        <v/>
      </c>
      <c r="AH555" s="36">
        <f>IFERROR(TRIM(INDEX($A555:$V555,MATCH(Lists!$J$9,$A$1:$V$1,0))&amp;""),"")</f>
        <v/>
      </c>
    </row>
    <row r="556">
      <c r="W556" s="35" t="n"/>
      <c r="X556" s="36">
        <f>IFERROR(TRIM(INDEX($A556:$V556,MATCH(Lists!$J$10,$A$1:$V$1,0))&amp;""),"")</f>
        <v/>
      </c>
      <c r="Y556" s="36">
        <f>IF(ISNUMBER(IFERROR(VALUE(IFERROR(TRIM(INDEX($A556:$V556,MATCH(Lists!$J$2,$A$1:$V$1,0))&amp;""),"")),"")),IF(AND(IFERROR(VALUE(IFERROR(TRIM(INDEX($A556:$V556,MATCH(Lists!$J$2,$A$1:$V$1,0))&amp;""),"")),"")&gt;=0,IFERROR(VALUE(IFERROR(TRIM(INDEX($A556:$V556,MATCH(Lists!$J$2,$A$1:$V$1,0))&amp;""),"")),"")&lt;=10),IFERROR(VALUE(IFERROR(TRIM(INDEX($A556:$V556,MATCH(Lists!$J$2,$A$1:$V$1,0))&amp;""),"")),""),""),"")</f>
        <v/>
      </c>
      <c r="Z556" s="36">
        <f>IF(Y556="","",IF(Y556&gt;=9,"Promoter",IF(Y556&gt;=7,"Passive","Detractor")))</f>
        <v/>
      </c>
      <c r="AA556" s="36">
        <f>IFERROR(VALUE(IFERROR(TRIM(INDEX($A556:$V556,MATCH(Lists!$J$4,$A$1:$V$1,0))&amp;""),"")),"")</f>
        <v/>
      </c>
      <c r="AB556" s="36">
        <f>IFERROR(VALUE(IFERROR(TRIM(INDEX($A556:$V556,MATCH(Lists!$J$5,$A$1:$V$1,0))&amp;""),"")),"")</f>
        <v/>
      </c>
      <c r="AC556" s="36">
        <f>IFERROR(VALUE(IFERROR(TRIM(INDEX($A556:$V556,MATCH(Lists!$J$6,$A$1:$V$1,0))&amp;""),"")),"")</f>
        <v/>
      </c>
      <c r="AD556" s="36">
        <f>IFERROR(TRIM(INDEX($A556:$V556,MATCH(Lists!$J$7,$A$1:$V$1,0))&amp;""),"")</f>
        <v/>
      </c>
      <c r="AE556" s="36">
        <f>IFERROR(TRIM(INDEX($A556:$V556,MATCH(Lists!$J$8,$A$1:$V$1,0))&amp;""),"")</f>
        <v/>
      </c>
      <c r="AF556" s="36">
        <f>IFERROR(TRIM(INDEX($A556:$V556,MATCH(Lists!$J$3,$A$1:$V$1,0))&amp;""),"")</f>
        <v/>
      </c>
      <c r="AG556" s="36">
        <f>IF(LEN(AF556)&gt;0,MAX($AG$1:AG555)+1,"")</f>
        <v/>
      </c>
      <c r="AH556" s="36">
        <f>IFERROR(TRIM(INDEX($A556:$V556,MATCH(Lists!$J$9,$A$1:$V$1,0))&amp;""),"")</f>
        <v/>
      </c>
    </row>
    <row r="557">
      <c r="W557" s="35" t="n"/>
      <c r="X557" s="36">
        <f>IFERROR(TRIM(INDEX($A557:$V557,MATCH(Lists!$J$10,$A$1:$V$1,0))&amp;""),"")</f>
        <v/>
      </c>
      <c r="Y557" s="36">
        <f>IF(ISNUMBER(IFERROR(VALUE(IFERROR(TRIM(INDEX($A557:$V557,MATCH(Lists!$J$2,$A$1:$V$1,0))&amp;""),"")),"")),IF(AND(IFERROR(VALUE(IFERROR(TRIM(INDEX($A557:$V557,MATCH(Lists!$J$2,$A$1:$V$1,0))&amp;""),"")),"")&gt;=0,IFERROR(VALUE(IFERROR(TRIM(INDEX($A557:$V557,MATCH(Lists!$J$2,$A$1:$V$1,0))&amp;""),"")),"")&lt;=10),IFERROR(VALUE(IFERROR(TRIM(INDEX($A557:$V557,MATCH(Lists!$J$2,$A$1:$V$1,0))&amp;""),"")),""),""),"")</f>
        <v/>
      </c>
      <c r="Z557" s="36">
        <f>IF(Y557="","",IF(Y557&gt;=9,"Promoter",IF(Y557&gt;=7,"Passive","Detractor")))</f>
        <v/>
      </c>
      <c r="AA557" s="36">
        <f>IFERROR(VALUE(IFERROR(TRIM(INDEX($A557:$V557,MATCH(Lists!$J$4,$A$1:$V$1,0))&amp;""),"")),"")</f>
        <v/>
      </c>
      <c r="AB557" s="36">
        <f>IFERROR(VALUE(IFERROR(TRIM(INDEX($A557:$V557,MATCH(Lists!$J$5,$A$1:$V$1,0))&amp;""),"")),"")</f>
        <v/>
      </c>
      <c r="AC557" s="36">
        <f>IFERROR(VALUE(IFERROR(TRIM(INDEX($A557:$V557,MATCH(Lists!$J$6,$A$1:$V$1,0))&amp;""),"")),"")</f>
        <v/>
      </c>
      <c r="AD557" s="36">
        <f>IFERROR(TRIM(INDEX($A557:$V557,MATCH(Lists!$J$7,$A$1:$V$1,0))&amp;""),"")</f>
        <v/>
      </c>
      <c r="AE557" s="36">
        <f>IFERROR(TRIM(INDEX($A557:$V557,MATCH(Lists!$J$8,$A$1:$V$1,0))&amp;""),"")</f>
        <v/>
      </c>
      <c r="AF557" s="36">
        <f>IFERROR(TRIM(INDEX($A557:$V557,MATCH(Lists!$J$3,$A$1:$V$1,0))&amp;""),"")</f>
        <v/>
      </c>
      <c r="AG557" s="36">
        <f>IF(LEN(AF557)&gt;0,MAX($AG$1:AG556)+1,"")</f>
        <v/>
      </c>
      <c r="AH557" s="36">
        <f>IFERROR(TRIM(INDEX($A557:$V557,MATCH(Lists!$J$9,$A$1:$V$1,0))&amp;""),"")</f>
        <v/>
      </c>
    </row>
    <row r="558">
      <c r="W558" s="35" t="n"/>
      <c r="X558" s="36">
        <f>IFERROR(TRIM(INDEX($A558:$V558,MATCH(Lists!$J$10,$A$1:$V$1,0))&amp;""),"")</f>
        <v/>
      </c>
      <c r="Y558" s="36">
        <f>IF(ISNUMBER(IFERROR(VALUE(IFERROR(TRIM(INDEX($A558:$V558,MATCH(Lists!$J$2,$A$1:$V$1,0))&amp;""),"")),"")),IF(AND(IFERROR(VALUE(IFERROR(TRIM(INDEX($A558:$V558,MATCH(Lists!$J$2,$A$1:$V$1,0))&amp;""),"")),"")&gt;=0,IFERROR(VALUE(IFERROR(TRIM(INDEX($A558:$V558,MATCH(Lists!$J$2,$A$1:$V$1,0))&amp;""),"")),"")&lt;=10),IFERROR(VALUE(IFERROR(TRIM(INDEX($A558:$V558,MATCH(Lists!$J$2,$A$1:$V$1,0))&amp;""),"")),""),""),"")</f>
        <v/>
      </c>
      <c r="Z558" s="36">
        <f>IF(Y558="","",IF(Y558&gt;=9,"Promoter",IF(Y558&gt;=7,"Passive","Detractor")))</f>
        <v/>
      </c>
      <c r="AA558" s="36">
        <f>IFERROR(VALUE(IFERROR(TRIM(INDEX($A558:$V558,MATCH(Lists!$J$4,$A$1:$V$1,0))&amp;""),"")),"")</f>
        <v/>
      </c>
      <c r="AB558" s="36">
        <f>IFERROR(VALUE(IFERROR(TRIM(INDEX($A558:$V558,MATCH(Lists!$J$5,$A$1:$V$1,0))&amp;""),"")),"")</f>
        <v/>
      </c>
      <c r="AC558" s="36">
        <f>IFERROR(VALUE(IFERROR(TRIM(INDEX($A558:$V558,MATCH(Lists!$J$6,$A$1:$V$1,0))&amp;""),"")),"")</f>
        <v/>
      </c>
      <c r="AD558" s="36">
        <f>IFERROR(TRIM(INDEX($A558:$V558,MATCH(Lists!$J$7,$A$1:$V$1,0))&amp;""),"")</f>
        <v/>
      </c>
      <c r="AE558" s="36">
        <f>IFERROR(TRIM(INDEX($A558:$V558,MATCH(Lists!$J$8,$A$1:$V$1,0))&amp;""),"")</f>
        <v/>
      </c>
      <c r="AF558" s="36">
        <f>IFERROR(TRIM(INDEX($A558:$V558,MATCH(Lists!$J$3,$A$1:$V$1,0))&amp;""),"")</f>
        <v/>
      </c>
      <c r="AG558" s="36">
        <f>IF(LEN(AF558)&gt;0,MAX($AG$1:AG557)+1,"")</f>
        <v/>
      </c>
      <c r="AH558" s="36">
        <f>IFERROR(TRIM(INDEX($A558:$V558,MATCH(Lists!$J$9,$A$1:$V$1,0))&amp;""),"")</f>
        <v/>
      </c>
    </row>
    <row r="559">
      <c r="W559" s="35" t="n"/>
      <c r="X559" s="36">
        <f>IFERROR(TRIM(INDEX($A559:$V559,MATCH(Lists!$J$10,$A$1:$V$1,0))&amp;""),"")</f>
        <v/>
      </c>
      <c r="Y559" s="36">
        <f>IF(ISNUMBER(IFERROR(VALUE(IFERROR(TRIM(INDEX($A559:$V559,MATCH(Lists!$J$2,$A$1:$V$1,0))&amp;""),"")),"")),IF(AND(IFERROR(VALUE(IFERROR(TRIM(INDEX($A559:$V559,MATCH(Lists!$J$2,$A$1:$V$1,0))&amp;""),"")),"")&gt;=0,IFERROR(VALUE(IFERROR(TRIM(INDEX($A559:$V559,MATCH(Lists!$J$2,$A$1:$V$1,0))&amp;""),"")),"")&lt;=10),IFERROR(VALUE(IFERROR(TRIM(INDEX($A559:$V559,MATCH(Lists!$J$2,$A$1:$V$1,0))&amp;""),"")),""),""),"")</f>
        <v/>
      </c>
      <c r="Z559" s="36">
        <f>IF(Y559="","",IF(Y559&gt;=9,"Promoter",IF(Y559&gt;=7,"Passive","Detractor")))</f>
        <v/>
      </c>
      <c r="AA559" s="36">
        <f>IFERROR(VALUE(IFERROR(TRIM(INDEX($A559:$V559,MATCH(Lists!$J$4,$A$1:$V$1,0))&amp;""),"")),"")</f>
        <v/>
      </c>
      <c r="AB559" s="36">
        <f>IFERROR(VALUE(IFERROR(TRIM(INDEX($A559:$V559,MATCH(Lists!$J$5,$A$1:$V$1,0))&amp;""),"")),"")</f>
        <v/>
      </c>
      <c r="AC559" s="36">
        <f>IFERROR(VALUE(IFERROR(TRIM(INDEX($A559:$V559,MATCH(Lists!$J$6,$A$1:$V$1,0))&amp;""),"")),"")</f>
        <v/>
      </c>
      <c r="AD559" s="36">
        <f>IFERROR(TRIM(INDEX($A559:$V559,MATCH(Lists!$J$7,$A$1:$V$1,0))&amp;""),"")</f>
        <v/>
      </c>
      <c r="AE559" s="36">
        <f>IFERROR(TRIM(INDEX($A559:$V559,MATCH(Lists!$J$8,$A$1:$V$1,0))&amp;""),"")</f>
        <v/>
      </c>
      <c r="AF559" s="36">
        <f>IFERROR(TRIM(INDEX($A559:$V559,MATCH(Lists!$J$3,$A$1:$V$1,0))&amp;""),"")</f>
        <v/>
      </c>
      <c r="AG559" s="36">
        <f>IF(LEN(AF559)&gt;0,MAX($AG$1:AG558)+1,"")</f>
        <v/>
      </c>
      <c r="AH559" s="36">
        <f>IFERROR(TRIM(INDEX($A559:$V559,MATCH(Lists!$J$9,$A$1:$V$1,0))&amp;""),"")</f>
        <v/>
      </c>
    </row>
    <row r="560">
      <c r="W560" s="35" t="n"/>
      <c r="X560" s="36">
        <f>IFERROR(TRIM(INDEX($A560:$V560,MATCH(Lists!$J$10,$A$1:$V$1,0))&amp;""),"")</f>
        <v/>
      </c>
      <c r="Y560" s="36">
        <f>IF(ISNUMBER(IFERROR(VALUE(IFERROR(TRIM(INDEX($A560:$V560,MATCH(Lists!$J$2,$A$1:$V$1,0))&amp;""),"")),"")),IF(AND(IFERROR(VALUE(IFERROR(TRIM(INDEX($A560:$V560,MATCH(Lists!$J$2,$A$1:$V$1,0))&amp;""),"")),"")&gt;=0,IFERROR(VALUE(IFERROR(TRIM(INDEX($A560:$V560,MATCH(Lists!$J$2,$A$1:$V$1,0))&amp;""),"")),"")&lt;=10),IFERROR(VALUE(IFERROR(TRIM(INDEX($A560:$V560,MATCH(Lists!$J$2,$A$1:$V$1,0))&amp;""),"")),""),""),"")</f>
        <v/>
      </c>
      <c r="Z560" s="36">
        <f>IF(Y560="","",IF(Y560&gt;=9,"Promoter",IF(Y560&gt;=7,"Passive","Detractor")))</f>
        <v/>
      </c>
      <c r="AA560" s="36">
        <f>IFERROR(VALUE(IFERROR(TRIM(INDEX($A560:$V560,MATCH(Lists!$J$4,$A$1:$V$1,0))&amp;""),"")),"")</f>
        <v/>
      </c>
      <c r="AB560" s="36">
        <f>IFERROR(VALUE(IFERROR(TRIM(INDEX($A560:$V560,MATCH(Lists!$J$5,$A$1:$V$1,0))&amp;""),"")),"")</f>
        <v/>
      </c>
      <c r="AC560" s="36">
        <f>IFERROR(VALUE(IFERROR(TRIM(INDEX($A560:$V560,MATCH(Lists!$J$6,$A$1:$V$1,0))&amp;""),"")),"")</f>
        <v/>
      </c>
      <c r="AD560" s="36">
        <f>IFERROR(TRIM(INDEX($A560:$V560,MATCH(Lists!$J$7,$A$1:$V$1,0))&amp;""),"")</f>
        <v/>
      </c>
      <c r="AE560" s="36">
        <f>IFERROR(TRIM(INDEX($A560:$V560,MATCH(Lists!$J$8,$A$1:$V$1,0))&amp;""),"")</f>
        <v/>
      </c>
      <c r="AF560" s="36">
        <f>IFERROR(TRIM(INDEX($A560:$V560,MATCH(Lists!$J$3,$A$1:$V$1,0))&amp;""),"")</f>
        <v/>
      </c>
      <c r="AG560" s="36">
        <f>IF(LEN(AF560)&gt;0,MAX($AG$1:AG559)+1,"")</f>
        <v/>
      </c>
      <c r="AH560" s="36">
        <f>IFERROR(TRIM(INDEX($A560:$V560,MATCH(Lists!$J$9,$A$1:$V$1,0))&amp;""),"")</f>
        <v/>
      </c>
    </row>
    <row r="561">
      <c r="W561" s="35" t="n"/>
      <c r="X561" s="36">
        <f>IFERROR(TRIM(INDEX($A561:$V561,MATCH(Lists!$J$10,$A$1:$V$1,0))&amp;""),"")</f>
        <v/>
      </c>
      <c r="Y561" s="36">
        <f>IF(ISNUMBER(IFERROR(VALUE(IFERROR(TRIM(INDEX($A561:$V561,MATCH(Lists!$J$2,$A$1:$V$1,0))&amp;""),"")),"")),IF(AND(IFERROR(VALUE(IFERROR(TRIM(INDEX($A561:$V561,MATCH(Lists!$J$2,$A$1:$V$1,0))&amp;""),"")),"")&gt;=0,IFERROR(VALUE(IFERROR(TRIM(INDEX($A561:$V561,MATCH(Lists!$J$2,$A$1:$V$1,0))&amp;""),"")),"")&lt;=10),IFERROR(VALUE(IFERROR(TRIM(INDEX($A561:$V561,MATCH(Lists!$J$2,$A$1:$V$1,0))&amp;""),"")),""),""),"")</f>
        <v/>
      </c>
      <c r="Z561" s="36">
        <f>IF(Y561="","",IF(Y561&gt;=9,"Promoter",IF(Y561&gt;=7,"Passive","Detractor")))</f>
        <v/>
      </c>
      <c r="AA561" s="36">
        <f>IFERROR(VALUE(IFERROR(TRIM(INDEX($A561:$V561,MATCH(Lists!$J$4,$A$1:$V$1,0))&amp;""),"")),"")</f>
        <v/>
      </c>
      <c r="AB561" s="36">
        <f>IFERROR(VALUE(IFERROR(TRIM(INDEX($A561:$V561,MATCH(Lists!$J$5,$A$1:$V$1,0))&amp;""),"")),"")</f>
        <v/>
      </c>
      <c r="AC561" s="36">
        <f>IFERROR(VALUE(IFERROR(TRIM(INDEX($A561:$V561,MATCH(Lists!$J$6,$A$1:$V$1,0))&amp;""),"")),"")</f>
        <v/>
      </c>
      <c r="AD561" s="36">
        <f>IFERROR(TRIM(INDEX($A561:$V561,MATCH(Lists!$J$7,$A$1:$V$1,0))&amp;""),"")</f>
        <v/>
      </c>
      <c r="AE561" s="36">
        <f>IFERROR(TRIM(INDEX($A561:$V561,MATCH(Lists!$J$8,$A$1:$V$1,0))&amp;""),"")</f>
        <v/>
      </c>
      <c r="AF561" s="36">
        <f>IFERROR(TRIM(INDEX($A561:$V561,MATCH(Lists!$J$3,$A$1:$V$1,0))&amp;""),"")</f>
        <v/>
      </c>
      <c r="AG561" s="36">
        <f>IF(LEN(AF561)&gt;0,MAX($AG$1:AG560)+1,"")</f>
        <v/>
      </c>
      <c r="AH561" s="36">
        <f>IFERROR(TRIM(INDEX($A561:$V561,MATCH(Lists!$J$9,$A$1:$V$1,0))&amp;""),"")</f>
        <v/>
      </c>
    </row>
    <row r="562">
      <c r="W562" s="35" t="n"/>
      <c r="X562" s="36">
        <f>IFERROR(TRIM(INDEX($A562:$V562,MATCH(Lists!$J$10,$A$1:$V$1,0))&amp;""),"")</f>
        <v/>
      </c>
      <c r="Y562" s="36">
        <f>IF(ISNUMBER(IFERROR(VALUE(IFERROR(TRIM(INDEX($A562:$V562,MATCH(Lists!$J$2,$A$1:$V$1,0))&amp;""),"")),"")),IF(AND(IFERROR(VALUE(IFERROR(TRIM(INDEX($A562:$V562,MATCH(Lists!$J$2,$A$1:$V$1,0))&amp;""),"")),"")&gt;=0,IFERROR(VALUE(IFERROR(TRIM(INDEX($A562:$V562,MATCH(Lists!$J$2,$A$1:$V$1,0))&amp;""),"")),"")&lt;=10),IFERROR(VALUE(IFERROR(TRIM(INDEX($A562:$V562,MATCH(Lists!$J$2,$A$1:$V$1,0))&amp;""),"")),""),""),"")</f>
        <v/>
      </c>
      <c r="Z562" s="36">
        <f>IF(Y562="","",IF(Y562&gt;=9,"Promoter",IF(Y562&gt;=7,"Passive","Detractor")))</f>
        <v/>
      </c>
      <c r="AA562" s="36">
        <f>IFERROR(VALUE(IFERROR(TRIM(INDEX($A562:$V562,MATCH(Lists!$J$4,$A$1:$V$1,0))&amp;""),"")),"")</f>
        <v/>
      </c>
      <c r="AB562" s="36">
        <f>IFERROR(VALUE(IFERROR(TRIM(INDEX($A562:$V562,MATCH(Lists!$J$5,$A$1:$V$1,0))&amp;""),"")),"")</f>
        <v/>
      </c>
      <c r="AC562" s="36">
        <f>IFERROR(VALUE(IFERROR(TRIM(INDEX($A562:$V562,MATCH(Lists!$J$6,$A$1:$V$1,0))&amp;""),"")),"")</f>
        <v/>
      </c>
      <c r="AD562" s="36">
        <f>IFERROR(TRIM(INDEX($A562:$V562,MATCH(Lists!$J$7,$A$1:$V$1,0))&amp;""),"")</f>
        <v/>
      </c>
      <c r="AE562" s="36">
        <f>IFERROR(TRIM(INDEX($A562:$V562,MATCH(Lists!$J$8,$A$1:$V$1,0))&amp;""),"")</f>
        <v/>
      </c>
      <c r="AF562" s="36">
        <f>IFERROR(TRIM(INDEX($A562:$V562,MATCH(Lists!$J$3,$A$1:$V$1,0))&amp;""),"")</f>
        <v/>
      </c>
      <c r="AG562" s="36">
        <f>IF(LEN(AF562)&gt;0,MAX($AG$1:AG561)+1,"")</f>
        <v/>
      </c>
      <c r="AH562" s="36">
        <f>IFERROR(TRIM(INDEX($A562:$V562,MATCH(Lists!$J$9,$A$1:$V$1,0))&amp;""),"")</f>
        <v/>
      </c>
    </row>
    <row r="563">
      <c r="W563" s="35" t="n"/>
      <c r="X563" s="36">
        <f>IFERROR(TRIM(INDEX($A563:$V563,MATCH(Lists!$J$10,$A$1:$V$1,0))&amp;""),"")</f>
        <v/>
      </c>
      <c r="Y563" s="36">
        <f>IF(ISNUMBER(IFERROR(VALUE(IFERROR(TRIM(INDEX($A563:$V563,MATCH(Lists!$J$2,$A$1:$V$1,0))&amp;""),"")),"")),IF(AND(IFERROR(VALUE(IFERROR(TRIM(INDEX($A563:$V563,MATCH(Lists!$J$2,$A$1:$V$1,0))&amp;""),"")),"")&gt;=0,IFERROR(VALUE(IFERROR(TRIM(INDEX($A563:$V563,MATCH(Lists!$J$2,$A$1:$V$1,0))&amp;""),"")),"")&lt;=10),IFERROR(VALUE(IFERROR(TRIM(INDEX($A563:$V563,MATCH(Lists!$J$2,$A$1:$V$1,0))&amp;""),"")),""),""),"")</f>
        <v/>
      </c>
      <c r="Z563" s="36">
        <f>IF(Y563="","",IF(Y563&gt;=9,"Promoter",IF(Y563&gt;=7,"Passive","Detractor")))</f>
        <v/>
      </c>
      <c r="AA563" s="36">
        <f>IFERROR(VALUE(IFERROR(TRIM(INDEX($A563:$V563,MATCH(Lists!$J$4,$A$1:$V$1,0))&amp;""),"")),"")</f>
        <v/>
      </c>
      <c r="AB563" s="36">
        <f>IFERROR(VALUE(IFERROR(TRIM(INDEX($A563:$V563,MATCH(Lists!$J$5,$A$1:$V$1,0))&amp;""),"")),"")</f>
        <v/>
      </c>
      <c r="AC563" s="36">
        <f>IFERROR(VALUE(IFERROR(TRIM(INDEX($A563:$V563,MATCH(Lists!$J$6,$A$1:$V$1,0))&amp;""),"")),"")</f>
        <v/>
      </c>
      <c r="AD563" s="36">
        <f>IFERROR(TRIM(INDEX($A563:$V563,MATCH(Lists!$J$7,$A$1:$V$1,0))&amp;""),"")</f>
        <v/>
      </c>
      <c r="AE563" s="36">
        <f>IFERROR(TRIM(INDEX($A563:$V563,MATCH(Lists!$J$8,$A$1:$V$1,0))&amp;""),"")</f>
        <v/>
      </c>
      <c r="AF563" s="36">
        <f>IFERROR(TRIM(INDEX($A563:$V563,MATCH(Lists!$J$3,$A$1:$V$1,0))&amp;""),"")</f>
        <v/>
      </c>
      <c r="AG563" s="36">
        <f>IF(LEN(AF563)&gt;0,MAX($AG$1:AG562)+1,"")</f>
        <v/>
      </c>
      <c r="AH563" s="36">
        <f>IFERROR(TRIM(INDEX($A563:$V563,MATCH(Lists!$J$9,$A$1:$V$1,0))&amp;""),"")</f>
        <v/>
      </c>
    </row>
    <row r="564">
      <c r="W564" s="35" t="n"/>
      <c r="X564" s="36">
        <f>IFERROR(TRIM(INDEX($A564:$V564,MATCH(Lists!$J$10,$A$1:$V$1,0))&amp;""),"")</f>
        <v/>
      </c>
      <c r="Y564" s="36">
        <f>IF(ISNUMBER(IFERROR(VALUE(IFERROR(TRIM(INDEX($A564:$V564,MATCH(Lists!$J$2,$A$1:$V$1,0))&amp;""),"")),"")),IF(AND(IFERROR(VALUE(IFERROR(TRIM(INDEX($A564:$V564,MATCH(Lists!$J$2,$A$1:$V$1,0))&amp;""),"")),"")&gt;=0,IFERROR(VALUE(IFERROR(TRIM(INDEX($A564:$V564,MATCH(Lists!$J$2,$A$1:$V$1,0))&amp;""),"")),"")&lt;=10),IFERROR(VALUE(IFERROR(TRIM(INDEX($A564:$V564,MATCH(Lists!$J$2,$A$1:$V$1,0))&amp;""),"")),""),""),"")</f>
        <v/>
      </c>
      <c r="Z564" s="36">
        <f>IF(Y564="","",IF(Y564&gt;=9,"Promoter",IF(Y564&gt;=7,"Passive","Detractor")))</f>
        <v/>
      </c>
      <c r="AA564" s="36">
        <f>IFERROR(VALUE(IFERROR(TRIM(INDEX($A564:$V564,MATCH(Lists!$J$4,$A$1:$V$1,0))&amp;""),"")),"")</f>
        <v/>
      </c>
      <c r="AB564" s="36">
        <f>IFERROR(VALUE(IFERROR(TRIM(INDEX($A564:$V564,MATCH(Lists!$J$5,$A$1:$V$1,0))&amp;""),"")),"")</f>
        <v/>
      </c>
      <c r="AC564" s="36">
        <f>IFERROR(VALUE(IFERROR(TRIM(INDEX($A564:$V564,MATCH(Lists!$J$6,$A$1:$V$1,0))&amp;""),"")),"")</f>
        <v/>
      </c>
      <c r="AD564" s="36">
        <f>IFERROR(TRIM(INDEX($A564:$V564,MATCH(Lists!$J$7,$A$1:$V$1,0))&amp;""),"")</f>
        <v/>
      </c>
      <c r="AE564" s="36">
        <f>IFERROR(TRIM(INDEX($A564:$V564,MATCH(Lists!$J$8,$A$1:$V$1,0))&amp;""),"")</f>
        <v/>
      </c>
      <c r="AF564" s="36">
        <f>IFERROR(TRIM(INDEX($A564:$V564,MATCH(Lists!$J$3,$A$1:$V$1,0))&amp;""),"")</f>
        <v/>
      </c>
      <c r="AG564" s="36">
        <f>IF(LEN(AF564)&gt;0,MAX($AG$1:AG563)+1,"")</f>
        <v/>
      </c>
      <c r="AH564" s="36">
        <f>IFERROR(TRIM(INDEX($A564:$V564,MATCH(Lists!$J$9,$A$1:$V$1,0))&amp;""),"")</f>
        <v/>
      </c>
    </row>
    <row r="565">
      <c r="W565" s="35" t="n"/>
      <c r="X565" s="36">
        <f>IFERROR(TRIM(INDEX($A565:$V565,MATCH(Lists!$J$10,$A$1:$V$1,0))&amp;""),"")</f>
        <v/>
      </c>
      <c r="Y565" s="36">
        <f>IF(ISNUMBER(IFERROR(VALUE(IFERROR(TRIM(INDEX($A565:$V565,MATCH(Lists!$J$2,$A$1:$V$1,0))&amp;""),"")),"")),IF(AND(IFERROR(VALUE(IFERROR(TRIM(INDEX($A565:$V565,MATCH(Lists!$J$2,$A$1:$V$1,0))&amp;""),"")),"")&gt;=0,IFERROR(VALUE(IFERROR(TRIM(INDEX($A565:$V565,MATCH(Lists!$J$2,$A$1:$V$1,0))&amp;""),"")),"")&lt;=10),IFERROR(VALUE(IFERROR(TRIM(INDEX($A565:$V565,MATCH(Lists!$J$2,$A$1:$V$1,0))&amp;""),"")),""),""),"")</f>
        <v/>
      </c>
      <c r="Z565" s="36">
        <f>IF(Y565="","",IF(Y565&gt;=9,"Promoter",IF(Y565&gt;=7,"Passive","Detractor")))</f>
        <v/>
      </c>
      <c r="AA565" s="36">
        <f>IFERROR(VALUE(IFERROR(TRIM(INDEX($A565:$V565,MATCH(Lists!$J$4,$A$1:$V$1,0))&amp;""),"")),"")</f>
        <v/>
      </c>
      <c r="AB565" s="36">
        <f>IFERROR(VALUE(IFERROR(TRIM(INDEX($A565:$V565,MATCH(Lists!$J$5,$A$1:$V$1,0))&amp;""),"")),"")</f>
        <v/>
      </c>
      <c r="AC565" s="36">
        <f>IFERROR(VALUE(IFERROR(TRIM(INDEX($A565:$V565,MATCH(Lists!$J$6,$A$1:$V$1,0))&amp;""),"")),"")</f>
        <v/>
      </c>
      <c r="AD565" s="36">
        <f>IFERROR(TRIM(INDEX($A565:$V565,MATCH(Lists!$J$7,$A$1:$V$1,0))&amp;""),"")</f>
        <v/>
      </c>
      <c r="AE565" s="36">
        <f>IFERROR(TRIM(INDEX($A565:$V565,MATCH(Lists!$J$8,$A$1:$V$1,0))&amp;""),"")</f>
        <v/>
      </c>
      <c r="AF565" s="36">
        <f>IFERROR(TRIM(INDEX($A565:$V565,MATCH(Lists!$J$3,$A$1:$V$1,0))&amp;""),"")</f>
        <v/>
      </c>
      <c r="AG565" s="36">
        <f>IF(LEN(AF565)&gt;0,MAX($AG$1:AG564)+1,"")</f>
        <v/>
      </c>
      <c r="AH565" s="36">
        <f>IFERROR(TRIM(INDEX($A565:$V565,MATCH(Lists!$J$9,$A$1:$V$1,0))&amp;""),"")</f>
        <v/>
      </c>
    </row>
    <row r="566">
      <c r="W566" s="35" t="n"/>
      <c r="X566" s="36">
        <f>IFERROR(TRIM(INDEX($A566:$V566,MATCH(Lists!$J$10,$A$1:$V$1,0))&amp;""),"")</f>
        <v/>
      </c>
      <c r="Y566" s="36">
        <f>IF(ISNUMBER(IFERROR(VALUE(IFERROR(TRIM(INDEX($A566:$V566,MATCH(Lists!$J$2,$A$1:$V$1,0))&amp;""),"")),"")),IF(AND(IFERROR(VALUE(IFERROR(TRIM(INDEX($A566:$V566,MATCH(Lists!$J$2,$A$1:$V$1,0))&amp;""),"")),"")&gt;=0,IFERROR(VALUE(IFERROR(TRIM(INDEX($A566:$V566,MATCH(Lists!$J$2,$A$1:$V$1,0))&amp;""),"")),"")&lt;=10),IFERROR(VALUE(IFERROR(TRIM(INDEX($A566:$V566,MATCH(Lists!$J$2,$A$1:$V$1,0))&amp;""),"")),""),""),"")</f>
        <v/>
      </c>
      <c r="Z566" s="36">
        <f>IF(Y566="","",IF(Y566&gt;=9,"Promoter",IF(Y566&gt;=7,"Passive","Detractor")))</f>
        <v/>
      </c>
      <c r="AA566" s="36">
        <f>IFERROR(VALUE(IFERROR(TRIM(INDEX($A566:$V566,MATCH(Lists!$J$4,$A$1:$V$1,0))&amp;""),"")),"")</f>
        <v/>
      </c>
      <c r="AB566" s="36">
        <f>IFERROR(VALUE(IFERROR(TRIM(INDEX($A566:$V566,MATCH(Lists!$J$5,$A$1:$V$1,0))&amp;""),"")),"")</f>
        <v/>
      </c>
      <c r="AC566" s="36">
        <f>IFERROR(VALUE(IFERROR(TRIM(INDEX($A566:$V566,MATCH(Lists!$J$6,$A$1:$V$1,0))&amp;""),"")),"")</f>
        <v/>
      </c>
      <c r="AD566" s="36">
        <f>IFERROR(TRIM(INDEX($A566:$V566,MATCH(Lists!$J$7,$A$1:$V$1,0))&amp;""),"")</f>
        <v/>
      </c>
      <c r="AE566" s="36">
        <f>IFERROR(TRIM(INDEX($A566:$V566,MATCH(Lists!$J$8,$A$1:$V$1,0))&amp;""),"")</f>
        <v/>
      </c>
      <c r="AF566" s="36">
        <f>IFERROR(TRIM(INDEX($A566:$V566,MATCH(Lists!$J$3,$A$1:$V$1,0))&amp;""),"")</f>
        <v/>
      </c>
      <c r="AG566" s="36">
        <f>IF(LEN(AF566)&gt;0,MAX($AG$1:AG565)+1,"")</f>
        <v/>
      </c>
      <c r="AH566" s="36">
        <f>IFERROR(TRIM(INDEX($A566:$V566,MATCH(Lists!$J$9,$A$1:$V$1,0))&amp;""),"")</f>
        <v/>
      </c>
    </row>
    <row r="567">
      <c r="W567" s="35" t="n"/>
      <c r="X567" s="36">
        <f>IFERROR(TRIM(INDEX($A567:$V567,MATCH(Lists!$J$10,$A$1:$V$1,0))&amp;""),"")</f>
        <v/>
      </c>
      <c r="Y567" s="36">
        <f>IF(ISNUMBER(IFERROR(VALUE(IFERROR(TRIM(INDEX($A567:$V567,MATCH(Lists!$J$2,$A$1:$V$1,0))&amp;""),"")),"")),IF(AND(IFERROR(VALUE(IFERROR(TRIM(INDEX($A567:$V567,MATCH(Lists!$J$2,$A$1:$V$1,0))&amp;""),"")),"")&gt;=0,IFERROR(VALUE(IFERROR(TRIM(INDEX($A567:$V567,MATCH(Lists!$J$2,$A$1:$V$1,0))&amp;""),"")),"")&lt;=10),IFERROR(VALUE(IFERROR(TRIM(INDEX($A567:$V567,MATCH(Lists!$J$2,$A$1:$V$1,0))&amp;""),"")),""),""),"")</f>
        <v/>
      </c>
      <c r="Z567" s="36">
        <f>IF(Y567="","",IF(Y567&gt;=9,"Promoter",IF(Y567&gt;=7,"Passive","Detractor")))</f>
        <v/>
      </c>
      <c r="AA567" s="36">
        <f>IFERROR(VALUE(IFERROR(TRIM(INDEX($A567:$V567,MATCH(Lists!$J$4,$A$1:$V$1,0))&amp;""),"")),"")</f>
        <v/>
      </c>
      <c r="AB567" s="36">
        <f>IFERROR(VALUE(IFERROR(TRIM(INDEX($A567:$V567,MATCH(Lists!$J$5,$A$1:$V$1,0))&amp;""),"")),"")</f>
        <v/>
      </c>
      <c r="AC567" s="36">
        <f>IFERROR(VALUE(IFERROR(TRIM(INDEX($A567:$V567,MATCH(Lists!$J$6,$A$1:$V$1,0))&amp;""),"")),"")</f>
        <v/>
      </c>
      <c r="AD567" s="36">
        <f>IFERROR(TRIM(INDEX($A567:$V567,MATCH(Lists!$J$7,$A$1:$V$1,0))&amp;""),"")</f>
        <v/>
      </c>
      <c r="AE567" s="36">
        <f>IFERROR(TRIM(INDEX($A567:$V567,MATCH(Lists!$J$8,$A$1:$V$1,0))&amp;""),"")</f>
        <v/>
      </c>
      <c r="AF567" s="36">
        <f>IFERROR(TRIM(INDEX($A567:$V567,MATCH(Lists!$J$3,$A$1:$V$1,0))&amp;""),"")</f>
        <v/>
      </c>
      <c r="AG567" s="36">
        <f>IF(LEN(AF567)&gt;0,MAX($AG$1:AG566)+1,"")</f>
        <v/>
      </c>
      <c r="AH567" s="36">
        <f>IFERROR(TRIM(INDEX($A567:$V567,MATCH(Lists!$J$9,$A$1:$V$1,0))&amp;""),"")</f>
        <v/>
      </c>
    </row>
    <row r="568">
      <c r="W568" s="35" t="n"/>
      <c r="X568" s="36">
        <f>IFERROR(TRIM(INDEX($A568:$V568,MATCH(Lists!$J$10,$A$1:$V$1,0))&amp;""),"")</f>
        <v/>
      </c>
      <c r="Y568" s="36">
        <f>IF(ISNUMBER(IFERROR(VALUE(IFERROR(TRIM(INDEX($A568:$V568,MATCH(Lists!$J$2,$A$1:$V$1,0))&amp;""),"")),"")),IF(AND(IFERROR(VALUE(IFERROR(TRIM(INDEX($A568:$V568,MATCH(Lists!$J$2,$A$1:$V$1,0))&amp;""),"")),"")&gt;=0,IFERROR(VALUE(IFERROR(TRIM(INDEX($A568:$V568,MATCH(Lists!$J$2,$A$1:$V$1,0))&amp;""),"")),"")&lt;=10),IFERROR(VALUE(IFERROR(TRIM(INDEX($A568:$V568,MATCH(Lists!$J$2,$A$1:$V$1,0))&amp;""),"")),""),""),"")</f>
        <v/>
      </c>
      <c r="Z568" s="36">
        <f>IF(Y568="","",IF(Y568&gt;=9,"Promoter",IF(Y568&gt;=7,"Passive","Detractor")))</f>
        <v/>
      </c>
      <c r="AA568" s="36">
        <f>IFERROR(VALUE(IFERROR(TRIM(INDEX($A568:$V568,MATCH(Lists!$J$4,$A$1:$V$1,0))&amp;""),"")),"")</f>
        <v/>
      </c>
      <c r="AB568" s="36">
        <f>IFERROR(VALUE(IFERROR(TRIM(INDEX($A568:$V568,MATCH(Lists!$J$5,$A$1:$V$1,0))&amp;""),"")),"")</f>
        <v/>
      </c>
      <c r="AC568" s="36">
        <f>IFERROR(VALUE(IFERROR(TRIM(INDEX($A568:$V568,MATCH(Lists!$J$6,$A$1:$V$1,0))&amp;""),"")),"")</f>
        <v/>
      </c>
      <c r="AD568" s="36">
        <f>IFERROR(TRIM(INDEX($A568:$V568,MATCH(Lists!$J$7,$A$1:$V$1,0))&amp;""),"")</f>
        <v/>
      </c>
      <c r="AE568" s="36">
        <f>IFERROR(TRIM(INDEX($A568:$V568,MATCH(Lists!$J$8,$A$1:$V$1,0))&amp;""),"")</f>
        <v/>
      </c>
      <c r="AF568" s="36">
        <f>IFERROR(TRIM(INDEX($A568:$V568,MATCH(Lists!$J$3,$A$1:$V$1,0))&amp;""),"")</f>
        <v/>
      </c>
      <c r="AG568" s="36">
        <f>IF(LEN(AF568)&gt;0,MAX($AG$1:AG567)+1,"")</f>
        <v/>
      </c>
      <c r="AH568" s="36">
        <f>IFERROR(TRIM(INDEX($A568:$V568,MATCH(Lists!$J$9,$A$1:$V$1,0))&amp;""),"")</f>
        <v/>
      </c>
    </row>
    <row r="569">
      <c r="W569" s="35" t="n"/>
      <c r="X569" s="36">
        <f>IFERROR(TRIM(INDEX($A569:$V569,MATCH(Lists!$J$10,$A$1:$V$1,0))&amp;""),"")</f>
        <v/>
      </c>
      <c r="Y569" s="36">
        <f>IF(ISNUMBER(IFERROR(VALUE(IFERROR(TRIM(INDEX($A569:$V569,MATCH(Lists!$J$2,$A$1:$V$1,0))&amp;""),"")),"")),IF(AND(IFERROR(VALUE(IFERROR(TRIM(INDEX($A569:$V569,MATCH(Lists!$J$2,$A$1:$V$1,0))&amp;""),"")),"")&gt;=0,IFERROR(VALUE(IFERROR(TRIM(INDEX($A569:$V569,MATCH(Lists!$J$2,$A$1:$V$1,0))&amp;""),"")),"")&lt;=10),IFERROR(VALUE(IFERROR(TRIM(INDEX($A569:$V569,MATCH(Lists!$J$2,$A$1:$V$1,0))&amp;""),"")),""),""),"")</f>
        <v/>
      </c>
      <c r="Z569" s="36">
        <f>IF(Y569="","",IF(Y569&gt;=9,"Promoter",IF(Y569&gt;=7,"Passive","Detractor")))</f>
        <v/>
      </c>
      <c r="AA569" s="36">
        <f>IFERROR(VALUE(IFERROR(TRIM(INDEX($A569:$V569,MATCH(Lists!$J$4,$A$1:$V$1,0))&amp;""),"")),"")</f>
        <v/>
      </c>
      <c r="AB569" s="36">
        <f>IFERROR(VALUE(IFERROR(TRIM(INDEX($A569:$V569,MATCH(Lists!$J$5,$A$1:$V$1,0))&amp;""),"")),"")</f>
        <v/>
      </c>
      <c r="AC569" s="36">
        <f>IFERROR(VALUE(IFERROR(TRIM(INDEX($A569:$V569,MATCH(Lists!$J$6,$A$1:$V$1,0))&amp;""),"")),"")</f>
        <v/>
      </c>
      <c r="AD569" s="36">
        <f>IFERROR(TRIM(INDEX($A569:$V569,MATCH(Lists!$J$7,$A$1:$V$1,0))&amp;""),"")</f>
        <v/>
      </c>
      <c r="AE569" s="36">
        <f>IFERROR(TRIM(INDEX($A569:$V569,MATCH(Lists!$J$8,$A$1:$V$1,0))&amp;""),"")</f>
        <v/>
      </c>
      <c r="AF569" s="36">
        <f>IFERROR(TRIM(INDEX($A569:$V569,MATCH(Lists!$J$3,$A$1:$V$1,0))&amp;""),"")</f>
        <v/>
      </c>
      <c r="AG569" s="36">
        <f>IF(LEN(AF569)&gt;0,MAX($AG$1:AG568)+1,"")</f>
        <v/>
      </c>
      <c r="AH569" s="36">
        <f>IFERROR(TRIM(INDEX($A569:$V569,MATCH(Lists!$J$9,$A$1:$V$1,0))&amp;""),"")</f>
        <v/>
      </c>
    </row>
    <row r="570">
      <c r="W570" s="35" t="n"/>
      <c r="X570" s="36">
        <f>IFERROR(TRIM(INDEX($A570:$V570,MATCH(Lists!$J$10,$A$1:$V$1,0))&amp;""),"")</f>
        <v/>
      </c>
      <c r="Y570" s="36">
        <f>IF(ISNUMBER(IFERROR(VALUE(IFERROR(TRIM(INDEX($A570:$V570,MATCH(Lists!$J$2,$A$1:$V$1,0))&amp;""),"")),"")),IF(AND(IFERROR(VALUE(IFERROR(TRIM(INDEX($A570:$V570,MATCH(Lists!$J$2,$A$1:$V$1,0))&amp;""),"")),"")&gt;=0,IFERROR(VALUE(IFERROR(TRIM(INDEX($A570:$V570,MATCH(Lists!$J$2,$A$1:$V$1,0))&amp;""),"")),"")&lt;=10),IFERROR(VALUE(IFERROR(TRIM(INDEX($A570:$V570,MATCH(Lists!$J$2,$A$1:$V$1,0))&amp;""),"")),""),""),"")</f>
        <v/>
      </c>
      <c r="Z570" s="36">
        <f>IF(Y570="","",IF(Y570&gt;=9,"Promoter",IF(Y570&gt;=7,"Passive","Detractor")))</f>
        <v/>
      </c>
      <c r="AA570" s="36">
        <f>IFERROR(VALUE(IFERROR(TRIM(INDEX($A570:$V570,MATCH(Lists!$J$4,$A$1:$V$1,0))&amp;""),"")),"")</f>
        <v/>
      </c>
      <c r="AB570" s="36">
        <f>IFERROR(VALUE(IFERROR(TRIM(INDEX($A570:$V570,MATCH(Lists!$J$5,$A$1:$V$1,0))&amp;""),"")),"")</f>
        <v/>
      </c>
      <c r="AC570" s="36">
        <f>IFERROR(VALUE(IFERROR(TRIM(INDEX($A570:$V570,MATCH(Lists!$J$6,$A$1:$V$1,0))&amp;""),"")),"")</f>
        <v/>
      </c>
      <c r="AD570" s="36">
        <f>IFERROR(TRIM(INDEX($A570:$V570,MATCH(Lists!$J$7,$A$1:$V$1,0))&amp;""),"")</f>
        <v/>
      </c>
      <c r="AE570" s="36">
        <f>IFERROR(TRIM(INDEX($A570:$V570,MATCH(Lists!$J$8,$A$1:$V$1,0))&amp;""),"")</f>
        <v/>
      </c>
      <c r="AF570" s="36">
        <f>IFERROR(TRIM(INDEX($A570:$V570,MATCH(Lists!$J$3,$A$1:$V$1,0))&amp;""),"")</f>
        <v/>
      </c>
      <c r="AG570" s="36">
        <f>IF(LEN(AF570)&gt;0,MAX($AG$1:AG569)+1,"")</f>
        <v/>
      </c>
      <c r="AH570" s="36">
        <f>IFERROR(TRIM(INDEX($A570:$V570,MATCH(Lists!$J$9,$A$1:$V$1,0))&amp;""),"")</f>
        <v/>
      </c>
    </row>
    <row r="571">
      <c r="W571" s="35" t="n"/>
      <c r="X571" s="36">
        <f>IFERROR(TRIM(INDEX($A571:$V571,MATCH(Lists!$J$10,$A$1:$V$1,0))&amp;""),"")</f>
        <v/>
      </c>
      <c r="Y571" s="36">
        <f>IF(ISNUMBER(IFERROR(VALUE(IFERROR(TRIM(INDEX($A571:$V571,MATCH(Lists!$J$2,$A$1:$V$1,0))&amp;""),"")),"")),IF(AND(IFERROR(VALUE(IFERROR(TRIM(INDEX($A571:$V571,MATCH(Lists!$J$2,$A$1:$V$1,0))&amp;""),"")),"")&gt;=0,IFERROR(VALUE(IFERROR(TRIM(INDEX($A571:$V571,MATCH(Lists!$J$2,$A$1:$V$1,0))&amp;""),"")),"")&lt;=10),IFERROR(VALUE(IFERROR(TRIM(INDEX($A571:$V571,MATCH(Lists!$J$2,$A$1:$V$1,0))&amp;""),"")),""),""),"")</f>
        <v/>
      </c>
      <c r="Z571" s="36">
        <f>IF(Y571="","",IF(Y571&gt;=9,"Promoter",IF(Y571&gt;=7,"Passive","Detractor")))</f>
        <v/>
      </c>
      <c r="AA571" s="36">
        <f>IFERROR(VALUE(IFERROR(TRIM(INDEX($A571:$V571,MATCH(Lists!$J$4,$A$1:$V$1,0))&amp;""),"")),"")</f>
        <v/>
      </c>
      <c r="AB571" s="36">
        <f>IFERROR(VALUE(IFERROR(TRIM(INDEX($A571:$V571,MATCH(Lists!$J$5,$A$1:$V$1,0))&amp;""),"")),"")</f>
        <v/>
      </c>
      <c r="AC571" s="36">
        <f>IFERROR(VALUE(IFERROR(TRIM(INDEX($A571:$V571,MATCH(Lists!$J$6,$A$1:$V$1,0))&amp;""),"")),"")</f>
        <v/>
      </c>
      <c r="AD571" s="36">
        <f>IFERROR(TRIM(INDEX($A571:$V571,MATCH(Lists!$J$7,$A$1:$V$1,0))&amp;""),"")</f>
        <v/>
      </c>
      <c r="AE571" s="36">
        <f>IFERROR(TRIM(INDEX($A571:$V571,MATCH(Lists!$J$8,$A$1:$V$1,0))&amp;""),"")</f>
        <v/>
      </c>
      <c r="AF571" s="36">
        <f>IFERROR(TRIM(INDEX($A571:$V571,MATCH(Lists!$J$3,$A$1:$V$1,0))&amp;""),"")</f>
        <v/>
      </c>
      <c r="AG571" s="36">
        <f>IF(LEN(AF571)&gt;0,MAX($AG$1:AG570)+1,"")</f>
        <v/>
      </c>
      <c r="AH571" s="36">
        <f>IFERROR(TRIM(INDEX($A571:$V571,MATCH(Lists!$J$9,$A$1:$V$1,0))&amp;""),"")</f>
        <v/>
      </c>
    </row>
    <row r="572">
      <c r="W572" s="35" t="n"/>
      <c r="X572" s="36">
        <f>IFERROR(TRIM(INDEX($A572:$V572,MATCH(Lists!$J$10,$A$1:$V$1,0))&amp;""),"")</f>
        <v/>
      </c>
      <c r="Y572" s="36">
        <f>IF(ISNUMBER(IFERROR(VALUE(IFERROR(TRIM(INDEX($A572:$V572,MATCH(Lists!$J$2,$A$1:$V$1,0))&amp;""),"")),"")),IF(AND(IFERROR(VALUE(IFERROR(TRIM(INDEX($A572:$V572,MATCH(Lists!$J$2,$A$1:$V$1,0))&amp;""),"")),"")&gt;=0,IFERROR(VALUE(IFERROR(TRIM(INDEX($A572:$V572,MATCH(Lists!$J$2,$A$1:$V$1,0))&amp;""),"")),"")&lt;=10),IFERROR(VALUE(IFERROR(TRIM(INDEX($A572:$V572,MATCH(Lists!$J$2,$A$1:$V$1,0))&amp;""),"")),""),""),"")</f>
        <v/>
      </c>
      <c r="Z572" s="36">
        <f>IF(Y572="","",IF(Y572&gt;=9,"Promoter",IF(Y572&gt;=7,"Passive","Detractor")))</f>
        <v/>
      </c>
      <c r="AA572" s="36">
        <f>IFERROR(VALUE(IFERROR(TRIM(INDEX($A572:$V572,MATCH(Lists!$J$4,$A$1:$V$1,0))&amp;""),"")),"")</f>
        <v/>
      </c>
      <c r="AB572" s="36">
        <f>IFERROR(VALUE(IFERROR(TRIM(INDEX($A572:$V572,MATCH(Lists!$J$5,$A$1:$V$1,0))&amp;""),"")),"")</f>
        <v/>
      </c>
      <c r="AC572" s="36">
        <f>IFERROR(VALUE(IFERROR(TRIM(INDEX($A572:$V572,MATCH(Lists!$J$6,$A$1:$V$1,0))&amp;""),"")),"")</f>
        <v/>
      </c>
      <c r="AD572" s="36">
        <f>IFERROR(TRIM(INDEX($A572:$V572,MATCH(Lists!$J$7,$A$1:$V$1,0))&amp;""),"")</f>
        <v/>
      </c>
      <c r="AE572" s="36">
        <f>IFERROR(TRIM(INDEX($A572:$V572,MATCH(Lists!$J$8,$A$1:$V$1,0))&amp;""),"")</f>
        <v/>
      </c>
      <c r="AF572" s="36">
        <f>IFERROR(TRIM(INDEX($A572:$V572,MATCH(Lists!$J$3,$A$1:$V$1,0))&amp;""),"")</f>
        <v/>
      </c>
      <c r="AG572" s="36">
        <f>IF(LEN(AF572)&gt;0,MAX($AG$1:AG571)+1,"")</f>
        <v/>
      </c>
      <c r="AH572" s="36">
        <f>IFERROR(TRIM(INDEX($A572:$V572,MATCH(Lists!$J$9,$A$1:$V$1,0))&amp;""),"")</f>
        <v/>
      </c>
    </row>
    <row r="573">
      <c r="W573" s="35" t="n"/>
      <c r="X573" s="36">
        <f>IFERROR(TRIM(INDEX($A573:$V573,MATCH(Lists!$J$10,$A$1:$V$1,0))&amp;""),"")</f>
        <v/>
      </c>
      <c r="Y573" s="36">
        <f>IF(ISNUMBER(IFERROR(VALUE(IFERROR(TRIM(INDEX($A573:$V573,MATCH(Lists!$J$2,$A$1:$V$1,0))&amp;""),"")),"")),IF(AND(IFERROR(VALUE(IFERROR(TRIM(INDEX($A573:$V573,MATCH(Lists!$J$2,$A$1:$V$1,0))&amp;""),"")),"")&gt;=0,IFERROR(VALUE(IFERROR(TRIM(INDEX($A573:$V573,MATCH(Lists!$J$2,$A$1:$V$1,0))&amp;""),"")),"")&lt;=10),IFERROR(VALUE(IFERROR(TRIM(INDEX($A573:$V573,MATCH(Lists!$J$2,$A$1:$V$1,0))&amp;""),"")),""),""),"")</f>
        <v/>
      </c>
      <c r="Z573" s="36">
        <f>IF(Y573="","",IF(Y573&gt;=9,"Promoter",IF(Y573&gt;=7,"Passive","Detractor")))</f>
        <v/>
      </c>
      <c r="AA573" s="36">
        <f>IFERROR(VALUE(IFERROR(TRIM(INDEX($A573:$V573,MATCH(Lists!$J$4,$A$1:$V$1,0))&amp;""),"")),"")</f>
        <v/>
      </c>
      <c r="AB573" s="36">
        <f>IFERROR(VALUE(IFERROR(TRIM(INDEX($A573:$V573,MATCH(Lists!$J$5,$A$1:$V$1,0))&amp;""),"")),"")</f>
        <v/>
      </c>
      <c r="AC573" s="36">
        <f>IFERROR(VALUE(IFERROR(TRIM(INDEX($A573:$V573,MATCH(Lists!$J$6,$A$1:$V$1,0))&amp;""),"")),"")</f>
        <v/>
      </c>
      <c r="AD573" s="36">
        <f>IFERROR(TRIM(INDEX($A573:$V573,MATCH(Lists!$J$7,$A$1:$V$1,0))&amp;""),"")</f>
        <v/>
      </c>
      <c r="AE573" s="36">
        <f>IFERROR(TRIM(INDEX($A573:$V573,MATCH(Lists!$J$8,$A$1:$V$1,0))&amp;""),"")</f>
        <v/>
      </c>
      <c r="AF573" s="36">
        <f>IFERROR(TRIM(INDEX($A573:$V573,MATCH(Lists!$J$3,$A$1:$V$1,0))&amp;""),"")</f>
        <v/>
      </c>
      <c r="AG573" s="36">
        <f>IF(LEN(AF573)&gt;0,MAX($AG$1:AG572)+1,"")</f>
        <v/>
      </c>
      <c r="AH573" s="36">
        <f>IFERROR(TRIM(INDEX($A573:$V573,MATCH(Lists!$J$9,$A$1:$V$1,0))&amp;""),"")</f>
        <v/>
      </c>
    </row>
    <row r="574">
      <c r="W574" s="35" t="n"/>
      <c r="X574" s="36">
        <f>IFERROR(TRIM(INDEX($A574:$V574,MATCH(Lists!$J$10,$A$1:$V$1,0))&amp;""),"")</f>
        <v/>
      </c>
      <c r="Y574" s="36">
        <f>IF(ISNUMBER(IFERROR(VALUE(IFERROR(TRIM(INDEX($A574:$V574,MATCH(Lists!$J$2,$A$1:$V$1,0))&amp;""),"")),"")),IF(AND(IFERROR(VALUE(IFERROR(TRIM(INDEX($A574:$V574,MATCH(Lists!$J$2,$A$1:$V$1,0))&amp;""),"")),"")&gt;=0,IFERROR(VALUE(IFERROR(TRIM(INDEX($A574:$V574,MATCH(Lists!$J$2,$A$1:$V$1,0))&amp;""),"")),"")&lt;=10),IFERROR(VALUE(IFERROR(TRIM(INDEX($A574:$V574,MATCH(Lists!$J$2,$A$1:$V$1,0))&amp;""),"")),""),""),"")</f>
        <v/>
      </c>
      <c r="Z574" s="36">
        <f>IF(Y574="","",IF(Y574&gt;=9,"Promoter",IF(Y574&gt;=7,"Passive","Detractor")))</f>
        <v/>
      </c>
      <c r="AA574" s="36">
        <f>IFERROR(VALUE(IFERROR(TRIM(INDEX($A574:$V574,MATCH(Lists!$J$4,$A$1:$V$1,0))&amp;""),"")),"")</f>
        <v/>
      </c>
      <c r="AB574" s="36">
        <f>IFERROR(VALUE(IFERROR(TRIM(INDEX($A574:$V574,MATCH(Lists!$J$5,$A$1:$V$1,0))&amp;""),"")),"")</f>
        <v/>
      </c>
      <c r="AC574" s="36">
        <f>IFERROR(VALUE(IFERROR(TRIM(INDEX($A574:$V574,MATCH(Lists!$J$6,$A$1:$V$1,0))&amp;""),"")),"")</f>
        <v/>
      </c>
      <c r="AD574" s="36">
        <f>IFERROR(TRIM(INDEX($A574:$V574,MATCH(Lists!$J$7,$A$1:$V$1,0))&amp;""),"")</f>
        <v/>
      </c>
      <c r="AE574" s="36">
        <f>IFERROR(TRIM(INDEX($A574:$V574,MATCH(Lists!$J$8,$A$1:$V$1,0))&amp;""),"")</f>
        <v/>
      </c>
      <c r="AF574" s="36">
        <f>IFERROR(TRIM(INDEX($A574:$V574,MATCH(Lists!$J$3,$A$1:$V$1,0))&amp;""),"")</f>
        <v/>
      </c>
      <c r="AG574" s="36">
        <f>IF(LEN(AF574)&gt;0,MAX($AG$1:AG573)+1,"")</f>
        <v/>
      </c>
      <c r="AH574" s="36">
        <f>IFERROR(TRIM(INDEX($A574:$V574,MATCH(Lists!$J$9,$A$1:$V$1,0))&amp;""),"")</f>
        <v/>
      </c>
    </row>
    <row r="575">
      <c r="W575" s="35" t="n"/>
      <c r="X575" s="36">
        <f>IFERROR(TRIM(INDEX($A575:$V575,MATCH(Lists!$J$10,$A$1:$V$1,0))&amp;""),"")</f>
        <v/>
      </c>
      <c r="Y575" s="36">
        <f>IF(ISNUMBER(IFERROR(VALUE(IFERROR(TRIM(INDEX($A575:$V575,MATCH(Lists!$J$2,$A$1:$V$1,0))&amp;""),"")),"")),IF(AND(IFERROR(VALUE(IFERROR(TRIM(INDEX($A575:$V575,MATCH(Lists!$J$2,$A$1:$V$1,0))&amp;""),"")),"")&gt;=0,IFERROR(VALUE(IFERROR(TRIM(INDEX($A575:$V575,MATCH(Lists!$J$2,$A$1:$V$1,0))&amp;""),"")),"")&lt;=10),IFERROR(VALUE(IFERROR(TRIM(INDEX($A575:$V575,MATCH(Lists!$J$2,$A$1:$V$1,0))&amp;""),"")),""),""),"")</f>
        <v/>
      </c>
      <c r="Z575" s="36">
        <f>IF(Y575="","",IF(Y575&gt;=9,"Promoter",IF(Y575&gt;=7,"Passive","Detractor")))</f>
        <v/>
      </c>
      <c r="AA575" s="36">
        <f>IFERROR(VALUE(IFERROR(TRIM(INDEX($A575:$V575,MATCH(Lists!$J$4,$A$1:$V$1,0))&amp;""),"")),"")</f>
        <v/>
      </c>
      <c r="AB575" s="36">
        <f>IFERROR(VALUE(IFERROR(TRIM(INDEX($A575:$V575,MATCH(Lists!$J$5,$A$1:$V$1,0))&amp;""),"")),"")</f>
        <v/>
      </c>
      <c r="AC575" s="36">
        <f>IFERROR(VALUE(IFERROR(TRIM(INDEX($A575:$V575,MATCH(Lists!$J$6,$A$1:$V$1,0))&amp;""),"")),"")</f>
        <v/>
      </c>
      <c r="AD575" s="36">
        <f>IFERROR(TRIM(INDEX($A575:$V575,MATCH(Lists!$J$7,$A$1:$V$1,0))&amp;""),"")</f>
        <v/>
      </c>
      <c r="AE575" s="36">
        <f>IFERROR(TRIM(INDEX($A575:$V575,MATCH(Lists!$J$8,$A$1:$V$1,0))&amp;""),"")</f>
        <v/>
      </c>
      <c r="AF575" s="36">
        <f>IFERROR(TRIM(INDEX($A575:$V575,MATCH(Lists!$J$3,$A$1:$V$1,0))&amp;""),"")</f>
        <v/>
      </c>
      <c r="AG575" s="36">
        <f>IF(LEN(AF575)&gt;0,MAX($AG$1:AG574)+1,"")</f>
        <v/>
      </c>
      <c r="AH575" s="36">
        <f>IFERROR(TRIM(INDEX($A575:$V575,MATCH(Lists!$J$9,$A$1:$V$1,0))&amp;""),"")</f>
        <v/>
      </c>
    </row>
    <row r="576">
      <c r="W576" s="35" t="n"/>
      <c r="X576" s="36">
        <f>IFERROR(TRIM(INDEX($A576:$V576,MATCH(Lists!$J$10,$A$1:$V$1,0))&amp;""),"")</f>
        <v/>
      </c>
      <c r="Y576" s="36">
        <f>IF(ISNUMBER(IFERROR(VALUE(IFERROR(TRIM(INDEX($A576:$V576,MATCH(Lists!$J$2,$A$1:$V$1,0))&amp;""),"")),"")),IF(AND(IFERROR(VALUE(IFERROR(TRIM(INDEX($A576:$V576,MATCH(Lists!$J$2,$A$1:$V$1,0))&amp;""),"")),"")&gt;=0,IFERROR(VALUE(IFERROR(TRIM(INDEX($A576:$V576,MATCH(Lists!$J$2,$A$1:$V$1,0))&amp;""),"")),"")&lt;=10),IFERROR(VALUE(IFERROR(TRIM(INDEX($A576:$V576,MATCH(Lists!$J$2,$A$1:$V$1,0))&amp;""),"")),""),""),"")</f>
        <v/>
      </c>
      <c r="Z576" s="36">
        <f>IF(Y576="","",IF(Y576&gt;=9,"Promoter",IF(Y576&gt;=7,"Passive","Detractor")))</f>
        <v/>
      </c>
      <c r="AA576" s="36">
        <f>IFERROR(VALUE(IFERROR(TRIM(INDEX($A576:$V576,MATCH(Lists!$J$4,$A$1:$V$1,0))&amp;""),"")),"")</f>
        <v/>
      </c>
      <c r="AB576" s="36">
        <f>IFERROR(VALUE(IFERROR(TRIM(INDEX($A576:$V576,MATCH(Lists!$J$5,$A$1:$V$1,0))&amp;""),"")),"")</f>
        <v/>
      </c>
      <c r="AC576" s="36">
        <f>IFERROR(VALUE(IFERROR(TRIM(INDEX($A576:$V576,MATCH(Lists!$J$6,$A$1:$V$1,0))&amp;""),"")),"")</f>
        <v/>
      </c>
      <c r="AD576" s="36">
        <f>IFERROR(TRIM(INDEX($A576:$V576,MATCH(Lists!$J$7,$A$1:$V$1,0))&amp;""),"")</f>
        <v/>
      </c>
      <c r="AE576" s="36">
        <f>IFERROR(TRIM(INDEX($A576:$V576,MATCH(Lists!$J$8,$A$1:$V$1,0))&amp;""),"")</f>
        <v/>
      </c>
      <c r="AF576" s="36">
        <f>IFERROR(TRIM(INDEX($A576:$V576,MATCH(Lists!$J$3,$A$1:$V$1,0))&amp;""),"")</f>
        <v/>
      </c>
      <c r="AG576" s="36">
        <f>IF(LEN(AF576)&gt;0,MAX($AG$1:AG575)+1,"")</f>
        <v/>
      </c>
      <c r="AH576" s="36">
        <f>IFERROR(TRIM(INDEX($A576:$V576,MATCH(Lists!$J$9,$A$1:$V$1,0))&amp;""),"")</f>
        <v/>
      </c>
    </row>
    <row r="577">
      <c r="W577" s="35" t="n"/>
      <c r="X577" s="36">
        <f>IFERROR(TRIM(INDEX($A577:$V577,MATCH(Lists!$J$10,$A$1:$V$1,0))&amp;""),"")</f>
        <v/>
      </c>
      <c r="Y577" s="36">
        <f>IF(ISNUMBER(IFERROR(VALUE(IFERROR(TRIM(INDEX($A577:$V577,MATCH(Lists!$J$2,$A$1:$V$1,0))&amp;""),"")),"")),IF(AND(IFERROR(VALUE(IFERROR(TRIM(INDEX($A577:$V577,MATCH(Lists!$J$2,$A$1:$V$1,0))&amp;""),"")),"")&gt;=0,IFERROR(VALUE(IFERROR(TRIM(INDEX($A577:$V577,MATCH(Lists!$J$2,$A$1:$V$1,0))&amp;""),"")),"")&lt;=10),IFERROR(VALUE(IFERROR(TRIM(INDEX($A577:$V577,MATCH(Lists!$J$2,$A$1:$V$1,0))&amp;""),"")),""),""),"")</f>
        <v/>
      </c>
      <c r="Z577" s="36">
        <f>IF(Y577="","",IF(Y577&gt;=9,"Promoter",IF(Y577&gt;=7,"Passive","Detractor")))</f>
        <v/>
      </c>
      <c r="AA577" s="36">
        <f>IFERROR(VALUE(IFERROR(TRIM(INDEX($A577:$V577,MATCH(Lists!$J$4,$A$1:$V$1,0))&amp;""),"")),"")</f>
        <v/>
      </c>
      <c r="AB577" s="36">
        <f>IFERROR(VALUE(IFERROR(TRIM(INDEX($A577:$V577,MATCH(Lists!$J$5,$A$1:$V$1,0))&amp;""),"")),"")</f>
        <v/>
      </c>
      <c r="AC577" s="36">
        <f>IFERROR(VALUE(IFERROR(TRIM(INDEX($A577:$V577,MATCH(Lists!$J$6,$A$1:$V$1,0))&amp;""),"")),"")</f>
        <v/>
      </c>
      <c r="AD577" s="36">
        <f>IFERROR(TRIM(INDEX($A577:$V577,MATCH(Lists!$J$7,$A$1:$V$1,0))&amp;""),"")</f>
        <v/>
      </c>
      <c r="AE577" s="36">
        <f>IFERROR(TRIM(INDEX($A577:$V577,MATCH(Lists!$J$8,$A$1:$V$1,0))&amp;""),"")</f>
        <v/>
      </c>
      <c r="AF577" s="36">
        <f>IFERROR(TRIM(INDEX($A577:$V577,MATCH(Lists!$J$3,$A$1:$V$1,0))&amp;""),"")</f>
        <v/>
      </c>
      <c r="AG577" s="36">
        <f>IF(LEN(AF577)&gt;0,MAX($AG$1:AG576)+1,"")</f>
        <v/>
      </c>
      <c r="AH577" s="36">
        <f>IFERROR(TRIM(INDEX($A577:$V577,MATCH(Lists!$J$9,$A$1:$V$1,0))&amp;""),"")</f>
        <v/>
      </c>
    </row>
    <row r="578">
      <c r="W578" s="35" t="n"/>
      <c r="X578" s="36">
        <f>IFERROR(TRIM(INDEX($A578:$V578,MATCH(Lists!$J$10,$A$1:$V$1,0))&amp;""),"")</f>
        <v/>
      </c>
      <c r="Y578" s="36">
        <f>IF(ISNUMBER(IFERROR(VALUE(IFERROR(TRIM(INDEX($A578:$V578,MATCH(Lists!$J$2,$A$1:$V$1,0))&amp;""),"")),"")),IF(AND(IFERROR(VALUE(IFERROR(TRIM(INDEX($A578:$V578,MATCH(Lists!$J$2,$A$1:$V$1,0))&amp;""),"")),"")&gt;=0,IFERROR(VALUE(IFERROR(TRIM(INDEX($A578:$V578,MATCH(Lists!$J$2,$A$1:$V$1,0))&amp;""),"")),"")&lt;=10),IFERROR(VALUE(IFERROR(TRIM(INDEX($A578:$V578,MATCH(Lists!$J$2,$A$1:$V$1,0))&amp;""),"")),""),""),"")</f>
        <v/>
      </c>
      <c r="Z578" s="36">
        <f>IF(Y578="","",IF(Y578&gt;=9,"Promoter",IF(Y578&gt;=7,"Passive","Detractor")))</f>
        <v/>
      </c>
      <c r="AA578" s="36">
        <f>IFERROR(VALUE(IFERROR(TRIM(INDEX($A578:$V578,MATCH(Lists!$J$4,$A$1:$V$1,0))&amp;""),"")),"")</f>
        <v/>
      </c>
      <c r="AB578" s="36">
        <f>IFERROR(VALUE(IFERROR(TRIM(INDEX($A578:$V578,MATCH(Lists!$J$5,$A$1:$V$1,0))&amp;""),"")),"")</f>
        <v/>
      </c>
      <c r="AC578" s="36">
        <f>IFERROR(VALUE(IFERROR(TRIM(INDEX($A578:$V578,MATCH(Lists!$J$6,$A$1:$V$1,0))&amp;""),"")),"")</f>
        <v/>
      </c>
      <c r="AD578" s="36">
        <f>IFERROR(TRIM(INDEX($A578:$V578,MATCH(Lists!$J$7,$A$1:$V$1,0))&amp;""),"")</f>
        <v/>
      </c>
      <c r="AE578" s="36">
        <f>IFERROR(TRIM(INDEX($A578:$V578,MATCH(Lists!$J$8,$A$1:$V$1,0))&amp;""),"")</f>
        <v/>
      </c>
      <c r="AF578" s="36">
        <f>IFERROR(TRIM(INDEX($A578:$V578,MATCH(Lists!$J$3,$A$1:$V$1,0))&amp;""),"")</f>
        <v/>
      </c>
      <c r="AG578" s="36">
        <f>IF(LEN(AF578)&gt;0,MAX($AG$1:AG577)+1,"")</f>
        <v/>
      </c>
      <c r="AH578" s="36">
        <f>IFERROR(TRIM(INDEX($A578:$V578,MATCH(Lists!$J$9,$A$1:$V$1,0))&amp;""),"")</f>
        <v/>
      </c>
    </row>
    <row r="579">
      <c r="W579" s="35" t="n"/>
      <c r="X579" s="36">
        <f>IFERROR(TRIM(INDEX($A579:$V579,MATCH(Lists!$J$10,$A$1:$V$1,0))&amp;""),"")</f>
        <v/>
      </c>
      <c r="Y579" s="36">
        <f>IF(ISNUMBER(IFERROR(VALUE(IFERROR(TRIM(INDEX($A579:$V579,MATCH(Lists!$J$2,$A$1:$V$1,0))&amp;""),"")),"")),IF(AND(IFERROR(VALUE(IFERROR(TRIM(INDEX($A579:$V579,MATCH(Lists!$J$2,$A$1:$V$1,0))&amp;""),"")),"")&gt;=0,IFERROR(VALUE(IFERROR(TRIM(INDEX($A579:$V579,MATCH(Lists!$J$2,$A$1:$V$1,0))&amp;""),"")),"")&lt;=10),IFERROR(VALUE(IFERROR(TRIM(INDEX($A579:$V579,MATCH(Lists!$J$2,$A$1:$V$1,0))&amp;""),"")),""),""),"")</f>
        <v/>
      </c>
      <c r="Z579" s="36">
        <f>IF(Y579="","",IF(Y579&gt;=9,"Promoter",IF(Y579&gt;=7,"Passive","Detractor")))</f>
        <v/>
      </c>
      <c r="AA579" s="36">
        <f>IFERROR(VALUE(IFERROR(TRIM(INDEX($A579:$V579,MATCH(Lists!$J$4,$A$1:$V$1,0))&amp;""),"")),"")</f>
        <v/>
      </c>
      <c r="AB579" s="36">
        <f>IFERROR(VALUE(IFERROR(TRIM(INDEX($A579:$V579,MATCH(Lists!$J$5,$A$1:$V$1,0))&amp;""),"")),"")</f>
        <v/>
      </c>
      <c r="AC579" s="36">
        <f>IFERROR(VALUE(IFERROR(TRIM(INDEX($A579:$V579,MATCH(Lists!$J$6,$A$1:$V$1,0))&amp;""),"")),"")</f>
        <v/>
      </c>
      <c r="AD579" s="36">
        <f>IFERROR(TRIM(INDEX($A579:$V579,MATCH(Lists!$J$7,$A$1:$V$1,0))&amp;""),"")</f>
        <v/>
      </c>
      <c r="AE579" s="36">
        <f>IFERROR(TRIM(INDEX($A579:$V579,MATCH(Lists!$J$8,$A$1:$V$1,0))&amp;""),"")</f>
        <v/>
      </c>
      <c r="AF579" s="36">
        <f>IFERROR(TRIM(INDEX($A579:$V579,MATCH(Lists!$J$3,$A$1:$V$1,0))&amp;""),"")</f>
        <v/>
      </c>
      <c r="AG579" s="36">
        <f>IF(LEN(AF579)&gt;0,MAX($AG$1:AG578)+1,"")</f>
        <v/>
      </c>
      <c r="AH579" s="36">
        <f>IFERROR(TRIM(INDEX($A579:$V579,MATCH(Lists!$J$9,$A$1:$V$1,0))&amp;""),"")</f>
        <v/>
      </c>
    </row>
    <row r="580">
      <c r="W580" s="35" t="n"/>
      <c r="X580" s="36">
        <f>IFERROR(TRIM(INDEX($A580:$V580,MATCH(Lists!$J$10,$A$1:$V$1,0))&amp;""),"")</f>
        <v/>
      </c>
      <c r="Y580" s="36">
        <f>IF(ISNUMBER(IFERROR(VALUE(IFERROR(TRIM(INDEX($A580:$V580,MATCH(Lists!$J$2,$A$1:$V$1,0))&amp;""),"")),"")),IF(AND(IFERROR(VALUE(IFERROR(TRIM(INDEX($A580:$V580,MATCH(Lists!$J$2,$A$1:$V$1,0))&amp;""),"")),"")&gt;=0,IFERROR(VALUE(IFERROR(TRIM(INDEX($A580:$V580,MATCH(Lists!$J$2,$A$1:$V$1,0))&amp;""),"")),"")&lt;=10),IFERROR(VALUE(IFERROR(TRIM(INDEX($A580:$V580,MATCH(Lists!$J$2,$A$1:$V$1,0))&amp;""),"")),""),""),"")</f>
        <v/>
      </c>
      <c r="Z580" s="36">
        <f>IF(Y580="","",IF(Y580&gt;=9,"Promoter",IF(Y580&gt;=7,"Passive","Detractor")))</f>
        <v/>
      </c>
      <c r="AA580" s="36">
        <f>IFERROR(VALUE(IFERROR(TRIM(INDEX($A580:$V580,MATCH(Lists!$J$4,$A$1:$V$1,0))&amp;""),"")),"")</f>
        <v/>
      </c>
      <c r="AB580" s="36">
        <f>IFERROR(VALUE(IFERROR(TRIM(INDEX($A580:$V580,MATCH(Lists!$J$5,$A$1:$V$1,0))&amp;""),"")),"")</f>
        <v/>
      </c>
      <c r="AC580" s="36">
        <f>IFERROR(VALUE(IFERROR(TRIM(INDEX($A580:$V580,MATCH(Lists!$J$6,$A$1:$V$1,0))&amp;""),"")),"")</f>
        <v/>
      </c>
      <c r="AD580" s="36">
        <f>IFERROR(TRIM(INDEX($A580:$V580,MATCH(Lists!$J$7,$A$1:$V$1,0))&amp;""),"")</f>
        <v/>
      </c>
      <c r="AE580" s="36">
        <f>IFERROR(TRIM(INDEX($A580:$V580,MATCH(Lists!$J$8,$A$1:$V$1,0))&amp;""),"")</f>
        <v/>
      </c>
      <c r="AF580" s="36">
        <f>IFERROR(TRIM(INDEX($A580:$V580,MATCH(Lists!$J$3,$A$1:$V$1,0))&amp;""),"")</f>
        <v/>
      </c>
      <c r="AG580" s="36">
        <f>IF(LEN(AF580)&gt;0,MAX($AG$1:AG579)+1,"")</f>
        <v/>
      </c>
      <c r="AH580" s="36">
        <f>IFERROR(TRIM(INDEX($A580:$V580,MATCH(Lists!$J$9,$A$1:$V$1,0))&amp;""),"")</f>
        <v/>
      </c>
    </row>
    <row r="581">
      <c r="W581" s="35" t="n"/>
      <c r="X581" s="36">
        <f>IFERROR(TRIM(INDEX($A581:$V581,MATCH(Lists!$J$10,$A$1:$V$1,0))&amp;""),"")</f>
        <v/>
      </c>
      <c r="Y581" s="36">
        <f>IF(ISNUMBER(IFERROR(VALUE(IFERROR(TRIM(INDEX($A581:$V581,MATCH(Lists!$J$2,$A$1:$V$1,0))&amp;""),"")),"")),IF(AND(IFERROR(VALUE(IFERROR(TRIM(INDEX($A581:$V581,MATCH(Lists!$J$2,$A$1:$V$1,0))&amp;""),"")),"")&gt;=0,IFERROR(VALUE(IFERROR(TRIM(INDEX($A581:$V581,MATCH(Lists!$J$2,$A$1:$V$1,0))&amp;""),"")),"")&lt;=10),IFERROR(VALUE(IFERROR(TRIM(INDEX($A581:$V581,MATCH(Lists!$J$2,$A$1:$V$1,0))&amp;""),"")),""),""),"")</f>
        <v/>
      </c>
      <c r="Z581" s="36">
        <f>IF(Y581="","",IF(Y581&gt;=9,"Promoter",IF(Y581&gt;=7,"Passive","Detractor")))</f>
        <v/>
      </c>
      <c r="AA581" s="36">
        <f>IFERROR(VALUE(IFERROR(TRIM(INDEX($A581:$V581,MATCH(Lists!$J$4,$A$1:$V$1,0))&amp;""),"")),"")</f>
        <v/>
      </c>
      <c r="AB581" s="36">
        <f>IFERROR(VALUE(IFERROR(TRIM(INDEX($A581:$V581,MATCH(Lists!$J$5,$A$1:$V$1,0))&amp;""),"")),"")</f>
        <v/>
      </c>
      <c r="AC581" s="36">
        <f>IFERROR(VALUE(IFERROR(TRIM(INDEX($A581:$V581,MATCH(Lists!$J$6,$A$1:$V$1,0))&amp;""),"")),"")</f>
        <v/>
      </c>
      <c r="AD581" s="36">
        <f>IFERROR(TRIM(INDEX($A581:$V581,MATCH(Lists!$J$7,$A$1:$V$1,0))&amp;""),"")</f>
        <v/>
      </c>
      <c r="AE581" s="36">
        <f>IFERROR(TRIM(INDEX($A581:$V581,MATCH(Lists!$J$8,$A$1:$V$1,0))&amp;""),"")</f>
        <v/>
      </c>
      <c r="AF581" s="36">
        <f>IFERROR(TRIM(INDEX($A581:$V581,MATCH(Lists!$J$3,$A$1:$V$1,0))&amp;""),"")</f>
        <v/>
      </c>
      <c r="AG581" s="36">
        <f>IF(LEN(AF581)&gt;0,MAX($AG$1:AG580)+1,"")</f>
        <v/>
      </c>
      <c r="AH581" s="36">
        <f>IFERROR(TRIM(INDEX($A581:$V581,MATCH(Lists!$J$9,$A$1:$V$1,0))&amp;""),"")</f>
        <v/>
      </c>
    </row>
    <row r="582">
      <c r="W582" s="35" t="n"/>
      <c r="X582" s="36">
        <f>IFERROR(TRIM(INDEX($A582:$V582,MATCH(Lists!$J$10,$A$1:$V$1,0))&amp;""),"")</f>
        <v/>
      </c>
      <c r="Y582" s="36">
        <f>IF(ISNUMBER(IFERROR(VALUE(IFERROR(TRIM(INDEX($A582:$V582,MATCH(Lists!$J$2,$A$1:$V$1,0))&amp;""),"")),"")),IF(AND(IFERROR(VALUE(IFERROR(TRIM(INDEX($A582:$V582,MATCH(Lists!$J$2,$A$1:$V$1,0))&amp;""),"")),"")&gt;=0,IFERROR(VALUE(IFERROR(TRIM(INDEX($A582:$V582,MATCH(Lists!$J$2,$A$1:$V$1,0))&amp;""),"")),"")&lt;=10),IFERROR(VALUE(IFERROR(TRIM(INDEX($A582:$V582,MATCH(Lists!$J$2,$A$1:$V$1,0))&amp;""),"")),""),""),"")</f>
        <v/>
      </c>
      <c r="Z582" s="36">
        <f>IF(Y582="","",IF(Y582&gt;=9,"Promoter",IF(Y582&gt;=7,"Passive","Detractor")))</f>
        <v/>
      </c>
      <c r="AA582" s="36">
        <f>IFERROR(VALUE(IFERROR(TRIM(INDEX($A582:$V582,MATCH(Lists!$J$4,$A$1:$V$1,0))&amp;""),"")),"")</f>
        <v/>
      </c>
      <c r="AB582" s="36">
        <f>IFERROR(VALUE(IFERROR(TRIM(INDEX($A582:$V582,MATCH(Lists!$J$5,$A$1:$V$1,0))&amp;""),"")),"")</f>
        <v/>
      </c>
      <c r="AC582" s="36">
        <f>IFERROR(VALUE(IFERROR(TRIM(INDEX($A582:$V582,MATCH(Lists!$J$6,$A$1:$V$1,0))&amp;""),"")),"")</f>
        <v/>
      </c>
      <c r="AD582" s="36">
        <f>IFERROR(TRIM(INDEX($A582:$V582,MATCH(Lists!$J$7,$A$1:$V$1,0))&amp;""),"")</f>
        <v/>
      </c>
      <c r="AE582" s="36">
        <f>IFERROR(TRIM(INDEX($A582:$V582,MATCH(Lists!$J$8,$A$1:$V$1,0))&amp;""),"")</f>
        <v/>
      </c>
      <c r="AF582" s="36">
        <f>IFERROR(TRIM(INDEX($A582:$V582,MATCH(Lists!$J$3,$A$1:$V$1,0))&amp;""),"")</f>
        <v/>
      </c>
      <c r="AG582" s="36">
        <f>IF(LEN(AF582)&gt;0,MAX($AG$1:AG581)+1,"")</f>
        <v/>
      </c>
      <c r="AH582" s="36">
        <f>IFERROR(TRIM(INDEX($A582:$V582,MATCH(Lists!$J$9,$A$1:$V$1,0))&amp;""),"")</f>
        <v/>
      </c>
    </row>
    <row r="583">
      <c r="W583" s="35" t="n"/>
      <c r="X583" s="36">
        <f>IFERROR(TRIM(INDEX($A583:$V583,MATCH(Lists!$J$10,$A$1:$V$1,0))&amp;""),"")</f>
        <v/>
      </c>
      <c r="Y583" s="36">
        <f>IF(ISNUMBER(IFERROR(VALUE(IFERROR(TRIM(INDEX($A583:$V583,MATCH(Lists!$J$2,$A$1:$V$1,0))&amp;""),"")),"")),IF(AND(IFERROR(VALUE(IFERROR(TRIM(INDEX($A583:$V583,MATCH(Lists!$J$2,$A$1:$V$1,0))&amp;""),"")),"")&gt;=0,IFERROR(VALUE(IFERROR(TRIM(INDEX($A583:$V583,MATCH(Lists!$J$2,$A$1:$V$1,0))&amp;""),"")),"")&lt;=10),IFERROR(VALUE(IFERROR(TRIM(INDEX($A583:$V583,MATCH(Lists!$J$2,$A$1:$V$1,0))&amp;""),"")),""),""),"")</f>
        <v/>
      </c>
      <c r="Z583" s="36">
        <f>IF(Y583="","",IF(Y583&gt;=9,"Promoter",IF(Y583&gt;=7,"Passive","Detractor")))</f>
        <v/>
      </c>
      <c r="AA583" s="36">
        <f>IFERROR(VALUE(IFERROR(TRIM(INDEX($A583:$V583,MATCH(Lists!$J$4,$A$1:$V$1,0))&amp;""),"")),"")</f>
        <v/>
      </c>
      <c r="AB583" s="36">
        <f>IFERROR(VALUE(IFERROR(TRIM(INDEX($A583:$V583,MATCH(Lists!$J$5,$A$1:$V$1,0))&amp;""),"")),"")</f>
        <v/>
      </c>
      <c r="AC583" s="36">
        <f>IFERROR(VALUE(IFERROR(TRIM(INDEX($A583:$V583,MATCH(Lists!$J$6,$A$1:$V$1,0))&amp;""),"")),"")</f>
        <v/>
      </c>
      <c r="AD583" s="36">
        <f>IFERROR(TRIM(INDEX($A583:$V583,MATCH(Lists!$J$7,$A$1:$V$1,0))&amp;""),"")</f>
        <v/>
      </c>
      <c r="AE583" s="36">
        <f>IFERROR(TRIM(INDEX($A583:$V583,MATCH(Lists!$J$8,$A$1:$V$1,0))&amp;""),"")</f>
        <v/>
      </c>
      <c r="AF583" s="36">
        <f>IFERROR(TRIM(INDEX($A583:$V583,MATCH(Lists!$J$3,$A$1:$V$1,0))&amp;""),"")</f>
        <v/>
      </c>
      <c r="AG583" s="36">
        <f>IF(LEN(AF583)&gt;0,MAX($AG$1:AG582)+1,"")</f>
        <v/>
      </c>
      <c r="AH583" s="36">
        <f>IFERROR(TRIM(INDEX($A583:$V583,MATCH(Lists!$J$9,$A$1:$V$1,0))&amp;""),"")</f>
        <v/>
      </c>
    </row>
    <row r="584">
      <c r="W584" s="35" t="n"/>
      <c r="X584" s="36">
        <f>IFERROR(TRIM(INDEX($A584:$V584,MATCH(Lists!$J$10,$A$1:$V$1,0))&amp;""),"")</f>
        <v/>
      </c>
      <c r="Y584" s="36">
        <f>IF(ISNUMBER(IFERROR(VALUE(IFERROR(TRIM(INDEX($A584:$V584,MATCH(Lists!$J$2,$A$1:$V$1,0))&amp;""),"")),"")),IF(AND(IFERROR(VALUE(IFERROR(TRIM(INDEX($A584:$V584,MATCH(Lists!$J$2,$A$1:$V$1,0))&amp;""),"")),"")&gt;=0,IFERROR(VALUE(IFERROR(TRIM(INDEX($A584:$V584,MATCH(Lists!$J$2,$A$1:$V$1,0))&amp;""),"")),"")&lt;=10),IFERROR(VALUE(IFERROR(TRIM(INDEX($A584:$V584,MATCH(Lists!$J$2,$A$1:$V$1,0))&amp;""),"")),""),""),"")</f>
        <v/>
      </c>
      <c r="Z584" s="36">
        <f>IF(Y584="","",IF(Y584&gt;=9,"Promoter",IF(Y584&gt;=7,"Passive","Detractor")))</f>
        <v/>
      </c>
      <c r="AA584" s="36">
        <f>IFERROR(VALUE(IFERROR(TRIM(INDEX($A584:$V584,MATCH(Lists!$J$4,$A$1:$V$1,0))&amp;""),"")),"")</f>
        <v/>
      </c>
      <c r="AB584" s="36">
        <f>IFERROR(VALUE(IFERROR(TRIM(INDEX($A584:$V584,MATCH(Lists!$J$5,$A$1:$V$1,0))&amp;""),"")),"")</f>
        <v/>
      </c>
      <c r="AC584" s="36">
        <f>IFERROR(VALUE(IFERROR(TRIM(INDEX($A584:$V584,MATCH(Lists!$J$6,$A$1:$V$1,0))&amp;""),"")),"")</f>
        <v/>
      </c>
      <c r="AD584" s="36">
        <f>IFERROR(TRIM(INDEX($A584:$V584,MATCH(Lists!$J$7,$A$1:$V$1,0))&amp;""),"")</f>
        <v/>
      </c>
      <c r="AE584" s="36">
        <f>IFERROR(TRIM(INDEX($A584:$V584,MATCH(Lists!$J$8,$A$1:$V$1,0))&amp;""),"")</f>
        <v/>
      </c>
      <c r="AF584" s="36">
        <f>IFERROR(TRIM(INDEX($A584:$V584,MATCH(Lists!$J$3,$A$1:$V$1,0))&amp;""),"")</f>
        <v/>
      </c>
      <c r="AG584" s="36">
        <f>IF(LEN(AF584)&gt;0,MAX($AG$1:AG583)+1,"")</f>
        <v/>
      </c>
      <c r="AH584" s="36">
        <f>IFERROR(TRIM(INDEX($A584:$V584,MATCH(Lists!$J$9,$A$1:$V$1,0))&amp;""),"")</f>
        <v/>
      </c>
    </row>
    <row r="585">
      <c r="W585" s="35" t="n"/>
      <c r="X585" s="36">
        <f>IFERROR(TRIM(INDEX($A585:$V585,MATCH(Lists!$J$10,$A$1:$V$1,0))&amp;""),"")</f>
        <v/>
      </c>
      <c r="Y585" s="36">
        <f>IF(ISNUMBER(IFERROR(VALUE(IFERROR(TRIM(INDEX($A585:$V585,MATCH(Lists!$J$2,$A$1:$V$1,0))&amp;""),"")),"")),IF(AND(IFERROR(VALUE(IFERROR(TRIM(INDEX($A585:$V585,MATCH(Lists!$J$2,$A$1:$V$1,0))&amp;""),"")),"")&gt;=0,IFERROR(VALUE(IFERROR(TRIM(INDEX($A585:$V585,MATCH(Lists!$J$2,$A$1:$V$1,0))&amp;""),"")),"")&lt;=10),IFERROR(VALUE(IFERROR(TRIM(INDEX($A585:$V585,MATCH(Lists!$J$2,$A$1:$V$1,0))&amp;""),"")),""),""),"")</f>
        <v/>
      </c>
      <c r="Z585" s="36">
        <f>IF(Y585="","",IF(Y585&gt;=9,"Promoter",IF(Y585&gt;=7,"Passive","Detractor")))</f>
        <v/>
      </c>
      <c r="AA585" s="36">
        <f>IFERROR(VALUE(IFERROR(TRIM(INDEX($A585:$V585,MATCH(Lists!$J$4,$A$1:$V$1,0))&amp;""),"")),"")</f>
        <v/>
      </c>
      <c r="AB585" s="36">
        <f>IFERROR(VALUE(IFERROR(TRIM(INDEX($A585:$V585,MATCH(Lists!$J$5,$A$1:$V$1,0))&amp;""),"")),"")</f>
        <v/>
      </c>
      <c r="AC585" s="36">
        <f>IFERROR(VALUE(IFERROR(TRIM(INDEX($A585:$V585,MATCH(Lists!$J$6,$A$1:$V$1,0))&amp;""),"")),"")</f>
        <v/>
      </c>
      <c r="AD585" s="36">
        <f>IFERROR(TRIM(INDEX($A585:$V585,MATCH(Lists!$J$7,$A$1:$V$1,0))&amp;""),"")</f>
        <v/>
      </c>
      <c r="AE585" s="36">
        <f>IFERROR(TRIM(INDEX($A585:$V585,MATCH(Lists!$J$8,$A$1:$V$1,0))&amp;""),"")</f>
        <v/>
      </c>
      <c r="AF585" s="36">
        <f>IFERROR(TRIM(INDEX($A585:$V585,MATCH(Lists!$J$3,$A$1:$V$1,0))&amp;""),"")</f>
        <v/>
      </c>
      <c r="AG585" s="36">
        <f>IF(LEN(AF585)&gt;0,MAX($AG$1:AG584)+1,"")</f>
        <v/>
      </c>
      <c r="AH585" s="36">
        <f>IFERROR(TRIM(INDEX($A585:$V585,MATCH(Lists!$J$9,$A$1:$V$1,0))&amp;""),"")</f>
        <v/>
      </c>
    </row>
    <row r="586">
      <c r="W586" s="35" t="n"/>
      <c r="X586" s="36">
        <f>IFERROR(TRIM(INDEX($A586:$V586,MATCH(Lists!$J$10,$A$1:$V$1,0))&amp;""),"")</f>
        <v/>
      </c>
      <c r="Y586" s="36">
        <f>IF(ISNUMBER(IFERROR(VALUE(IFERROR(TRIM(INDEX($A586:$V586,MATCH(Lists!$J$2,$A$1:$V$1,0))&amp;""),"")),"")),IF(AND(IFERROR(VALUE(IFERROR(TRIM(INDEX($A586:$V586,MATCH(Lists!$J$2,$A$1:$V$1,0))&amp;""),"")),"")&gt;=0,IFERROR(VALUE(IFERROR(TRIM(INDEX($A586:$V586,MATCH(Lists!$J$2,$A$1:$V$1,0))&amp;""),"")),"")&lt;=10),IFERROR(VALUE(IFERROR(TRIM(INDEX($A586:$V586,MATCH(Lists!$J$2,$A$1:$V$1,0))&amp;""),"")),""),""),"")</f>
        <v/>
      </c>
      <c r="Z586" s="36">
        <f>IF(Y586="","",IF(Y586&gt;=9,"Promoter",IF(Y586&gt;=7,"Passive","Detractor")))</f>
        <v/>
      </c>
      <c r="AA586" s="36">
        <f>IFERROR(VALUE(IFERROR(TRIM(INDEX($A586:$V586,MATCH(Lists!$J$4,$A$1:$V$1,0))&amp;""),"")),"")</f>
        <v/>
      </c>
      <c r="AB586" s="36">
        <f>IFERROR(VALUE(IFERROR(TRIM(INDEX($A586:$V586,MATCH(Lists!$J$5,$A$1:$V$1,0))&amp;""),"")),"")</f>
        <v/>
      </c>
      <c r="AC586" s="36">
        <f>IFERROR(VALUE(IFERROR(TRIM(INDEX($A586:$V586,MATCH(Lists!$J$6,$A$1:$V$1,0))&amp;""),"")),"")</f>
        <v/>
      </c>
      <c r="AD586" s="36">
        <f>IFERROR(TRIM(INDEX($A586:$V586,MATCH(Lists!$J$7,$A$1:$V$1,0))&amp;""),"")</f>
        <v/>
      </c>
      <c r="AE586" s="36">
        <f>IFERROR(TRIM(INDEX($A586:$V586,MATCH(Lists!$J$8,$A$1:$V$1,0))&amp;""),"")</f>
        <v/>
      </c>
      <c r="AF586" s="36">
        <f>IFERROR(TRIM(INDEX($A586:$V586,MATCH(Lists!$J$3,$A$1:$V$1,0))&amp;""),"")</f>
        <v/>
      </c>
      <c r="AG586" s="36">
        <f>IF(LEN(AF586)&gt;0,MAX($AG$1:AG585)+1,"")</f>
        <v/>
      </c>
      <c r="AH586" s="36">
        <f>IFERROR(TRIM(INDEX($A586:$V586,MATCH(Lists!$J$9,$A$1:$V$1,0))&amp;""),"")</f>
        <v/>
      </c>
    </row>
    <row r="587">
      <c r="W587" s="35" t="n"/>
      <c r="X587" s="36">
        <f>IFERROR(TRIM(INDEX($A587:$V587,MATCH(Lists!$J$10,$A$1:$V$1,0))&amp;""),"")</f>
        <v/>
      </c>
      <c r="Y587" s="36">
        <f>IF(ISNUMBER(IFERROR(VALUE(IFERROR(TRIM(INDEX($A587:$V587,MATCH(Lists!$J$2,$A$1:$V$1,0))&amp;""),"")),"")),IF(AND(IFERROR(VALUE(IFERROR(TRIM(INDEX($A587:$V587,MATCH(Lists!$J$2,$A$1:$V$1,0))&amp;""),"")),"")&gt;=0,IFERROR(VALUE(IFERROR(TRIM(INDEX($A587:$V587,MATCH(Lists!$J$2,$A$1:$V$1,0))&amp;""),"")),"")&lt;=10),IFERROR(VALUE(IFERROR(TRIM(INDEX($A587:$V587,MATCH(Lists!$J$2,$A$1:$V$1,0))&amp;""),"")),""),""),"")</f>
        <v/>
      </c>
      <c r="Z587" s="36">
        <f>IF(Y587="","",IF(Y587&gt;=9,"Promoter",IF(Y587&gt;=7,"Passive","Detractor")))</f>
        <v/>
      </c>
      <c r="AA587" s="36">
        <f>IFERROR(VALUE(IFERROR(TRIM(INDEX($A587:$V587,MATCH(Lists!$J$4,$A$1:$V$1,0))&amp;""),"")),"")</f>
        <v/>
      </c>
      <c r="AB587" s="36">
        <f>IFERROR(VALUE(IFERROR(TRIM(INDEX($A587:$V587,MATCH(Lists!$J$5,$A$1:$V$1,0))&amp;""),"")),"")</f>
        <v/>
      </c>
      <c r="AC587" s="36">
        <f>IFERROR(VALUE(IFERROR(TRIM(INDEX($A587:$V587,MATCH(Lists!$J$6,$A$1:$V$1,0))&amp;""),"")),"")</f>
        <v/>
      </c>
      <c r="AD587" s="36">
        <f>IFERROR(TRIM(INDEX($A587:$V587,MATCH(Lists!$J$7,$A$1:$V$1,0))&amp;""),"")</f>
        <v/>
      </c>
      <c r="AE587" s="36">
        <f>IFERROR(TRIM(INDEX($A587:$V587,MATCH(Lists!$J$8,$A$1:$V$1,0))&amp;""),"")</f>
        <v/>
      </c>
      <c r="AF587" s="36">
        <f>IFERROR(TRIM(INDEX($A587:$V587,MATCH(Lists!$J$3,$A$1:$V$1,0))&amp;""),"")</f>
        <v/>
      </c>
      <c r="AG587" s="36">
        <f>IF(LEN(AF587)&gt;0,MAX($AG$1:AG586)+1,"")</f>
        <v/>
      </c>
      <c r="AH587" s="36">
        <f>IFERROR(TRIM(INDEX($A587:$V587,MATCH(Lists!$J$9,$A$1:$V$1,0))&amp;""),"")</f>
        <v/>
      </c>
    </row>
    <row r="588">
      <c r="W588" s="35" t="n"/>
      <c r="X588" s="36">
        <f>IFERROR(TRIM(INDEX($A588:$V588,MATCH(Lists!$J$10,$A$1:$V$1,0))&amp;""),"")</f>
        <v/>
      </c>
      <c r="Y588" s="36">
        <f>IF(ISNUMBER(IFERROR(VALUE(IFERROR(TRIM(INDEX($A588:$V588,MATCH(Lists!$J$2,$A$1:$V$1,0))&amp;""),"")),"")),IF(AND(IFERROR(VALUE(IFERROR(TRIM(INDEX($A588:$V588,MATCH(Lists!$J$2,$A$1:$V$1,0))&amp;""),"")),"")&gt;=0,IFERROR(VALUE(IFERROR(TRIM(INDEX($A588:$V588,MATCH(Lists!$J$2,$A$1:$V$1,0))&amp;""),"")),"")&lt;=10),IFERROR(VALUE(IFERROR(TRIM(INDEX($A588:$V588,MATCH(Lists!$J$2,$A$1:$V$1,0))&amp;""),"")),""),""),"")</f>
        <v/>
      </c>
      <c r="Z588" s="36">
        <f>IF(Y588="","",IF(Y588&gt;=9,"Promoter",IF(Y588&gt;=7,"Passive","Detractor")))</f>
        <v/>
      </c>
      <c r="AA588" s="36">
        <f>IFERROR(VALUE(IFERROR(TRIM(INDEX($A588:$V588,MATCH(Lists!$J$4,$A$1:$V$1,0))&amp;""),"")),"")</f>
        <v/>
      </c>
      <c r="AB588" s="36">
        <f>IFERROR(VALUE(IFERROR(TRIM(INDEX($A588:$V588,MATCH(Lists!$J$5,$A$1:$V$1,0))&amp;""),"")),"")</f>
        <v/>
      </c>
      <c r="AC588" s="36">
        <f>IFERROR(VALUE(IFERROR(TRIM(INDEX($A588:$V588,MATCH(Lists!$J$6,$A$1:$V$1,0))&amp;""),"")),"")</f>
        <v/>
      </c>
      <c r="AD588" s="36">
        <f>IFERROR(TRIM(INDEX($A588:$V588,MATCH(Lists!$J$7,$A$1:$V$1,0))&amp;""),"")</f>
        <v/>
      </c>
      <c r="AE588" s="36">
        <f>IFERROR(TRIM(INDEX($A588:$V588,MATCH(Lists!$J$8,$A$1:$V$1,0))&amp;""),"")</f>
        <v/>
      </c>
      <c r="AF588" s="36">
        <f>IFERROR(TRIM(INDEX($A588:$V588,MATCH(Lists!$J$3,$A$1:$V$1,0))&amp;""),"")</f>
        <v/>
      </c>
      <c r="AG588" s="36">
        <f>IF(LEN(AF588)&gt;0,MAX($AG$1:AG587)+1,"")</f>
        <v/>
      </c>
      <c r="AH588" s="36">
        <f>IFERROR(TRIM(INDEX($A588:$V588,MATCH(Lists!$J$9,$A$1:$V$1,0))&amp;""),"")</f>
        <v/>
      </c>
    </row>
    <row r="589">
      <c r="W589" s="35" t="n"/>
      <c r="X589" s="36">
        <f>IFERROR(TRIM(INDEX($A589:$V589,MATCH(Lists!$J$10,$A$1:$V$1,0))&amp;""),"")</f>
        <v/>
      </c>
      <c r="Y589" s="36">
        <f>IF(ISNUMBER(IFERROR(VALUE(IFERROR(TRIM(INDEX($A589:$V589,MATCH(Lists!$J$2,$A$1:$V$1,0))&amp;""),"")),"")),IF(AND(IFERROR(VALUE(IFERROR(TRIM(INDEX($A589:$V589,MATCH(Lists!$J$2,$A$1:$V$1,0))&amp;""),"")),"")&gt;=0,IFERROR(VALUE(IFERROR(TRIM(INDEX($A589:$V589,MATCH(Lists!$J$2,$A$1:$V$1,0))&amp;""),"")),"")&lt;=10),IFERROR(VALUE(IFERROR(TRIM(INDEX($A589:$V589,MATCH(Lists!$J$2,$A$1:$V$1,0))&amp;""),"")),""),""),"")</f>
        <v/>
      </c>
      <c r="Z589" s="36">
        <f>IF(Y589="","",IF(Y589&gt;=9,"Promoter",IF(Y589&gt;=7,"Passive","Detractor")))</f>
        <v/>
      </c>
      <c r="AA589" s="36">
        <f>IFERROR(VALUE(IFERROR(TRIM(INDEX($A589:$V589,MATCH(Lists!$J$4,$A$1:$V$1,0))&amp;""),"")),"")</f>
        <v/>
      </c>
      <c r="AB589" s="36">
        <f>IFERROR(VALUE(IFERROR(TRIM(INDEX($A589:$V589,MATCH(Lists!$J$5,$A$1:$V$1,0))&amp;""),"")),"")</f>
        <v/>
      </c>
      <c r="AC589" s="36">
        <f>IFERROR(VALUE(IFERROR(TRIM(INDEX($A589:$V589,MATCH(Lists!$J$6,$A$1:$V$1,0))&amp;""),"")),"")</f>
        <v/>
      </c>
      <c r="AD589" s="36">
        <f>IFERROR(TRIM(INDEX($A589:$V589,MATCH(Lists!$J$7,$A$1:$V$1,0))&amp;""),"")</f>
        <v/>
      </c>
      <c r="AE589" s="36">
        <f>IFERROR(TRIM(INDEX($A589:$V589,MATCH(Lists!$J$8,$A$1:$V$1,0))&amp;""),"")</f>
        <v/>
      </c>
      <c r="AF589" s="36">
        <f>IFERROR(TRIM(INDEX($A589:$V589,MATCH(Lists!$J$3,$A$1:$V$1,0))&amp;""),"")</f>
        <v/>
      </c>
      <c r="AG589" s="36">
        <f>IF(LEN(AF589)&gt;0,MAX($AG$1:AG588)+1,"")</f>
        <v/>
      </c>
      <c r="AH589" s="36">
        <f>IFERROR(TRIM(INDEX($A589:$V589,MATCH(Lists!$J$9,$A$1:$V$1,0))&amp;""),"")</f>
        <v/>
      </c>
    </row>
    <row r="590">
      <c r="W590" s="35" t="n"/>
      <c r="X590" s="36">
        <f>IFERROR(TRIM(INDEX($A590:$V590,MATCH(Lists!$J$10,$A$1:$V$1,0))&amp;""),"")</f>
        <v/>
      </c>
      <c r="Y590" s="36">
        <f>IF(ISNUMBER(IFERROR(VALUE(IFERROR(TRIM(INDEX($A590:$V590,MATCH(Lists!$J$2,$A$1:$V$1,0))&amp;""),"")),"")),IF(AND(IFERROR(VALUE(IFERROR(TRIM(INDEX($A590:$V590,MATCH(Lists!$J$2,$A$1:$V$1,0))&amp;""),"")),"")&gt;=0,IFERROR(VALUE(IFERROR(TRIM(INDEX($A590:$V590,MATCH(Lists!$J$2,$A$1:$V$1,0))&amp;""),"")),"")&lt;=10),IFERROR(VALUE(IFERROR(TRIM(INDEX($A590:$V590,MATCH(Lists!$J$2,$A$1:$V$1,0))&amp;""),"")),""),""),"")</f>
        <v/>
      </c>
      <c r="Z590" s="36">
        <f>IF(Y590="","",IF(Y590&gt;=9,"Promoter",IF(Y590&gt;=7,"Passive","Detractor")))</f>
        <v/>
      </c>
      <c r="AA590" s="36">
        <f>IFERROR(VALUE(IFERROR(TRIM(INDEX($A590:$V590,MATCH(Lists!$J$4,$A$1:$V$1,0))&amp;""),"")),"")</f>
        <v/>
      </c>
      <c r="AB590" s="36">
        <f>IFERROR(VALUE(IFERROR(TRIM(INDEX($A590:$V590,MATCH(Lists!$J$5,$A$1:$V$1,0))&amp;""),"")),"")</f>
        <v/>
      </c>
      <c r="AC590" s="36">
        <f>IFERROR(VALUE(IFERROR(TRIM(INDEX($A590:$V590,MATCH(Lists!$J$6,$A$1:$V$1,0))&amp;""),"")),"")</f>
        <v/>
      </c>
      <c r="AD590" s="36">
        <f>IFERROR(TRIM(INDEX($A590:$V590,MATCH(Lists!$J$7,$A$1:$V$1,0))&amp;""),"")</f>
        <v/>
      </c>
      <c r="AE590" s="36">
        <f>IFERROR(TRIM(INDEX($A590:$V590,MATCH(Lists!$J$8,$A$1:$V$1,0))&amp;""),"")</f>
        <v/>
      </c>
      <c r="AF590" s="36">
        <f>IFERROR(TRIM(INDEX($A590:$V590,MATCH(Lists!$J$3,$A$1:$V$1,0))&amp;""),"")</f>
        <v/>
      </c>
      <c r="AG590" s="36">
        <f>IF(LEN(AF590)&gt;0,MAX($AG$1:AG589)+1,"")</f>
        <v/>
      </c>
      <c r="AH590" s="36">
        <f>IFERROR(TRIM(INDEX($A590:$V590,MATCH(Lists!$J$9,$A$1:$V$1,0))&amp;""),"")</f>
        <v/>
      </c>
    </row>
    <row r="591">
      <c r="W591" s="35" t="n"/>
      <c r="X591" s="36">
        <f>IFERROR(TRIM(INDEX($A591:$V591,MATCH(Lists!$J$10,$A$1:$V$1,0))&amp;""),"")</f>
        <v/>
      </c>
      <c r="Y591" s="36">
        <f>IF(ISNUMBER(IFERROR(VALUE(IFERROR(TRIM(INDEX($A591:$V591,MATCH(Lists!$J$2,$A$1:$V$1,0))&amp;""),"")),"")),IF(AND(IFERROR(VALUE(IFERROR(TRIM(INDEX($A591:$V591,MATCH(Lists!$J$2,$A$1:$V$1,0))&amp;""),"")),"")&gt;=0,IFERROR(VALUE(IFERROR(TRIM(INDEX($A591:$V591,MATCH(Lists!$J$2,$A$1:$V$1,0))&amp;""),"")),"")&lt;=10),IFERROR(VALUE(IFERROR(TRIM(INDEX($A591:$V591,MATCH(Lists!$J$2,$A$1:$V$1,0))&amp;""),"")),""),""),"")</f>
        <v/>
      </c>
      <c r="Z591" s="36">
        <f>IF(Y591="","",IF(Y591&gt;=9,"Promoter",IF(Y591&gt;=7,"Passive","Detractor")))</f>
        <v/>
      </c>
      <c r="AA591" s="36">
        <f>IFERROR(VALUE(IFERROR(TRIM(INDEX($A591:$V591,MATCH(Lists!$J$4,$A$1:$V$1,0))&amp;""),"")),"")</f>
        <v/>
      </c>
      <c r="AB591" s="36">
        <f>IFERROR(VALUE(IFERROR(TRIM(INDEX($A591:$V591,MATCH(Lists!$J$5,$A$1:$V$1,0))&amp;""),"")),"")</f>
        <v/>
      </c>
      <c r="AC591" s="36">
        <f>IFERROR(VALUE(IFERROR(TRIM(INDEX($A591:$V591,MATCH(Lists!$J$6,$A$1:$V$1,0))&amp;""),"")),"")</f>
        <v/>
      </c>
      <c r="AD591" s="36">
        <f>IFERROR(TRIM(INDEX($A591:$V591,MATCH(Lists!$J$7,$A$1:$V$1,0))&amp;""),"")</f>
        <v/>
      </c>
      <c r="AE591" s="36">
        <f>IFERROR(TRIM(INDEX($A591:$V591,MATCH(Lists!$J$8,$A$1:$V$1,0))&amp;""),"")</f>
        <v/>
      </c>
      <c r="AF591" s="36">
        <f>IFERROR(TRIM(INDEX($A591:$V591,MATCH(Lists!$J$3,$A$1:$V$1,0))&amp;""),"")</f>
        <v/>
      </c>
      <c r="AG591" s="36">
        <f>IF(LEN(AF591)&gt;0,MAX($AG$1:AG590)+1,"")</f>
        <v/>
      </c>
      <c r="AH591" s="36">
        <f>IFERROR(TRIM(INDEX($A591:$V591,MATCH(Lists!$J$9,$A$1:$V$1,0))&amp;""),"")</f>
        <v/>
      </c>
    </row>
    <row r="592">
      <c r="W592" s="35" t="n"/>
      <c r="X592" s="36">
        <f>IFERROR(TRIM(INDEX($A592:$V592,MATCH(Lists!$J$10,$A$1:$V$1,0))&amp;""),"")</f>
        <v/>
      </c>
      <c r="Y592" s="36">
        <f>IF(ISNUMBER(IFERROR(VALUE(IFERROR(TRIM(INDEX($A592:$V592,MATCH(Lists!$J$2,$A$1:$V$1,0))&amp;""),"")),"")),IF(AND(IFERROR(VALUE(IFERROR(TRIM(INDEX($A592:$V592,MATCH(Lists!$J$2,$A$1:$V$1,0))&amp;""),"")),"")&gt;=0,IFERROR(VALUE(IFERROR(TRIM(INDEX($A592:$V592,MATCH(Lists!$J$2,$A$1:$V$1,0))&amp;""),"")),"")&lt;=10),IFERROR(VALUE(IFERROR(TRIM(INDEX($A592:$V592,MATCH(Lists!$J$2,$A$1:$V$1,0))&amp;""),"")),""),""),"")</f>
        <v/>
      </c>
      <c r="Z592" s="36">
        <f>IF(Y592="","",IF(Y592&gt;=9,"Promoter",IF(Y592&gt;=7,"Passive","Detractor")))</f>
        <v/>
      </c>
      <c r="AA592" s="36">
        <f>IFERROR(VALUE(IFERROR(TRIM(INDEX($A592:$V592,MATCH(Lists!$J$4,$A$1:$V$1,0))&amp;""),"")),"")</f>
        <v/>
      </c>
      <c r="AB592" s="36">
        <f>IFERROR(VALUE(IFERROR(TRIM(INDEX($A592:$V592,MATCH(Lists!$J$5,$A$1:$V$1,0))&amp;""),"")),"")</f>
        <v/>
      </c>
      <c r="AC592" s="36">
        <f>IFERROR(VALUE(IFERROR(TRIM(INDEX($A592:$V592,MATCH(Lists!$J$6,$A$1:$V$1,0))&amp;""),"")),"")</f>
        <v/>
      </c>
      <c r="AD592" s="36">
        <f>IFERROR(TRIM(INDEX($A592:$V592,MATCH(Lists!$J$7,$A$1:$V$1,0))&amp;""),"")</f>
        <v/>
      </c>
      <c r="AE592" s="36">
        <f>IFERROR(TRIM(INDEX($A592:$V592,MATCH(Lists!$J$8,$A$1:$V$1,0))&amp;""),"")</f>
        <v/>
      </c>
      <c r="AF592" s="36">
        <f>IFERROR(TRIM(INDEX($A592:$V592,MATCH(Lists!$J$3,$A$1:$V$1,0))&amp;""),"")</f>
        <v/>
      </c>
      <c r="AG592" s="36">
        <f>IF(LEN(AF592)&gt;0,MAX($AG$1:AG591)+1,"")</f>
        <v/>
      </c>
      <c r="AH592" s="36">
        <f>IFERROR(TRIM(INDEX($A592:$V592,MATCH(Lists!$J$9,$A$1:$V$1,0))&amp;""),"")</f>
        <v/>
      </c>
    </row>
    <row r="593">
      <c r="W593" s="35" t="n"/>
      <c r="X593" s="36">
        <f>IFERROR(TRIM(INDEX($A593:$V593,MATCH(Lists!$J$10,$A$1:$V$1,0))&amp;""),"")</f>
        <v/>
      </c>
      <c r="Y593" s="36">
        <f>IF(ISNUMBER(IFERROR(VALUE(IFERROR(TRIM(INDEX($A593:$V593,MATCH(Lists!$J$2,$A$1:$V$1,0))&amp;""),"")),"")),IF(AND(IFERROR(VALUE(IFERROR(TRIM(INDEX($A593:$V593,MATCH(Lists!$J$2,$A$1:$V$1,0))&amp;""),"")),"")&gt;=0,IFERROR(VALUE(IFERROR(TRIM(INDEX($A593:$V593,MATCH(Lists!$J$2,$A$1:$V$1,0))&amp;""),"")),"")&lt;=10),IFERROR(VALUE(IFERROR(TRIM(INDEX($A593:$V593,MATCH(Lists!$J$2,$A$1:$V$1,0))&amp;""),"")),""),""),"")</f>
        <v/>
      </c>
      <c r="Z593" s="36">
        <f>IF(Y593="","",IF(Y593&gt;=9,"Promoter",IF(Y593&gt;=7,"Passive","Detractor")))</f>
        <v/>
      </c>
      <c r="AA593" s="36">
        <f>IFERROR(VALUE(IFERROR(TRIM(INDEX($A593:$V593,MATCH(Lists!$J$4,$A$1:$V$1,0))&amp;""),"")),"")</f>
        <v/>
      </c>
      <c r="AB593" s="36">
        <f>IFERROR(VALUE(IFERROR(TRIM(INDEX($A593:$V593,MATCH(Lists!$J$5,$A$1:$V$1,0))&amp;""),"")),"")</f>
        <v/>
      </c>
      <c r="AC593" s="36">
        <f>IFERROR(VALUE(IFERROR(TRIM(INDEX($A593:$V593,MATCH(Lists!$J$6,$A$1:$V$1,0))&amp;""),"")),"")</f>
        <v/>
      </c>
      <c r="AD593" s="36">
        <f>IFERROR(TRIM(INDEX($A593:$V593,MATCH(Lists!$J$7,$A$1:$V$1,0))&amp;""),"")</f>
        <v/>
      </c>
      <c r="AE593" s="36">
        <f>IFERROR(TRIM(INDEX($A593:$V593,MATCH(Lists!$J$8,$A$1:$V$1,0))&amp;""),"")</f>
        <v/>
      </c>
      <c r="AF593" s="36">
        <f>IFERROR(TRIM(INDEX($A593:$V593,MATCH(Lists!$J$3,$A$1:$V$1,0))&amp;""),"")</f>
        <v/>
      </c>
      <c r="AG593" s="36">
        <f>IF(LEN(AF593)&gt;0,MAX($AG$1:AG592)+1,"")</f>
        <v/>
      </c>
      <c r="AH593" s="36">
        <f>IFERROR(TRIM(INDEX($A593:$V593,MATCH(Lists!$J$9,$A$1:$V$1,0))&amp;""),"")</f>
        <v/>
      </c>
    </row>
    <row r="594">
      <c r="W594" s="35" t="n"/>
      <c r="X594" s="36">
        <f>IFERROR(TRIM(INDEX($A594:$V594,MATCH(Lists!$J$10,$A$1:$V$1,0))&amp;""),"")</f>
        <v/>
      </c>
      <c r="Y594" s="36">
        <f>IF(ISNUMBER(IFERROR(VALUE(IFERROR(TRIM(INDEX($A594:$V594,MATCH(Lists!$J$2,$A$1:$V$1,0))&amp;""),"")),"")),IF(AND(IFERROR(VALUE(IFERROR(TRIM(INDEX($A594:$V594,MATCH(Lists!$J$2,$A$1:$V$1,0))&amp;""),"")),"")&gt;=0,IFERROR(VALUE(IFERROR(TRIM(INDEX($A594:$V594,MATCH(Lists!$J$2,$A$1:$V$1,0))&amp;""),"")),"")&lt;=10),IFERROR(VALUE(IFERROR(TRIM(INDEX($A594:$V594,MATCH(Lists!$J$2,$A$1:$V$1,0))&amp;""),"")),""),""),"")</f>
        <v/>
      </c>
      <c r="Z594" s="36">
        <f>IF(Y594="","",IF(Y594&gt;=9,"Promoter",IF(Y594&gt;=7,"Passive","Detractor")))</f>
        <v/>
      </c>
      <c r="AA594" s="36">
        <f>IFERROR(VALUE(IFERROR(TRIM(INDEX($A594:$V594,MATCH(Lists!$J$4,$A$1:$V$1,0))&amp;""),"")),"")</f>
        <v/>
      </c>
      <c r="AB594" s="36">
        <f>IFERROR(VALUE(IFERROR(TRIM(INDEX($A594:$V594,MATCH(Lists!$J$5,$A$1:$V$1,0))&amp;""),"")),"")</f>
        <v/>
      </c>
      <c r="AC594" s="36">
        <f>IFERROR(VALUE(IFERROR(TRIM(INDEX($A594:$V594,MATCH(Lists!$J$6,$A$1:$V$1,0))&amp;""),"")),"")</f>
        <v/>
      </c>
      <c r="AD594" s="36">
        <f>IFERROR(TRIM(INDEX($A594:$V594,MATCH(Lists!$J$7,$A$1:$V$1,0))&amp;""),"")</f>
        <v/>
      </c>
      <c r="AE594" s="36">
        <f>IFERROR(TRIM(INDEX($A594:$V594,MATCH(Lists!$J$8,$A$1:$V$1,0))&amp;""),"")</f>
        <v/>
      </c>
      <c r="AF594" s="36">
        <f>IFERROR(TRIM(INDEX($A594:$V594,MATCH(Lists!$J$3,$A$1:$V$1,0))&amp;""),"")</f>
        <v/>
      </c>
      <c r="AG594" s="36">
        <f>IF(LEN(AF594)&gt;0,MAX($AG$1:AG593)+1,"")</f>
        <v/>
      </c>
      <c r="AH594" s="36">
        <f>IFERROR(TRIM(INDEX($A594:$V594,MATCH(Lists!$J$9,$A$1:$V$1,0))&amp;""),"")</f>
        <v/>
      </c>
    </row>
    <row r="595">
      <c r="W595" s="35" t="n"/>
      <c r="X595" s="36">
        <f>IFERROR(TRIM(INDEX($A595:$V595,MATCH(Lists!$J$10,$A$1:$V$1,0))&amp;""),"")</f>
        <v/>
      </c>
      <c r="Y595" s="36">
        <f>IF(ISNUMBER(IFERROR(VALUE(IFERROR(TRIM(INDEX($A595:$V595,MATCH(Lists!$J$2,$A$1:$V$1,0))&amp;""),"")),"")),IF(AND(IFERROR(VALUE(IFERROR(TRIM(INDEX($A595:$V595,MATCH(Lists!$J$2,$A$1:$V$1,0))&amp;""),"")),"")&gt;=0,IFERROR(VALUE(IFERROR(TRIM(INDEX($A595:$V595,MATCH(Lists!$J$2,$A$1:$V$1,0))&amp;""),"")),"")&lt;=10),IFERROR(VALUE(IFERROR(TRIM(INDEX($A595:$V595,MATCH(Lists!$J$2,$A$1:$V$1,0))&amp;""),"")),""),""),"")</f>
        <v/>
      </c>
      <c r="Z595" s="36">
        <f>IF(Y595="","",IF(Y595&gt;=9,"Promoter",IF(Y595&gt;=7,"Passive","Detractor")))</f>
        <v/>
      </c>
      <c r="AA595" s="36">
        <f>IFERROR(VALUE(IFERROR(TRIM(INDEX($A595:$V595,MATCH(Lists!$J$4,$A$1:$V$1,0))&amp;""),"")),"")</f>
        <v/>
      </c>
      <c r="AB595" s="36">
        <f>IFERROR(VALUE(IFERROR(TRIM(INDEX($A595:$V595,MATCH(Lists!$J$5,$A$1:$V$1,0))&amp;""),"")),"")</f>
        <v/>
      </c>
      <c r="AC595" s="36">
        <f>IFERROR(VALUE(IFERROR(TRIM(INDEX($A595:$V595,MATCH(Lists!$J$6,$A$1:$V$1,0))&amp;""),"")),"")</f>
        <v/>
      </c>
      <c r="AD595" s="36">
        <f>IFERROR(TRIM(INDEX($A595:$V595,MATCH(Lists!$J$7,$A$1:$V$1,0))&amp;""),"")</f>
        <v/>
      </c>
      <c r="AE595" s="36">
        <f>IFERROR(TRIM(INDEX($A595:$V595,MATCH(Lists!$J$8,$A$1:$V$1,0))&amp;""),"")</f>
        <v/>
      </c>
      <c r="AF595" s="36">
        <f>IFERROR(TRIM(INDEX($A595:$V595,MATCH(Lists!$J$3,$A$1:$V$1,0))&amp;""),"")</f>
        <v/>
      </c>
      <c r="AG595" s="36">
        <f>IF(LEN(AF595)&gt;0,MAX($AG$1:AG594)+1,"")</f>
        <v/>
      </c>
      <c r="AH595" s="36">
        <f>IFERROR(TRIM(INDEX($A595:$V595,MATCH(Lists!$J$9,$A$1:$V$1,0))&amp;""),"")</f>
        <v/>
      </c>
    </row>
    <row r="596">
      <c r="W596" s="35" t="n"/>
      <c r="X596" s="36">
        <f>IFERROR(TRIM(INDEX($A596:$V596,MATCH(Lists!$J$10,$A$1:$V$1,0))&amp;""),"")</f>
        <v/>
      </c>
      <c r="Y596" s="36">
        <f>IF(ISNUMBER(IFERROR(VALUE(IFERROR(TRIM(INDEX($A596:$V596,MATCH(Lists!$J$2,$A$1:$V$1,0))&amp;""),"")),"")),IF(AND(IFERROR(VALUE(IFERROR(TRIM(INDEX($A596:$V596,MATCH(Lists!$J$2,$A$1:$V$1,0))&amp;""),"")),"")&gt;=0,IFERROR(VALUE(IFERROR(TRIM(INDEX($A596:$V596,MATCH(Lists!$J$2,$A$1:$V$1,0))&amp;""),"")),"")&lt;=10),IFERROR(VALUE(IFERROR(TRIM(INDEX($A596:$V596,MATCH(Lists!$J$2,$A$1:$V$1,0))&amp;""),"")),""),""),"")</f>
        <v/>
      </c>
      <c r="Z596" s="36">
        <f>IF(Y596="","",IF(Y596&gt;=9,"Promoter",IF(Y596&gt;=7,"Passive","Detractor")))</f>
        <v/>
      </c>
      <c r="AA596" s="36">
        <f>IFERROR(VALUE(IFERROR(TRIM(INDEX($A596:$V596,MATCH(Lists!$J$4,$A$1:$V$1,0))&amp;""),"")),"")</f>
        <v/>
      </c>
      <c r="AB596" s="36">
        <f>IFERROR(VALUE(IFERROR(TRIM(INDEX($A596:$V596,MATCH(Lists!$J$5,$A$1:$V$1,0))&amp;""),"")),"")</f>
        <v/>
      </c>
      <c r="AC596" s="36">
        <f>IFERROR(VALUE(IFERROR(TRIM(INDEX($A596:$V596,MATCH(Lists!$J$6,$A$1:$V$1,0))&amp;""),"")),"")</f>
        <v/>
      </c>
      <c r="AD596" s="36">
        <f>IFERROR(TRIM(INDEX($A596:$V596,MATCH(Lists!$J$7,$A$1:$V$1,0))&amp;""),"")</f>
        <v/>
      </c>
      <c r="AE596" s="36">
        <f>IFERROR(TRIM(INDEX($A596:$V596,MATCH(Lists!$J$8,$A$1:$V$1,0))&amp;""),"")</f>
        <v/>
      </c>
      <c r="AF596" s="36">
        <f>IFERROR(TRIM(INDEX($A596:$V596,MATCH(Lists!$J$3,$A$1:$V$1,0))&amp;""),"")</f>
        <v/>
      </c>
      <c r="AG596" s="36">
        <f>IF(LEN(AF596)&gt;0,MAX($AG$1:AG595)+1,"")</f>
        <v/>
      </c>
      <c r="AH596" s="36">
        <f>IFERROR(TRIM(INDEX($A596:$V596,MATCH(Lists!$J$9,$A$1:$V$1,0))&amp;""),"")</f>
        <v/>
      </c>
    </row>
    <row r="597">
      <c r="W597" s="35" t="n"/>
      <c r="X597" s="36">
        <f>IFERROR(TRIM(INDEX($A597:$V597,MATCH(Lists!$J$10,$A$1:$V$1,0))&amp;""),"")</f>
        <v/>
      </c>
      <c r="Y597" s="36">
        <f>IF(ISNUMBER(IFERROR(VALUE(IFERROR(TRIM(INDEX($A597:$V597,MATCH(Lists!$J$2,$A$1:$V$1,0))&amp;""),"")),"")),IF(AND(IFERROR(VALUE(IFERROR(TRIM(INDEX($A597:$V597,MATCH(Lists!$J$2,$A$1:$V$1,0))&amp;""),"")),"")&gt;=0,IFERROR(VALUE(IFERROR(TRIM(INDEX($A597:$V597,MATCH(Lists!$J$2,$A$1:$V$1,0))&amp;""),"")),"")&lt;=10),IFERROR(VALUE(IFERROR(TRIM(INDEX($A597:$V597,MATCH(Lists!$J$2,$A$1:$V$1,0))&amp;""),"")),""),""),"")</f>
        <v/>
      </c>
      <c r="Z597" s="36">
        <f>IF(Y597="","",IF(Y597&gt;=9,"Promoter",IF(Y597&gt;=7,"Passive","Detractor")))</f>
        <v/>
      </c>
      <c r="AA597" s="36">
        <f>IFERROR(VALUE(IFERROR(TRIM(INDEX($A597:$V597,MATCH(Lists!$J$4,$A$1:$V$1,0))&amp;""),"")),"")</f>
        <v/>
      </c>
      <c r="AB597" s="36">
        <f>IFERROR(VALUE(IFERROR(TRIM(INDEX($A597:$V597,MATCH(Lists!$J$5,$A$1:$V$1,0))&amp;""),"")),"")</f>
        <v/>
      </c>
      <c r="AC597" s="36">
        <f>IFERROR(VALUE(IFERROR(TRIM(INDEX($A597:$V597,MATCH(Lists!$J$6,$A$1:$V$1,0))&amp;""),"")),"")</f>
        <v/>
      </c>
      <c r="AD597" s="36">
        <f>IFERROR(TRIM(INDEX($A597:$V597,MATCH(Lists!$J$7,$A$1:$V$1,0))&amp;""),"")</f>
        <v/>
      </c>
      <c r="AE597" s="36">
        <f>IFERROR(TRIM(INDEX($A597:$V597,MATCH(Lists!$J$8,$A$1:$V$1,0))&amp;""),"")</f>
        <v/>
      </c>
      <c r="AF597" s="36">
        <f>IFERROR(TRIM(INDEX($A597:$V597,MATCH(Lists!$J$3,$A$1:$V$1,0))&amp;""),"")</f>
        <v/>
      </c>
      <c r="AG597" s="36">
        <f>IF(LEN(AF597)&gt;0,MAX($AG$1:AG596)+1,"")</f>
        <v/>
      </c>
      <c r="AH597" s="36">
        <f>IFERROR(TRIM(INDEX($A597:$V597,MATCH(Lists!$J$9,$A$1:$V$1,0))&amp;""),"")</f>
        <v/>
      </c>
    </row>
    <row r="598">
      <c r="W598" s="35" t="n"/>
      <c r="X598" s="36">
        <f>IFERROR(TRIM(INDEX($A598:$V598,MATCH(Lists!$J$10,$A$1:$V$1,0))&amp;""),"")</f>
        <v/>
      </c>
      <c r="Y598" s="36">
        <f>IF(ISNUMBER(IFERROR(VALUE(IFERROR(TRIM(INDEX($A598:$V598,MATCH(Lists!$J$2,$A$1:$V$1,0))&amp;""),"")),"")),IF(AND(IFERROR(VALUE(IFERROR(TRIM(INDEX($A598:$V598,MATCH(Lists!$J$2,$A$1:$V$1,0))&amp;""),"")),"")&gt;=0,IFERROR(VALUE(IFERROR(TRIM(INDEX($A598:$V598,MATCH(Lists!$J$2,$A$1:$V$1,0))&amp;""),"")),"")&lt;=10),IFERROR(VALUE(IFERROR(TRIM(INDEX($A598:$V598,MATCH(Lists!$J$2,$A$1:$V$1,0))&amp;""),"")),""),""),"")</f>
        <v/>
      </c>
      <c r="Z598" s="36">
        <f>IF(Y598="","",IF(Y598&gt;=9,"Promoter",IF(Y598&gt;=7,"Passive","Detractor")))</f>
        <v/>
      </c>
      <c r="AA598" s="36">
        <f>IFERROR(VALUE(IFERROR(TRIM(INDEX($A598:$V598,MATCH(Lists!$J$4,$A$1:$V$1,0))&amp;""),"")),"")</f>
        <v/>
      </c>
      <c r="AB598" s="36">
        <f>IFERROR(VALUE(IFERROR(TRIM(INDEX($A598:$V598,MATCH(Lists!$J$5,$A$1:$V$1,0))&amp;""),"")),"")</f>
        <v/>
      </c>
      <c r="AC598" s="36">
        <f>IFERROR(VALUE(IFERROR(TRIM(INDEX($A598:$V598,MATCH(Lists!$J$6,$A$1:$V$1,0))&amp;""),"")),"")</f>
        <v/>
      </c>
      <c r="AD598" s="36">
        <f>IFERROR(TRIM(INDEX($A598:$V598,MATCH(Lists!$J$7,$A$1:$V$1,0))&amp;""),"")</f>
        <v/>
      </c>
      <c r="AE598" s="36">
        <f>IFERROR(TRIM(INDEX($A598:$V598,MATCH(Lists!$J$8,$A$1:$V$1,0))&amp;""),"")</f>
        <v/>
      </c>
      <c r="AF598" s="36">
        <f>IFERROR(TRIM(INDEX($A598:$V598,MATCH(Lists!$J$3,$A$1:$V$1,0))&amp;""),"")</f>
        <v/>
      </c>
      <c r="AG598" s="36">
        <f>IF(LEN(AF598)&gt;0,MAX($AG$1:AG597)+1,"")</f>
        <v/>
      </c>
      <c r="AH598" s="36">
        <f>IFERROR(TRIM(INDEX($A598:$V598,MATCH(Lists!$J$9,$A$1:$V$1,0))&amp;""),"")</f>
        <v/>
      </c>
    </row>
    <row r="599">
      <c r="W599" s="35" t="n"/>
      <c r="X599" s="36">
        <f>IFERROR(TRIM(INDEX($A599:$V599,MATCH(Lists!$J$10,$A$1:$V$1,0))&amp;""),"")</f>
        <v/>
      </c>
      <c r="Y599" s="36">
        <f>IF(ISNUMBER(IFERROR(VALUE(IFERROR(TRIM(INDEX($A599:$V599,MATCH(Lists!$J$2,$A$1:$V$1,0))&amp;""),"")),"")),IF(AND(IFERROR(VALUE(IFERROR(TRIM(INDEX($A599:$V599,MATCH(Lists!$J$2,$A$1:$V$1,0))&amp;""),"")),"")&gt;=0,IFERROR(VALUE(IFERROR(TRIM(INDEX($A599:$V599,MATCH(Lists!$J$2,$A$1:$V$1,0))&amp;""),"")),"")&lt;=10),IFERROR(VALUE(IFERROR(TRIM(INDEX($A599:$V599,MATCH(Lists!$J$2,$A$1:$V$1,0))&amp;""),"")),""),""),"")</f>
        <v/>
      </c>
      <c r="Z599" s="36">
        <f>IF(Y599="","",IF(Y599&gt;=9,"Promoter",IF(Y599&gt;=7,"Passive","Detractor")))</f>
        <v/>
      </c>
      <c r="AA599" s="36">
        <f>IFERROR(VALUE(IFERROR(TRIM(INDEX($A599:$V599,MATCH(Lists!$J$4,$A$1:$V$1,0))&amp;""),"")),"")</f>
        <v/>
      </c>
      <c r="AB599" s="36">
        <f>IFERROR(VALUE(IFERROR(TRIM(INDEX($A599:$V599,MATCH(Lists!$J$5,$A$1:$V$1,0))&amp;""),"")),"")</f>
        <v/>
      </c>
      <c r="AC599" s="36">
        <f>IFERROR(VALUE(IFERROR(TRIM(INDEX($A599:$V599,MATCH(Lists!$J$6,$A$1:$V$1,0))&amp;""),"")),"")</f>
        <v/>
      </c>
      <c r="AD599" s="36">
        <f>IFERROR(TRIM(INDEX($A599:$V599,MATCH(Lists!$J$7,$A$1:$V$1,0))&amp;""),"")</f>
        <v/>
      </c>
      <c r="AE599" s="36">
        <f>IFERROR(TRIM(INDEX($A599:$V599,MATCH(Lists!$J$8,$A$1:$V$1,0))&amp;""),"")</f>
        <v/>
      </c>
      <c r="AF599" s="36">
        <f>IFERROR(TRIM(INDEX($A599:$V599,MATCH(Lists!$J$3,$A$1:$V$1,0))&amp;""),"")</f>
        <v/>
      </c>
      <c r="AG599" s="36">
        <f>IF(LEN(AF599)&gt;0,MAX($AG$1:AG598)+1,"")</f>
        <v/>
      </c>
      <c r="AH599" s="36">
        <f>IFERROR(TRIM(INDEX($A599:$V599,MATCH(Lists!$J$9,$A$1:$V$1,0))&amp;""),"")</f>
        <v/>
      </c>
    </row>
    <row r="600">
      <c r="W600" s="35" t="n"/>
      <c r="X600" s="36">
        <f>IFERROR(TRIM(INDEX($A600:$V600,MATCH(Lists!$J$10,$A$1:$V$1,0))&amp;""),"")</f>
        <v/>
      </c>
      <c r="Y600" s="36">
        <f>IF(ISNUMBER(IFERROR(VALUE(IFERROR(TRIM(INDEX($A600:$V600,MATCH(Lists!$J$2,$A$1:$V$1,0))&amp;""),"")),"")),IF(AND(IFERROR(VALUE(IFERROR(TRIM(INDEX($A600:$V600,MATCH(Lists!$J$2,$A$1:$V$1,0))&amp;""),"")),"")&gt;=0,IFERROR(VALUE(IFERROR(TRIM(INDEX($A600:$V600,MATCH(Lists!$J$2,$A$1:$V$1,0))&amp;""),"")),"")&lt;=10),IFERROR(VALUE(IFERROR(TRIM(INDEX($A600:$V600,MATCH(Lists!$J$2,$A$1:$V$1,0))&amp;""),"")),""),""),"")</f>
        <v/>
      </c>
      <c r="Z600" s="36">
        <f>IF(Y600="","",IF(Y600&gt;=9,"Promoter",IF(Y600&gt;=7,"Passive","Detractor")))</f>
        <v/>
      </c>
      <c r="AA600" s="36">
        <f>IFERROR(VALUE(IFERROR(TRIM(INDEX($A600:$V600,MATCH(Lists!$J$4,$A$1:$V$1,0))&amp;""),"")),"")</f>
        <v/>
      </c>
      <c r="AB600" s="36">
        <f>IFERROR(VALUE(IFERROR(TRIM(INDEX($A600:$V600,MATCH(Lists!$J$5,$A$1:$V$1,0))&amp;""),"")),"")</f>
        <v/>
      </c>
      <c r="AC600" s="36">
        <f>IFERROR(VALUE(IFERROR(TRIM(INDEX($A600:$V600,MATCH(Lists!$J$6,$A$1:$V$1,0))&amp;""),"")),"")</f>
        <v/>
      </c>
      <c r="AD600" s="36">
        <f>IFERROR(TRIM(INDEX($A600:$V600,MATCH(Lists!$J$7,$A$1:$V$1,0))&amp;""),"")</f>
        <v/>
      </c>
      <c r="AE600" s="36">
        <f>IFERROR(TRIM(INDEX($A600:$V600,MATCH(Lists!$J$8,$A$1:$V$1,0))&amp;""),"")</f>
        <v/>
      </c>
      <c r="AF600" s="36">
        <f>IFERROR(TRIM(INDEX($A600:$V600,MATCH(Lists!$J$3,$A$1:$V$1,0))&amp;""),"")</f>
        <v/>
      </c>
      <c r="AG600" s="36">
        <f>IF(LEN(AF600)&gt;0,MAX($AG$1:AG599)+1,"")</f>
        <v/>
      </c>
      <c r="AH600" s="36">
        <f>IFERROR(TRIM(INDEX($A600:$V600,MATCH(Lists!$J$9,$A$1:$V$1,0))&amp;""),"")</f>
        <v/>
      </c>
    </row>
    <row r="601">
      <c r="W601" s="35" t="n"/>
      <c r="X601" s="36">
        <f>IFERROR(TRIM(INDEX($A601:$V601,MATCH(Lists!$J$10,$A$1:$V$1,0))&amp;""),"")</f>
        <v/>
      </c>
      <c r="Y601" s="36">
        <f>IF(ISNUMBER(IFERROR(VALUE(IFERROR(TRIM(INDEX($A601:$V601,MATCH(Lists!$J$2,$A$1:$V$1,0))&amp;""),"")),"")),IF(AND(IFERROR(VALUE(IFERROR(TRIM(INDEX($A601:$V601,MATCH(Lists!$J$2,$A$1:$V$1,0))&amp;""),"")),"")&gt;=0,IFERROR(VALUE(IFERROR(TRIM(INDEX($A601:$V601,MATCH(Lists!$J$2,$A$1:$V$1,0))&amp;""),"")),"")&lt;=10),IFERROR(VALUE(IFERROR(TRIM(INDEX($A601:$V601,MATCH(Lists!$J$2,$A$1:$V$1,0))&amp;""),"")),""),""),"")</f>
        <v/>
      </c>
      <c r="Z601" s="36">
        <f>IF(Y601="","",IF(Y601&gt;=9,"Promoter",IF(Y601&gt;=7,"Passive","Detractor")))</f>
        <v/>
      </c>
      <c r="AA601" s="36">
        <f>IFERROR(VALUE(IFERROR(TRIM(INDEX($A601:$V601,MATCH(Lists!$J$4,$A$1:$V$1,0))&amp;""),"")),"")</f>
        <v/>
      </c>
      <c r="AB601" s="36">
        <f>IFERROR(VALUE(IFERROR(TRIM(INDEX($A601:$V601,MATCH(Lists!$J$5,$A$1:$V$1,0))&amp;""),"")),"")</f>
        <v/>
      </c>
      <c r="AC601" s="36">
        <f>IFERROR(VALUE(IFERROR(TRIM(INDEX($A601:$V601,MATCH(Lists!$J$6,$A$1:$V$1,0))&amp;""),"")),"")</f>
        <v/>
      </c>
      <c r="AD601" s="36">
        <f>IFERROR(TRIM(INDEX($A601:$V601,MATCH(Lists!$J$7,$A$1:$V$1,0))&amp;""),"")</f>
        <v/>
      </c>
      <c r="AE601" s="36">
        <f>IFERROR(TRIM(INDEX($A601:$V601,MATCH(Lists!$J$8,$A$1:$V$1,0))&amp;""),"")</f>
        <v/>
      </c>
      <c r="AF601" s="36">
        <f>IFERROR(TRIM(INDEX($A601:$V601,MATCH(Lists!$J$3,$A$1:$V$1,0))&amp;""),"")</f>
        <v/>
      </c>
      <c r="AG601" s="36">
        <f>IF(LEN(AF601)&gt;0,MAX($AG$1:AG600)+1,"")</f>
        <v/>
      </c>
      <c r="AH601" s="36">
        <f>IFERROR(TRIM(INDEX($A601:$V601,MATCH(Lists!$J$9,$A$1:$V$1,0))&amp;""),"")</f>
        <v/>
      </c>
    </row>
    <row r="602">
      <c r="W602" s="35" t="n"/>
      <c r="X602" s="36">
        <f>IFERROR(TRIM(INDEX($A602:$V602,MATCH(Lists!$J$10,$A$1:$V$1,0))&amp;""),"")</f>
        <v/>
      </c>
      <c r="Y602" s="36">
        <f>IF(ISNUMBER(IFERROR(VALUE(IFERROR(TRIM(INDEX($A602:$V602,MATCH(Lists!$J$2,$A$1:$V$1,0))&amp;""),"")),"")),IF(AND(IFERROR(VALUE(IFERROR(TRIM(INDEX($A602:$V602,MATCH(Lists!$J$2,$A$1:$V$1,0))&amp;""),"")),"")&gt;=0,IFERROR(VALUE(IFERROR(TRIM(INDEX($A602:$V602,MATCH(Lists!$J$2,$A$1:$V$1,0))&amp;""),"")),"")&lt;=10),IFERROR(VALUE(IFERROR(TRIM(INDEX($A602:$V602,MATCH(Lists!$J$2,$A$1:$V$1,0))&amp;""),"")),""),""),"")</f>
        <v/>
      </c>
      <c r="Z602" s="36">
        <f>IF(Y602="","",IF(Y602&gt;=9,"Promoter",IF(Y602&gt;=7,"Passive","Detractor")))</f>
        <v/>
      </c>
      <c r="AA602" s="36">
        <f>IFERROR(VALUE(IFERROR(TRIM(INDEX($A602:$V602,MATCH(Lists!$J$4,$A$1:$V$1,0))&amp;""),"")),"")</f>
        <v/>
      </c>
      <c r="AB602" s="36">
        <f>IFERROR(VALUE(IFERROR(TRIM(INDEX($A602:$V602,MATCH(Lists!$J$5,$A$1:$V$1,0))&amp;""),"")),"")</f>
        <v/>
      </c>
      <c r="AC602" s="36">
        <f>IFERROR(VALUE(IFERROR(TRIM(INDEX($A602:$V602,MATCH(Lists!$J$6,$A$1:$V$1,0))&amp;""),"")),"")</f>
        <v/>
      </c>
      <c r="AD602" s="36">
        <f>IFERROR(TRIM(INDEX($A602:$V602,MATCH(Lists!$J$7,$A$1:$V$1,0))&amp;""),"")</f>
        <v/>
      </c>
      <c r="AE602" s="36">
        <f>IFERROR(TRIM(INDEX($A602:$V602,MATCH(Lists!$J$8,$A$1:$V$1,0))&amp;""),"")</f>
        <v/>
      </c>
      <c r="AF602" s="36">
        <f>IFERROR(TRIM(INDEX($A602:$V602,MATCH(Lists!$J$3,$A$1:$V$1,0))&amp;""),"")</f>
        <v/>
      </c>
      <c r="AG602" s="36">
        <f>IF(LEN(AF602)&gt;0,MAX($AG$1:AG601)+1,"")</f>
        <v/>
      </c>
      <c r="AH602" s="36">
        <f>IFERROR(TRIM(INDEX($A602:$V602,MATCH(Lists!$J$9,$A$1:$V$1,0))&amp;""),"")</f>
        <v/>
      </c>
    </row>
    <row r="603">
      <c r="W603" s="35" t="n"/>
      <c r="X603" s="36">
        <f>IFERROR(TRIM(INDEX($A603:$V603,MATCH(Lists!$J$10,$A$1:$V$1,0))&amp;""),"")</f>
        <v/>
      </c>
      <c r="Y603" s="36">
        <f>IF(ISNUMBER(IFERROR(VALUE(IFERROR(TRIM(INDEX($A603:$V603,MATCH(Lists!$J$2,$A$1:$V$1,0))&amp;""),"")),"")),IF(AND(IFERROR(VALUE(IFERROR(TRIM(INDEX($A603:$V603,MATCH(Lists!$J$2,$A$1:$V$1,0))&amp;""),"")),"")&gt;=0,IFERROR(VALUE(IFERROR(TRIM(INDEX($A603:$V603,MATCH(Lists!$J$2,$A$1:$V$1,0))&amp;""),"")),"")&lt;=10),IFERROR(VALUE(IFERROR(TRIM(INDEX($A603:$V603,MATCH(Lists!$J$2,$A$1:$V$1,0))&amp;""),"")),""),""),"")</f>
        <v/>
      </c>
      <c r="Z603" s="36">
        <f>IF(Y603="","",IF(Y603&gt;=9,"Promoter",IF(Y603&gt;=7,"Passive","Detractor")))</f>
        <v/>
      </c>
      <c r="AA603" s="36">
        <f>IFERROR(VALUE(IFERROR(TRIM(INDEX($A603:$V603,MATCH(Lists!$J$4,$A$1:$V$1,0))&amp;""),"")),"")</f>
        <v/>
      </c>
      <c r="AB603" s="36">
        <f>IFERROR(VALUE(IFERROR(TRIM(INDEX($A603:$V603,MATCH(Lists!$J$5,$A$1:$V$1,0))&amp;""),"")),"")</f>
        <v/>
      </c>
      <c r="AC603" s="36">
        <f>IFERROR(VALUE(IFERROR(TRIM(INDEX($A603:$V603,MATCH(Lists!$J$6,$A$1:$V$1,0))&amp;""),"")),"")</f>
        <v/>
      </c>
      <c r="AD603" s="36">
        <f>IFERROR(TRIM(INDEX($A603:$V603,MATCH(Lists!$J$7,$A$1:$V$1,0))&amp;""),"")</f>
        <v/>
      </c>
      <c r="AE603" s="36">
        <f>IFERROR(TRIM(INDEX($A603:$V603,MATCH(Lists!$J$8,$A$1:$V$1,0))&amp;""),"")</f>
        <v/>
      </c>
      <c r="AF603" s="36">
        <f>IFERROR(TRIM(INDEX($A603:$V603,MATCH(Lists!$J$3,$A$1:$V$1,0))&amp;""),"")</f>
        <v/>
      </c>
      <c r="AG603" s="36">
        <f>IF(LEN(AF603)&gt;0,MAX($AG$1:AG602)+1,"")</f>
        <v/>
      </c>
      <c r="AH603" s="36">
        <f>IFERROR(TRIM(INDEX($A603:$V603,MATCH(Lists!$J$9,$A$1:$V$1,0))&amp;""),"")</f>
        <v/>
      </c>
    </row>
    <row r="604">
      <c r="W604" s="35" t="n"/>
      <c r="X604" s="36">
        <f>IFERROR(TRIM(INDEX($A604:$V604,MATCH(Lists!$J$10,$A$1:$V$1,0))&amp;""),"")</f>
        <v/>
      </c>
      <c r="Y604" s="36">
        <f>IF(ISNUMBER(IFERROR(VALUE(IFERROR(TRIM(INDEX($A604:$V604,MATCH(Lists!$J$2,$A$1:$V$1,0))&amp;""),"")),"")),IF(AND(IFERROR(VALUE(IFERROR(TRIM(INDEX($A604:$V604,MATCH(Lists!$J$2,$A$1:$V$1,0))&amp;""),"")),"")&gt;=0,IFERROR(VALUE(IFERROR(TRIM(INDEX($A604:$V604,MATCH(Lists!$J$2,$A$1:$V$1,0))&amp;""),"")),"")&lt;=10),IFERROR(VALUE(IFERROR(TRIM(INDEX($A604:$V604,MATCH(Lists!$J$2,$A$1:$V$1,0))&amp;""),"")),""),""),"")</f>
        <v/>
      </c>
      <c r="Z604" s="36">
        <f>IF(Y604="","",IF(Y604&gt;=9,"Promoter",IF(Y604&gt;=7,"Passive","Detractor")))</f>
        <v/>
      </c>
      <c r="AA604" s="36">
        <f>IFERROR(VALUE(IFERROR(TRIM(INDEX($A604:$V604,MATCH(Lists!$J$4,$A$1:$V$1,0))&amp;""),"")),"")</f>
        <v/>
      </c>
      <c r="AB604" s="36">
        <f>IFERROR(VALUE(IFERROR(TRIM(INDEX($A604:$V604,MATCH(Lists!$J$5,$A$1:$V$1,0))&amp;""),"")),"")</f>
        <v/>
      </c>
      <c r="AC604" s="36">
        <f>IFERROR(VALUE(IFERROR(TRIM(INDEX($A604:$V604,MATCH(Lists!$J$6,$A$1:$V$1,0))&amp;""),"")),"")</f>
        <v/>
      </c>
      <c r="AD604" s="36">
        <f>IFERROR(TRIM(INDEX($A604:$V604,MATCH(Lists!$J$7,$A$1:$V$1,0))&amp;""),"")</f>
        <v/>
      </c>
      <c r="AE604" s="36">
        <f>IFERROR(TRIM(INDEX($A604:$V604,MATCH(Lists!$J$8,$A$1:$V$1,0))&amp;""),"")</f>
        <v/>
      </c>
      <c r="AF604" s="36">
        <f>IFERROR(TRIM(INDEX($A604:$V604,MATCH(Lists!$J$3,$A$1:$V$1,0))&amp;""),"")</f>
        <v/>
      </c>
      <c r="AG604" s="36">
        <f>IF(LEN(AF604)&gt;0,MAX($AG$1:AG603)+1,"")</f>
        <v/>
      </c>
      <c r="AH604" s="36">
        <f>IFERROR(TRIM(INDEX($A604:$V604,MATCH(Lists!$J$9,$A$1:$V$1,0))&amp;""),"")</f>
        <v/>
      </c>
    </row>
    <row r="605">
      <c r="W605" s="35" t="n"/>
      <c r="X605" s="36">
        <f>IFERROR(TRIM(INDEX($A605:$V605,MATCH(Lists!$J$10,$A$1:$V$1,0))&amp;""),"")</f>
        <v/>
      </c>
      <c r="Y605" s="36">
        <f>IF(ISNUMBER(IFERROR(VALUE(IFERROR(TRIM(INDEX($A605:$V605,MATCH(Lists!$J$2,$A$1:$V$1,0))&amp;""),"")),"")),IF(AND(IFERROR(VALUE(IFERROR(TRIM(INDEX($A605:$V605,MATCH(Lists!$J$2,$A$1:$V$1,0))&amp;""),"")),"")&gt;=0,IFERROR(VALUE(IFERROR(TRIM(INDEX($A605:$V605,MATCH(Lists!$J$2,$A$1:$V$1,0))&amp;""),"")),"")&lt;=10),IFERROR(VALUE(IFERROR(TRIM(INDEX($A605:$V605,MATCH(Lists!$J$2,$A$1:$V$1,0))&amp;""),"")),""),""),"")</f>
        <v/>
      </c>
      <c r="Z605" s="36">
        <f>IF(Y605="","",IF(Y605&gt;=9,"Promoter",IF(Y605&gt;=7,"Passive","Detractor")))</f>
        <v/>
      </c>
      <c r="AA605" s="36">
        <f>IFERROR(VALUE(IFERROR(TRIM(INDEX($A605:$V605,MATCH(Lists!$J$4,$A$1:$V$1,0))&amp;""),"")),"")</f>
        <v/>
      </c>
      <c r="AB605" s="36">
        <f>IFERROR(VALUE(IFERROR(TRIM(INDEX($A605:$V605,MATCH(Lists!$J$5,$A$1:$V$1,0))&amp;""),"")),"")</f>
        <v/>
      </c>
      <c r="AC605" s="36">
        <f>IFERROR(VALUE(IFERROR(TRIM(INDEX($A605:$V605,MATCH(Lists!$J$6,$A$1:$V$1,0))&amp;""),"")),"")</f>
        <v/>
      </c>
      <c r="AD605" s="36">
        <f>IFERROR(TRIM(INDEX($A605:$V605,MATCH(Lists!$J$7,$A$1:$V$1,0))&amp;""),"")</f>
        <v/>
      </c>
      <c r="AE605" s="36">
        <f>IFERROR(TRIM(INDEX($A605:$V605,MATCH(Lists!$J$8,$A$1:$V$1,0))&amp;""),"")</f>
        <v/>
      </c>
      <c r="AF605" s="36">
        <f>IFERROR(TRIM(INDEX($A605:$V605,MATCH(Lists!$J$3,$A$1:$V$1,0))&amp;""),"")</f>
        <v/>
      </c>
      <c r="AG605" s="36">
        <f>IF(LEN(AF605)&gt;0,MAX($AG$1:AG604)+1,"")</f>
        <v/>
      </c>
      <c r="AH605" s="36">
        <f>IFERROR(TRIM(INDEX($A605:$V605,MATCH(Lists!$J$9,$A$1:$V$1,0))&amp;""),"")</f>
        <v/>
      </c>
    </row>
    <row r="606">
      <c r="W606" s="35" t="n"/>
      <c r="X606" s="36">
        <f>IFERROR(TRIM(INDEX($A606:$V606,MATCH(Lists!$J$10,$A$1:$V$1,0))&amp;""),"")</f>
        <v/>
      </c>
      <c r="Y606" s="36">
        <f>IF(ISNUMBER(IFERROR(VALUE(IFERROR(TRIM(INDEX($A606:$V606,MATCH(Lists!$J$2,$A$1:$V$1,0))&amp;""),"")),"")),IF(AND(IFERROR(VALUE(IFERROR(TRIM(INDEX($A606:$V606,MATCH(Lists!$J$2,$A$1:$V$1,0))&amp;""),"")),"")&gt;=0,IFERROR(VALUE(IFERROR(TRIM(INDEX($A606:$V606,MATCH(Lists!$J$2,$A$1:$V$1,0))&amp;""),"")),"")&lt;=10),IFERROR(VALUE(IFERROR(TRIM(INDEX($A606:$V606,MATCH(Lists!$J$2,$A$1:$V$1,0))&amp;""),"")),""),""),"")</f>
        <v/>
      </c>
      <c r="Z606" s="36">
        <f>IF(Y606="","",IF(Y606&gt;=9,"Promoter",IF(Y606&gt;=7,"Passive","Detractor")))</f>
        <v/>
      </c>
      <c r="AA606" s="36">
        <f>IFERROR(VALUE(IFERROR(TRIM(INDEX($A606:$V606,MATCH(Lists!$J$4,$A$1:$V$1,0))&amp;""),"")),"")</f>
        <v/>
      </c>
      <c r="AB606" s="36">
        <f>IFERROR(VALUE(IFERROR(TRIM(INDEX($A606:$V606,MATCH(Lists!$J$5,$A$1:$V$1,0))&amp;""),"")),"")</f>
        <v/>
      </c>
      <c r="AC606" s="36">
        <f>IFERROR(VALUE(IFERROR(TRIM(INDEX($A606:$V606,MATCH(Lists!$J$6,$A$1:$V$1,0))&amp;""),"")),"")</f>
        <v/>
      </c>
      <c r="AD606" s="36">
        <f>IFERROR(TRIM(INDEX($A606:$V606,MATCH(Lists!$J$7,$A$1:$V$1,0))&amp;""),"")</f>
        <v/>
      </c>
      <c r="AE606" s="36">
        <f>IFERROR(TRIM(INDEX($A606:$V606,MATCH(Lists!$J$8,$A$1:$V$1,0))&amp;""),"")</f>
        <v/>
      </c>
      <c r="AF606" s="36">
        <f>IFERROR(TRIM(INDEX($A606:$V606,MATCH(Lists!$J$3,$A$1:$V$1,0))&amp;""),"")</f>
        <v/>
      </c>
      <c r="AG606" s="36">
        <f>IF(LEN(AF606)&gt;0,MAX($AG$1:AG605)+1,"")</f>
        <v/>
      </c>
      <c r="AH606" s="36">
        <f>IFERROR(TRIM(INDEX($A606:$V606,MATCH(Lists!$J$9,$A$1:$V$1,0))&amp;""),"")</f>
        <v/>
      </c>
    </row>
    <row r="607">
      <c r="W607" s="35" t="n"/>
      <c r="X607" s="36">
        <f>IFERROR(TRIM(INDEX($A607:$V607,MATCH(Lists!$J$10,$A$1:$V$1,0))&amp;""),"")</f>
        <v/>
      </c>
      <c r="Y607" s="36">
        <f>IF(ISNUMBER(IFERROR(VALUE(IFERROR(TRIM(INDEX($A607:$V607,MATCH(Lists!$J$2,$A$1:$V$1,0))&amp;""),"")),"")),IF(AND(IFERROR(VALUE(IFERROR(TRIM(INDEX($A607:$V607,MATCH(Lists!$J$2,$A$1:$V$1,0))&amp;""),"")),"")&gt;=0,IFERROR(VALUE(IFERROR(TRIM(INDEX($A607:$V607,MATCH(Lists!$J$2,$A$1:$V$1,0))&amp;""),"")),"")&lt;=10),IFERROR(VALUE(IFERROR(TRIM(INDEX($A607:$V607,MATCH(Lists!$J$2,$A$1:$V$1,0))&amp;""),"")),""),""),"")</f>
        <v/>
      </c>
      <c r="Z607" s="36">
        <f>IF(Y607="","",IF(Y607&gt;=9,"Promoter",IF(Y607&gt;=7,"Passive","Detractor")))</f>
        <v/>
      </c>
      <c r="AA607" s="36">
        <f>IFERROR(VALUE(IFERROR(TRIM(INDEX($A607:$V607,MATCH(Lists!$J$4,$A$1:$V$1,0))&amp;""),"")),"")</f>
        <v/>
      </c>
      <c r="AB607" s="36">
        <f>IFERROR(VALUE(IFERROR(TRIM(INDEX($A607:$V607,MATCH(Lists!$J$5,$A$1:$V$1,0))&amp;""),"")),"")</f>
        <v/>
      </c>
      <c r="AC607" s="36">
        <f>IFERROR(VALUE(IFERROR(TRIM(INDEX($A607:$V607,MATCH(Lists!$J$6,$A$1:$V$1,0))&amp;""),"")),"")</f>
        <v/>
      </c>
      <c r="AD607" s="36">
        <f>IFERROR(TRIM(INDEX($A607:$V607,MATCH(Lists!$J$7,$A$1:$V$1,0))&amp;""),"")</f>
        <v/>
      </c>
      <c r="AE607" s="36">
        <f>IFERROR(TRIM(INDEX($A607:$V607,MATCH(Lists!$J$8,$A$1:$V$1,0))&amp;""),"")</f>
        <v/>
      </c>
      <c r="AF607" s="36">
        <f>IFERROR(TRIM(INDEX($A607:$V607,MATCH(Lists!$J$3,$A$1:$V$1,0))&amp;""),"")</f>
        <v/>
      </c>
      <c r="AG607" s="36">
        <f>IF(LEN(AF607)&gt;0,MAX($AG$1:AG606)+1,"")</f>
        <v/>
      </c>
      <c r="AH607" s="36">
        <f>IFERROR(TRIM(INDEX($A607:$V607,MATCH(Lists!$J$9,$A$1:$V$1,0))&amp;""),"")</f>
        <v/>
      </c>
    </row>
    <row r="608">
      <c r="W608" s="35" t="n"/>
      <c r="X608" s="36">
        <f>IFERROR(TRIM(INDEX($A608:$V608,MATCH(Lists!$J$10,$A$1:$V$1,0))&amp;""),"")</f>
        <v/>
      </c>
      <c r="Y608" s="36">
        <f>IF(ISNUMBER(IFERROR(VALUE(IFERROR(TRIM(INDEX($A608:$V608,MATCH(Lists!$J$2,$A$1:$V$1,0))&amp;""),"")),"")),IF(AND(IFERROR(VALUE(IFERROR(TRIM(INDEX($A608:$V608,MATCH(Lists!$J$2,$A$1:$V$1,0))&amp;""),"")),"")&gt;=0,IFERROR(VALUE(IFERROR(TRIM(INDEX($A608:$V608,MATCH(Lists!$J$2,$A$1:$V$1,0))&amp;""),"")),"")&lt;=10),IFERROR(VALUE(IFERROR(TRIM(INDEX($A608:$V608,MATCH(Lists!$J$2,$A$1:$V$1,0))&amp;""),"")),""),""),"")</f>
        <v/>
      </c>
      <c r="Z608" s="36">
        <f>IF(Y608="","",IF(Y608&gt;=9,"Promoter",IF(Y608&gt;=7,"Passive","Detractor")))</f>
        <v/>
      </c>
      <c r="AA608" s="36">
        <f>IFERROR(VALUE(IFERROR(TRIM(INDEX($A608:$V608,MATCH(Lists!$J$4,$A$1:$V$1,0))&amp;""),"")),"")</f>
        <v/>
      </c>
      <c r="AB608" s="36">
        <f>IFERROR(VALUE(IFERROR(TRIM(INDEX($A608:$V608,MATCH(Lists!$J$5,$A$1:$V$1,0))&amp;""),"")),"")</f>
        <v/>
      </c>
      <c r="AC608" s="36">
        <f>IFERROR(VALUE(IFERROR(TRIM(INDEX($A608:$V608,MATCH(Lists!$J$6,$A$1:$V$1,0))&amp;""),"")),"")</f>
        <v/>
      </c>
      <c r="AD608" s="36">
        <f>IFERROR(TRIM(INDEX($A608:$V608,MATCH(Lists!$J$7,$A$1:$V$1,0))&amp;""),"")</f>
        <v/>
      </c>
      <c r="AE608" s="36">
        <f>IFERROR(TRIM(INDEX($A608:$V608,MATCH(Lists!$J$8,$A$1:$V$1,0))&amp;""),"")</f>
        <v/>
      </c>
      <c r="AF608" s="36">
        <f>IFERROR(TRIM(INDEX($A608:$V608,MATCH(Lists!$J$3,$A$1:$V$1,0))&amp;""),"")</f>
        <v/>
      </c>
      <c r="AG608" s="36">
        <f>IF(LEN(AF608)&gt;0,MAX($AG$1:AG607)+1,"")</f>
        <v/>
      </c>
      <c r="AH608" s="36">
        <f>IFERROR(TRIM(INDEX($A608:$V608,MATCH(Lists!$J$9,$A$1:$V$1,0))&amp;""),"")</f>
        <v/>
      </c>
    </row>
    <row r="609">
      <c r="W609" s="35" t="n"/>
      <c r="X609" s="36">
        <f>IFERROR(TRIM(INDEX($A609:$V609,MATCH(Lists!$J$10,$A$1:$V$1,0))&amp;""),"")</f>
        <v/>
      </c>
      <c r="Y609" s="36">
        <f>IF(ISNUMBER(IFERROR(VALUE(IFERROR(TRIM(INDEX($A609:$V609,MATCH(Lists!$J$2,$A$1:$V$1,0))&amp;""),"")),"")),IF(AND(IFERROR(VALUE(IFERROR(TRIM(INDEX($A609:$V609,MATCH(Lists!$J$2,$A$1:$V$1,0))&amp;""),"")),"")&gt;=0,IFERROR(VALUE(IFERROR(TRIM(INDEX($A609:$V609,MATCH(Lists!$J$2,$A$1:$V$1,0))&amp;""),"")),"")&lt;=10),IFERROR(VALUE(IFERROR(TRIM(INDEX($A609:$V609,MATCH(Lists!$J$2,$A$1:$V$1,0))&amp;""),"")),""),""),"")</f>
        <v/>
      </c>
      <c r="Z609" s="36">
        <f>IF(Y609="","",IF(Y609&gt;=9,"Promoter",IF(Y609&gt;=7,"Passive","Detractor")))</f>
        <v/>
      </c>
      <c r="AA609" s="36">
        <f>IFERROR(VALUE(IFERROR(TRIM(INDEX($A609:$V609,MATCH(Lists!$J$4,$A$1:$V$1,0))&amp;""),"")),"")</f>
        <v/>
      </c>
      <c r="AB609" s="36">
        <f>IFERROR(VALUE(IFERROR(TRIM(INDEX($A609:$V609,MATCH(Lists!$J$5,$A$1:$V$1,0))&amp;""),"")),"")</f>
        <v/>
      </c>
      <c r="AC609" s="36">
        <f>IFERROR(VALUE(IFERROR(TRIM(INDEX($A609:$V609,MATCH(Lists!$J$6,$A$1:$V$1,0))&amp;""),"")),"")</f>
        <v/>
      </c>
      <c r="AD609" s="36">
        <f>IFERROR(TRIM(INDEX($A609:$V609,MATCH(Lists!$J$7,$A$1:$V$1,0))&amp;""),"")</f>
        <v/>
      </c>
      <c r="AE609" s="36">
        <f>IFERROR(TRIM(INDEX($A609:$V609,MATCH(Lists!$J$8,$A$1:$V$1,0))&amp;""),"")</f>
        <v/>
      </c>
      <c r="AF609" s="36">
        <f>IFERROR(TRIM(INDEX($A609:$V609,MATCH(Lists!$J$3,$A$1:$V$1,0))&amp;""),"")</f>
        <v/>
      </c>
      <c r="AG609" s="36">
        <f>IF(LEN(AF609)&gt;0,MAX($AG$1:AG608)+1,"")</f>
        <v/>
      </c>
      <c r="AH609" s="36">
        <f>IFERROR(TRIM(INDEX($A609:$V609,MATCH(Lists!$J$9,$A$1:$V$1,0))&amp;""),"")</f>
        <v/>
      </c>
    </row>
    <row r="610">
      <c r="W610" s="35" t="n"/>
      <c r="X610" s="36">
        <f>IFERROR(TRIM(INDEX($A610:$V610,MATCH(Lists!$J$10,$A$1:$V$1,0))&amp;""),"")</f>
        <v/>
      </c>
      <c r="Y610" s="36">
        <f>IF(ISNUMBER(IFERROR(VALUE(IFERROR(TRIM(INDEX($A610:$V610,MATCH(Lists!$J$2,$A$1:$V$1,0))&amp;""),"")),"")),IF(AND(IFERROR(VALUE(IFERROR(TRIM(INDEX($A610:$V610,MATCH(Lists!$J$2,$A$1:$V$1,0))&amp;""),"")),"")&gt;=0,IFERROR(VALUE(IFERROR(TRIM(INDEX($A610:$V610,MATCH(Lists!$J$2,$A$1:$V$1,0))&amp;""),"")),"")&lt;=10),IFERROR(VALUE(IFERROR(TRIM(INDEX($A610:$V610,MATCH(Lists!$J$2,$A$1:$V$1,0))&amp;""),"")),""),""),"")</f>
        <v/>
      </c>
      <c r="Z610" s="36">
        <f>IF(Y610="","",IF(Y610&gt;=9,"Promoter",IF(Y610&gt;=7,"Passive","Detractor")))</f>
        <v/>
      </c>
      <c r="AA610" s="36">
        <f>IFERROR(VALUE(IFERROR(TRIM(INDEX($A610:$V610,MATCH(Lists!$J$4,$A$1:$V$1,0))&amp;""),"")),"")</f>
        <v/>
      </c>
      <c r="AB610" s="36">
        <f>IFERROR(VALUE(IFERROR(TRIM(INDEX($A610:$V610,MATCH(Lists!$J$5,$A$1:$V$1,0))&amp;""),"")),"")</f>
        <v/>
      </c>
      <c r="AC610" s="36">
        <f>IFERROR(VALUE(IFERROR(TRIM(INDEX($A610:$V610,MATCH(Lists!$J$6,$A$1:$V$1,0))&amp;""),"")),"")</f>
        <v/>
      </c>
      <c r="AD610" s="36">
        <f>IFERROR(TRIM(INDEX($A610:$V610,MATCH(Lists!$J$7,$A$1:$V$1,0))&amp;""),"")</f>
        <v/>
      </c>
      <c r="AE610" s="36">
        <f>IFERROR(TRIM(INDEX($A610:$V610,MATCH(Lists!$J$8,$A$1:$V$1,0))&amp;""),"")</f>
        <v/>
      </c>
      <c r="AF610" s="36">
        <f>IFERROR(TRIM(INDEX($A610:$V610,MATCH(Lists!$J$3,$A$1:$V$1,0))&amp;""),"")</f>
        <v/>
      </c>
      <c r="AG610" s="36">
        <f>IF(LEN(AF610)&gt;0,MAX($AG$1:AG609)+1,"")</f>
        <v/>
      </c>
      <c r="AH610" s="36">
        <f>IFERROR(TRIM(INDEX($A610:$V610,MATCH(Lists!$J$9,$A$1:$V$1,0))&amp;""),"")</f>
        <v/>
      </c>
    </row>
    <row r="611">
      <c r="W611" s="35" t="n"/>
      <c r="X611" s="36">
        <f>IFERROR(TRIM(INDEX($A611:$V611,MATCH(Lists!$J$10,$A$1:$V$1,0))&amp;""),"")</f>
        <v/>
      </c>
      <c r="Y611" s="36">
        <f>IF(ISNUMBER(IFERROR(VALUE(IFERROR(TRIM(INDEX($A611:$V611,MATCH(Lists!$J$2,$A$1:$V$1,0))&amp;""),"")),"")),IF(AND(IFERROR(VALUE(IFERROR(TRIM(INDEX($A611:$V611,MATCH(Lists!$J$2,$A$1:$V$1,0))&amp;""),"")),"")&gt;=0,IFERROR(VALUE(IFERROR(TRIM(INDEX($A611:$V611,MATCH(Lists!$J$2,$A$1:$V$1,0))&amp;""),"")),"")&lt;=10),IFERROR(VALUE(IFERROR(TRIM(INDEX($A611:$V611,MATCH(Lists!$J$2,$A$1:$V$1,0))&amp;""),"")),""),""),"")</f>
        <v/>
      </c>
      <c r="Z611" s="36">
        <f>IF(Y611="","",IF(Y611&gt;=9,"Promoter",IF(Y611&gt;=7,"Passive","Detractor")))</f>
        <v/>
      </c>
      <c r="AA611" s="36">
        <f>IFERROR(VALUE(IFERROR(TRIM(INDEX($A611:$V611,MATCH(Lists!$J$4,$A$1:$V$1,0))&amp;""),"")),"")</f>
        <v/>
      </c>
      <c r="AB611" s="36">
        <f>IFERROR(VALUE(IFERROR(TRIM(INDEX($A611:$V611,MATCH(Lists!$J$5,$A$1:$V$1,0))&amp;""),"")),"")</f>
        <v/>
      </c>
      <c r="AC611" s="36">
        <f>IFERROR(VALUE(IFERROR(TRIM(INDEX($A611:$V611,MATCH(Lists!$J$6,$A$1:$V$1,0))&amp;""),"")),"")</f>
        <v/>
      </c>
      <c r="AD611" s="36">
        <f>IFERROR(TRIM(INDEX($A611:$V611,MATCH(Lists!$J$7,$A$1:$V$1,0))&amp;""),"")</f>
        <v/>
      </c>
      <c r="AE611" s="36">
        <f>IFERROR(TRIM(INDEX($A611:$V611,MATCH(Lists!$J$8,$A$1:$V$1,0))&amp;""),"")</f>
        <v/>
      </c>
      <c r="AF611" s="36">
        <f>IFERROR(TRIM(INDEX($A611:$V611,MATCH(Lists!$J$3,$A$1:$V$1,0))&amp;""),"")</f>
        <v/>
      </c>
      <c r="AG611" s="36">
        <f>IF(LEN(AF611)&gt;0,MAX($AG$1:AG610)+1,"")</f>
        <v/>
      </c>
      <c r="AH611" s="36">
        <f>IFERROR(TRIM(INDEX($A611:$V611,MATCH(Lists!$J$9,$A$1:$V$1,0))&amp;""),"")</f>
        <v/>
      </c>
    </row>
    <row r="612">
      <c r="W612" s="35" t="n"/>
      <c r="X612" s="36">
        <f>IFERROR(TRIM(INDEX($A612:$V612,MATCH(Lists!$J$10,$A$1:$V$1,0))&amp;""),"")</f>
        <v/>
      </c>
      <c r="Y612" s="36">
        <f>IF(ISNUMBER(IFERROR(VALUE(IFERROR(TRIM(INDEX($A612:$V612,MATCH(Lists!$J$2,$A$1:$V$1,0))&amp;""),"")),"")),IF(AND(IFERROR(VALUE(IFERROR(TRIM(INDEX($A612:$V612,MATCH(Lists!$J$2,$A$1:$V$1,0))&amp;""),"")),"")&gt;=0,IFERROR(VALUE(IFERROR(TRIM(INDEX($A612:$V612,MATCH(Lists!$J$2,$A$1:$V$1,0))&amp;""),"")),"")&lt;=10),IFERROR(VALUE(IFERROR(TRIM(INDEX($A612:$V612,MATCH(Lists!$J$2,$A$1:$V$1,0))&amp;""),"")),""),""),"")</f>
        <v/>
      </c>
      <c r="Z612" s="36">
        <f>IF(Y612="","",IF(Y612&gt;=9,"Promoter",IF(Y612&gt;=7,"Passive","Detractor")))</f>
        <v/>
      </c>
      <c r="AA612" s="36">
        <f>IFERROR(VALUE(IFERROR(TRIM(INDEX($A612:$V612,MATCH(Lists!$J$4,$A$1:$V$1,0))&amp;""),"")),"")</f>
        <v/>
      </c>
      <c r="AB612" s="36">
        <f>IFERROR(VALUE(IFERROR(TRIM(INDEX($A612:$V612,MATCH(Lists!$J$5,$A$1:$V$1,0))&amp;""),"")),"")</f>
        <v/>
      </c>
      <c r="AC612" s="36">
        <f>IFERROR(VALUE(IFERROR(TRIM(INDEX($A612:$V612,MATCH(Lists!$J$6,$A$1:$V$1,0))&amp;""),"")),"")</f>
        <v/>
      </c>
      <c r="AD612" s="36">
        <f>IFERROR(TRIM(INDEX($A612:$V612,MATCH(Lists!$J$7,$A$1:$V$1,0))&amp;""),"")</f>
        <v/>
      </c>
      <c r="AE612" s="36">
        <f>IFERROR(TRIM(INDEX($A612:$V612,MATCH(Lists!$J$8,$A$1:$V$1,0))&amp;""),"")</f>
        <v/>
      </c>
      <c r="AF612" s="36">
        <f>IFERROR(TRIM(INDEX($A612:$V612,MATCH(Lists!$J$3,$A$1:$V$1,0))&amp;""),"")</f>
        <v/>
      </c>
      <c r="AG612" s="36">
        <f>IF(LEN(AF612)&gt;0,MAX($AG$1:AG611)+1,"")</f>
        <v/>
      </c>
      <c r="AH612" s="36">
        <f>IFERROR(TRIM(INDEX($A612:$V612,MATCH(Lists!$J$9,$A$1:$V$1,0))&amp;""),"")</f>
        <v/>
      </c>
    </row>
    <row r="613">
      <c r="W613" s="35" t="n"/>
      <c r="X613" s="36">
        <f>IFERROR(TRIM(INDEX($A613:$V613,MATCH(Lists!$J$10,$A$1:$V$1,0))&amp;""),"")</f>
        <v/>
      </c>
      <c r="Y613" s="36">
        <f>IF(ISNUMBER(IFERROR(VALUE(IFERROR(TRIM(INDEX($A613:$V613,MATCH(Lists!$J$2,$A$1:$V$1,0))&amp;""),"")),"")),IF(AND(IFERROR(VALUE(IFERROR(TRIM(INDEX($A613:$V613,MATCH(Lists!$J$2,$A$1:$V$1,0))&amp;""),"")),"")&gt;=0,IFERROR(VALUE(IFERROR(TRIM(INDEX($A613:$V613,MATCH(Lists!$J$2,$A$1:$V$1,0))&amp;""),"")),"")&lt;=10),IFERROR(VALUE(IFERROR(TRIM(INDEX($A613:$V613,MATCH(Lists!$J$2,$A$1:$V$1,0))&amp;""),"")),""),""),"")</f>
        <v/>
      </c>
      <c r="Z613" s="36">
        <f>IF(Y613="","",IF(Y613&gt;=9,"Promoter",IF(Y613&gt;=7,"Passive","Detractor")))</f>
        <v/>
      </c>
      <c r="AA613" s="36">
        <f>IFERROR(VALUE(IFERROR(TRIM(INDEX($A613:$V613,MATCH(Lists!$J$4,$A$1:$V$1,0))&amp;""),"")),"")</f>
        <v/>
      </c>
      <c r="AB613" s="36">
        <f>IFERROR(VALUE(IFERROR(TRIM(INDEX($A613:$V613,MATCH(Lists!$J$5,$A$1:$V$1,0))&amp;""),"")),"")</f>
        <v/>
      </c>
      <c r="AC613" s="36">
        <f>IFERROR(VALUE(IFERROR(TRIM(INDEX($A613:$V613,MATCH(Lists!$J$6,$A$1:$V$1,0))&amp;""),"")),"")</f>
        <v/>
      </c>
      <c r="AD613" s="36">
        <f>IFERROR(TRIM(INDEX($A613:$V613,MATCH(Lists!$J$7,$A$1:$V$1,0))&amp;""),"")</f>
        <v/>
      </c>
      <c r="AE613" s="36">
        <f>IFERROR(TRIM(INDEX($A613:$V613,MATCH(Lists!$J$8,$A$1:$V$1,0))&amp;""),"")</f>
        <v/>
      </c>
      <c r="AF613" s="36">
        <f>IFERROR(TRIM(INDEX($A613:$V613,MATCH(Lists!$J$3,$A$1:$V$1,0))&amp;""),"")</f>
        <v/>
      </c>
      <c r="AG613" s="36">
        <f>IF(LEN(AF613)&gt;0,MAX($AG$1:AG612)+1,"")</f>
        <v/>
      </c>
      <c r="AH613" s="36">
        <f>IFERROR(TRIM(INDEX($A613:$V613,MATCH(Lists!$J$9,$A$1:$V$1,0))&amp;""),"")</f>
        <v/>
      </c>
    </row>
    <row r="614">
      <c r="W614" s="35" t="n"/>
      <c r="X614" s="36">
        <f>IFERROR(TRIM(INDEX($A614:$V614,MATCH(Lists!$J$10,$A$1:$V$1,0))&amp;""),"")</f>
        <v/>
      </c>
      <c r="Y614" s="36">
        <f>IF(ISNUMBER(IFERROR(VALUE(IFERROR(TRIM(INDEX($A614:$V614,MATCH(Lists!$J$2,$A$1:$V$1,0))&amp;""),"")),"")),IF(AND(IFERROR(VALUE(IFERROR(TRIM(INDEX($A614:$V614,MATCH(Lists!$J$2,$A$1:$V$1,0))&amp;""),"")),"")&gt;=0,IFERROR(VALUE(IFERROR(TRIM(INDEX($A614:$V614,MATCH(Lists!$J$2,$A$1:$V$1,0))&amp;""),"")),"")&lt;=10),IFERROR(VALUE(IFERROR(TRIM(INDEX($A614:$V614,MATCH(Lists!$J$2,$A$1:$V$1,0))&amp;""),"")),""),""),"")</f>
        <v/>
      </c>
      <c r="Z614" s="36">
        <f>IF(Y614="","",IF(Y614&gt;=9,"Promoter",IF(Y614&gt;=7,"Passive","Detractor")))</f>
        <v/>
      </c>
      <c r="AA614" s="36">
        <f>IFERROR(VALUE(IFERROR(TRIM(INDEX($A614:$V614,MATCH(Lists!$J$4,$A$1:$V$1,0))&amp;""),"")),"")</f>
        <v/>
      </c>
      <c r="AB614" s="36">
        <f>IFERROR(VALUE(IFERROR(TRIM(INDEX($A614:$V614,MATCH(Lists!$J$5,$A$1:$V$1,0))&amp;""),"")),"")</f>
        <v/>
      </c>
      <c r="AC614" s="36">
        <f>IFERROR(VALUE(IFERROR(TRIM(INDEX($A614:$V614,MATCH(Lists!$J$6,$A$1:$V$1,0))&amp;""),"")),"")</f>
        <v/>
      </c>
      <c r="AD614" s="36">
        <f>IFERROR(TRIM(INDEX($A614:$V614,MATCH(Lists!$J$7,$A$1:$V$1,0))&amp;""),"")</f>
        <v/>
      </c>
      <c r="AE614" s="36">
        <f>IFERROR(TRIM(INDEX($A614:$V614,MATCH(Lists!$J$8,$A$1:$V$1,0))&amp;""),"")</f>
        <v/>
      </c>
      <c r="AF614" s="36">
        <f>IFERROR(TRIM(INDEX($A614:$V614,MATCH(Lists!$J$3,$A$1:$V$1,0))&amp;""),"")</f>
        <v/>
      </c>
      <c r="AG614" s="36">
        <f>IF(LEN(AF614)&gt;0,MAX($AG$1:AG613)+1,"")</f>
        <v/>
      </c>
      <c r="AH614" s="36">
        <f>IFERROR(TRIM(INDEX($A614:$V614,MATCH(Lists!$J$9,$A$1:$V$1,0))&amp;""),"")</f>
        <v/>
      </c>
    </row>
    <row r="615">
      <c r="W615" s="35" t="n"/>
      <c r="X615" s="36">
        <f>IFERROR(TRIM(INDEX($A615:$V615,MATCH(Lists!$J$10,$A$1:$V$1,0))&amp;""),"")</f>
        <v/>
      </c>
      <c r="Y615" s="36">
        <f>IF(ISNUMBER(IFERROR(VALUE(IFERROR(TRIM(INDEX($A615:$V615,MATCH(Lists!$J$2,$A$1:$V$1,0))&amp;""),"")),"")),IF(AND(IFERROR(VALUE(IFERROR(TRIM(INDEX($A615:$V615,MATCH(Lists!$J$2,$A$1:$V$1,0))&amp;""),"")),"")&gt;=0,IFERROR(VALUE(IFERROR(TRIM(INDEX($A615:$V615,MATCH(Lists!$J$2,$A$1:$V$1,0))&amp;""),"")),"")&lt;=10),IFERROR(VALUE(IFERROR(TRIM(INDEX($A615:$V615,MATCH(Lists!$J$2,$A$1:$V$1,0))&amp;""),"")),""),""),"")</f>
        <v/>
      </c>
      <c r="Z615" s="36">
        <f>IF(Y615="","",IF(Y615&gt;=9,"Promoter",IF(Y615&gt;=7,"Passive","Detractor")))</f>
        <v/>
      </c>
      <c r="AA615" s="36">
        <f>IFERROR(VALUE(IFERROR(TRIM(INDEX($A615:$V615,MATCH(Lists!$J$4,$A$1:$V$1,0))&amp;""),"")),"")</f>
        <v/>
      </c>
      <c r="AB615" s="36">
        <f>IFERROR(VALUE(IFERROR(TRIM(INDEX($A615:$V615,MATCH(Lists!$J$5,$A$1:$V$1,0))&amp;""),"")),"")</f>
        <v/>
      </c>
      <c r="AC615" s="36">
        <f>IFERROR(VALUE(IFERROR(TRIM(INDEX($A615:$V615,MATCH(Lists!$J$6,$A$1:$V$1,0))&amp;""),"")),"")</f>
        <v/>
      </c>
      <c r="AD615" s="36">
        <f>IFERROR(TRIM(INDEX($A615:$V615,MATCH(Lists!$J$7,$A$1:$V$1,0))&amp;""),"")</f>
        <v/>
      </c>
      <c r="AE615" s="36">
        <f>IFERROR(TRIM(INDEX($A615:$V615,MATCH(Lists!$J$8,$A$1:$V$1,0))&amp;""),"")</f>
        <v/>
      </c>
      <c r="AF615" s="36">
        <f>IFERROR(TRIM(INDEX($A615:$V615,MATCH(Lists!$J$3,$A$1:$V$1,0))&amp;""),"")</f>
        <v/>
      </c>
      <c r="AG615" s="36">
        <f>IF(LEN(AF615)&gt;0,MAX($AG$1:AG614)+1,"")</f>
        <v/>
      </c>
      <c r="AH615" s="36">
        <f>IFERROR(TRIM(INDEX($A615:$V615,MATCH(Lists!$J$9,$A$1:$V$1,0))&amp;""),"")</f>
        <v/>
      </c>
    </row>
    <row r="616">
      <c r="W616" s="35" t="n"/>
      <c r="X616" s="36">
        <f>IFERROR(TRIM(INDEX($A616:$V616,MATCH(Lists!$J$10,$A$1:$V$1,0))&amp;""),"")</f>
        <v/>
      </c>
      <c r="Y616" s="36">
        <f>IF(ISNUMBER(IFERROR(VALUE(IFERROR(TRIM(INDEX($A616:$V616,MATCH(Lists!$J$2,$A$1:$V$1,0))&amp;""),"")),"")),IF(AND(IFERROR(VALUE(IFERROR(TRIM(INDEX($A616:$V616,MATCH(Lists!$J$2,$A$1:$V$1,0))&amp;""),"")),"")&gt;=0,IFERROR(VALUE(IFERROR(TRIM(INDEX($A616:$V616,MATCH(Lists!$J$2,$A$1:$V$1,0))&amp;""),"")),"")&lt;=10),IFERROR(VALUE(IFERROR(TRIM(INDEX($A616:$V616,MATCH(Lists!$J$2,$A$1:$V$1,0))&amp;""),"")),""),""),"")</f>
        <v/>
      </c>
      <c r="Z616" s="36">
        <f>IF(Y616="","",IF(Y616&gt;=9,"Promoter",IF(Y616&gt;=7,"Passive","Detractor")))</f>
        <v/>
      </c>
      <c r="AA616" s="36">
        <f>IFERROR(VALUE(IFERROR(TRIM(INDEX($A616:$V616,MATCH(Lists!$J$4,$A$1:$V$1,0))&amp;""),"")),"")</f>
        <v/>
      </c>
      <c r="AB616" s="36">
        <f>IFERROR(VALUE(IFERROR(TRIM(INDEX($A616:$V616,MATCH(Lists!$J$5,$A$1:$V$1,0))&amp;""),"")),"")</f>
        <v/>
      </c>
      <c r="AC616" s="36">
        <f>IFERROR(VALUE(IFERROR(TRIM(INDEX($A616:$V616,MATCH(Lists!$J$6,$A$1:$V$1,0))&amp;""),"")),"")</f>
        <v/>
      </c>
      <c r="AD616" s="36">
        <f>IFERROR(TRIM(INDEX($A616:$V616,MATCH(Lists!$J$7,$A$1:$V$1,0))&amp;""),"")</f>
        <v/>
      </c>
      <c r="AE616" s="36">
        <f>IFERROR(TRIM(INDEX($A616:$V616,MATCH(Lists!$J$8,$A$1:$V$1,0))&amp;""),"")</f>
        <v/>
      </c>
      <c r="AF616" s="36">
        <f>IFERROR(TRIM(INDEX($A616:$V616,MATCH(Lists!$J$3,$A$1:$V$1,0))&amp;""),"")</f>
        <v/>
      </c>
      <c r="AG616" s="36">
        <f>IF(LEN(AF616)&gt;0,MAX($AG$1:AG615)+1,"")</f>
        <v/>
      </c>
      <c r="AH616" s="36">
        <f>IFERROR(TRIM(INDEX($A616:$V616,MATCH(Lists!$J$9,$A$1:$V$1,0))&amp;""),"")</f>
        <v/>
      </c>
    </row>
    <row r="617">
      <c r="W617" s="35" t="n"/>
      <c r="X617" s="36">
        <f>IFERROR(TRIM(INDEX($A617:$V617,MATCH(Lists!$J$10,$A$1:$V$1,0))&amp;""),"")</f>
        <v/>
      </c>
      <c r="Y617" s="36">
        <f>IF(ISNUMBER(IFERROR(VALUE(IFERROR(TRIM(INDEX($A617:$V617,MATCH(Lists!$J$2,$A$1:$V$1,0))&amp;""),"")),"")),IF(AND(IFERROR(VALUE(IFERROR(TRIM(INDEX($A617:$V617,MATCH(Lists!$J$2,$A$1:$V$1,0))&amp;""),"")),"")&gt;=0,IFERROR(VALUE(IFERROR(TRIM(INDEX($A617:$V617,MATCH(Lists!$J$2,$A$1:$V$1,0))&amp;""),"")),"")&lt;=10),IFERROR(VALUE(IFERROR(TRIM(INDEX($A617:$V617,MATCH(Lists!$J$2,$A$1:$V$1,0))&amp;""),"")),""),""),"")</f>
        <v/>
      </c>
      <c r="Z617" s="36">
        <f>IF(Y617="","",IF(Y617&gt;=9,"Promoter",IF(Y617&gt;=7,"Passive","Detractor")))</f>
        <v/>
      </c>
      <c r="AA617" s="36">
        <f>IFERROR(VALUE(IFERROR(TRIM(INDEX($A617:$V617,MATCH(Lists!$J$4,$A$1:$V$1,0))&amp;""),"")),"")</f>
        <v/>
      </c>
      <c r="AB617" s="36">
        <f>IFERROR(VALUE(IFERROR(TRIM(INDEX($A617:$V617,MATCH(Lists!$J$5,$A$1:$V$1,0))&amp;""),"")),"")</f>
        <v/>
      </c>
      <c r="AC617" s="36">
        <f>IFERROR(VALUE(IFERROR(TRIM(INDEX($A617:$V617,MATCH(Lists!$J$6,$A$1:$V$1,0))&amp;""),"")),"")</f>
        <v/>
      </c>
      <c r="AD617" s="36">
        <f>IFERROR(TRIM(INDEX($A617:$V617,MATCH(Lists!$J$7,$A$1:$V$1,0))&amp;""),"")</f>
        <v/>
      </c>
      <c r="AE617" s="36">
        <f>IFERROR(TRIM(INDEX($A617:$V617,MATCH(Lists!$J$8,$A$1:$V$1,0))&amp;""),"")</f>
        <v/>
      </c>
      <c r="AF617" s="36">
        <f>IFERROR(TRIM(INDEX($A617:$V617,MATCH(Lists!$J$3,$A$1:$V$1,0))&amp;""),"")</f>
        <v/>
      </c>
      <c r="AG617" s="36">
        <f>IF(LEN(AF617)&gt;0,MAX($AG$1:AG616)+1,"")</f>
        <v/>
      </c>
      <c r="AH617" s="36">
        <f>IFERROR(TRIM(INDEX($A617:$V617,MATCH(Lists!$J$9,$A$1:$V$1,0))&amp;""),"")</f>
        <v/>
      </c>
    </row>
    <row r="618">
      <c r="W618" s="35" t="n"/>
      <c r="X618" s="36">
        <f>IFERROR(TRIM(INDEX($A618:$V618,MATCH(Lists!$J$10,$A$1:$V$1,0))&amp;""),"")</f>
        <v/>
      </c>
      <c r="Y618" s="36">
        <f>IF(ISNUMBER(IFERROR(VALUE(IFERROR(TRIM(INDEX($A618:$V618,MATCH(Lists!$J$2,$A$1:$V$1,0))&amp;""),"")),"")),IF(AND(IFERROR(VALUE(IFERROR(TRIM(INDEX($A618:$V618,MATCH(Lists!$J$2,$A$1:$V$1,0))&amp;""),"")),"")&gt;=0,IFERROR(VALUE(IFERROR(TRIM(INDEX($A618:$V618,MATCH(Lists!$J$2,$A$1:$V$1,0))&amp;""),"")),"")&lt;=10),IFERROR(VALUE(IFERROR(TRIM(INDEX($A618:$V618,MATCH(Lists!$J$2,$A$1:$V$1,0))&amp;""),"")),""),""),"")</f>
        <v/>
      </c>
      <c r="Z618" s="36">
        <f>IF(Y618="","",IF(Y618&gt;=9,"Promoter",IF(Y618&gt;=7,"Passive","Detractor")))</f>
        <v/>
      </c>
      <c r="AA618" s="36">
        <f>IFERROR(VALUE(IFERROR(TRIM(INDEX($A618:$V618,MATCH(Lists!$J$4,$A$1:$V$1,0))&amp;""),"")),"")</f>
        <v/>
      </c>
      <c r="AB618" s="36">
        <f>IFERROR(VALUE(IFERROR(TRIM(INDEX($A618:$V618,MATCH(Lists!$J$5,$A$1:$V$1,0))&amp;""),"")),"")</f>
        <v/>
      </c>
      <c r="AC618" s="36">
        <f>IFERROR(VALUE(IFERROR(TRIM(INDEX($A618:$V618,MATCH(Lists!$J$6,$A$1:$V$1,0))&amp;""),"")),"")</f>
        <v/>
      </c>
      <c r="AD618" s="36">
        <f>IFERROR(TRIM(INDEX($A618:$V618,MATCH(Lists!$J$7,$A$1:$V$1,0))&amp;""),"")</f>
        <v/>
      </c>
      <c r="AE618" s="36">
        <f>IFERROR(TRIM(INDEX($A618:$V618,MATCH(Lists!$J$8,$A$1:$V$1,0))&amp;""),"")</f>
        <v/>
      </c>
      <c r="AF618" s="36">
        <f>IFERROR(TRIM(INDEX($A618:$V618,MATCH(Lists!$J$3,$A$1:$V$1,0))&amp;""),"")</f>
        <v/>
      </c>
      <c r="AG618" s="36">
        <f>IF(LEN(AF618)&gt;0,MAX($AG$1:AG617)+1,"")</f>
        <v/>
      </c>
      <c r="AH618" s="36">
        <f>IFERROR(TRIM(INDEX($A618:$V618,MATCH(Lists!$J$9,$A$1:$V$1,0))&amp;""),"")</f>
        <v/>
      </c>
    </row>
    <row r="619">
      <c r="W619" s="35" t="n"/>
      <c r="X619" s="36">
        <f>IFERROR(TRIM(INDEX($A619:$V619,MATCH(Lists!$J$10,$A$1:$V$1,0))&amp;""),"")</f>
        <v/>
      </c>
      <c r="Y619" s="36">
        <f>IF(ISNUMBER(IFERROR(VALUE(IFERROR(TRIM(INDEX($A619:$V619,MATCH(Lists!$J$2,$A$1:$V$1,0))&amp;""),"")),"")),IF(AND(IFERROR(VALUE(IFERROR(TRIM(INDEX($A619:$V619,MATCH(Lists!$J$2,$A$1:$V$1,0))&amp;""),"")),"")&gt;=0,IFERROR(VALUE(IFERROR(TRIM(INDEX($A619:$V619,MATCH(Lists!$J$2,$A$1:$V$1,0))&amp;""),"")),"")&lt;=10),IFERROR(VALUE(IFERROR(TRIM(INDEX($A619:$V619,MATCH(Lists!$J$2,$A$1:$V$1,0))&amp;""),"")),""),""),"")</f>
        <v/>
      </c>
      <c r="Z619" s="36">
        <f>IF(Y619="","",IF(Y619&gt;=9,"Promoter",IF(Y619&gt;=7,"Passive","Detractor")))</f>
        <v/>
      </c>
      <c r="AA619" s="36">
        <f>IFERROR(VALUE(IFERROR(TRIM(INDEX($A619:$V619,MATCH(Lists!$J$4,$A$1:$V$1,0))&amp;""),"")),"")</f>
        <v/>
      </c>
      <c r="AB619" s="36">
        <f>IFERROR(VALUE(IFERROR(TRIM(INDEX($A619:$V619,MATCH(Lists!$J$5,$A$1:$V$1,0))&amp;""),"")),"")</f>
        <v/>
      </c>
      <c r="AC619" s="36">
        <f>IFERROR(VALUE(IFERROR(TRIM(INDEX($A619:$V619,MATCH(Lists!$J$6,$A$1:$V$1,0))&amp;""),"")),"")</f>
        <v/>
      </c>
      <c r="AD619" s="36">
        <f>IFERROR(TRIM(INDEX($A619:$V619,MATCH(Lists!$J$7,$A$1:$V$1,0))&amp;""),"")</f>
        <v/>
      </c>
      <c r="AE619" s="36">
        <f>IFERROR(TRIM(INDEX($A619:$V619,MATCH(Lists!$J$8,$A$1:$V$1,0))&amp;""),"")</f>
        <v/>
      </c>
      <c r="AF619" s="36">
        <f>IFERROR(TRIM(INDEX($A619:$V619,MATCH(Lists!$J$3,$A$1:$V$1,0))&amp;""),"")</f>
        <v/>
      </c>
      <c r="AG619" s="36">
        <f>IF(LEN(AF619)&gt;0,MAX($AG$1:AG618)+1,"")</f>
        <v/>
      </c>
      <c r="AH619" s="36">
        <f>IFERROR(TRIM(INDEX($A619:$V619,MATCH(Lists!$J$9,$A$1:$V$1,0))&amp;""),"")</f>
        <v/>
      </c>
    </row>
    <row r="620">
      <c r="W620" s="35" t="n"/>
      <c r="X620" s="36">
        <f>IFERROR(TRIM(INDEX($A620:$V620,MATCH(Lists!$J$10,$A$1:$V$1,0))&amp;""),"")</f>
        <v/>
      </c>
      <c r="Y620" s="36">
        <f>IF(ISNUMBER(IFERROR(VALUE(IFERROR(TRIM(INDEX($A620:$V620,MATCH(Lists!$J$2,$A$1:$V$1,0))&amp;""),"")),"")),IF(AND(IFERROR(VALUE(IFERROR(TRIM(INDEX($A620:$V620,MATCH(Lists!$J$2,$A$1:$V$1,0))&amp;""),"")),"")&gt;=0,IFERROR(VALUE(IFERROR(TRIM(INDEX($A620:$V620,MATCH(Lists!$J$2,$A$1:$V$1,0))&amp;""),"")),"")&lt;=10),IFERROR(VALUE(IFERROR(TRIM(INDEX($A620:$V620,MATCH(Lists!$J$2,$A$1:$V$1,0))&amp;""),"")),""),""),"")</f>
        <v/>
      </c>
      <c r="Z620" s="36">
        <f>IF(Y620="","",IF(Y620&gt;=9,"Promoter",IF(Y620&gt;=7,"Passive","Detractor")))</f>
        <v/>
      </c>
      <c r="AA620" s="36">
        <f>IFERROR(VALUE(IFERROR(TRIM(INDEX($A620:$V620,MATCH(Lists!$J$4,$A$1:$V$1,0))&amp;""),"")),"")</f>
        <v/>
      </c>
      <c r="AB620" s="36">
        <f>IFERROR(VALUE(IFERROR(TRIM(INDEX($A620:$V620,MATCH(Lists!$J$5,$A$1:$V$1,0))&amp;""),"")),"")</f>
        <v/>
      </c>
      <c r="AC620" s="36">
        <f>IFERROR(VALUE(IFERROR(TRIM(INDEX($A620:$V620,MATCH(Lists!$J$6,$A$1:$V$1,0))&amp;""),"")),"")</f>
        <v/>
      </c>
      <c r="AD620" s="36">
        <f>IFERROR(TRIM(INDEX($A620:$V620,MATCH(Lists!$J$7,$A$1:$V$1,0))&amp;""),"")</f>
        <v/>
      </c>
      <c r="AE620" s="36">
        <f>IFERROR(TRIM(INDEX($A620:$V620,MATCH(Lists!$J$8,$A$1:$V$1,0))&amp;""),"")</f>
        <v/>
      </c>
      <c r="AF620" s="36">
        <f>IFERROR(TRIM(INDEX($A620:$V620,MATCH(Lists!$J$3,$A$1:$V$1,0))&amp;""),"")</f>
        <v/>
      </c>
      <c r="AG620" s="36">
        <f>IF(LEN(AF620)&gt;0,MAX($AG$1:AG619)+1,"")</f>
        <v/>
      </c>
      <c r="AH620" s="36">
        <f>IFERROR(TRIM(INDEX($A620:$V620,MATCH(Lists!$J$9,$A$1:$V$1,0))&amp;""),"")</f>
        <v/>
      </c>
    </row>
    <row r="621">
      <c r="W621" s="35" t="n"/>
      <c r="X621" s="36">
        <f>IFERROR(TRIM(INDEX($A621:$V621,MATCH(Lists!$J$10,$A$1:$V$1,0))&amp;""),"")</f>
        <v/>
      </c>
      <c r="Y621" s="36">
        <f>IF(ISNUMBER(IFERROR(VALUE(IFERROR(TRIM(INDEX($A621:$V621,MATCH(Lists!$J$2,$A$1:$V$1,0))&amp;""),"")),"")),IF(AND(IFERROR(VALUE(IFERROR(TRIM(INDEX($A621:$V621,MATCH(Lists!$J$2,$A$1:$V$1,0))&amp;""),"")),"")&gt;=0,IFERROR(VALUE(IFERROR(TRIM(INDEX($A621:$V621,MATCH(Lists!$J$2,$A$1:$V$1,0))&amp;""),"")),"")&lt;=10),IFERROR(VALUE(IFERROR(TRIM(INDEX($A621:$V621,MATCH(Lists!$J$2,$A$1:$V$1,0))&amp;""),"")),""),""),"")</f>
        <v/>
      </c>
      <c r="Z621" s="36">
        <f>IF(Y621="","",IF(Y621&gt;=9,"Promoter",IF(Y621&gt;=7,"Passive","Detractor")))</f>
        <v/>
      </c>
      <c r="AA621" s="36">
        <f>IFERROR(VALUE(IFERROR(TRIM(INDEX($A621:$V621,MATCH(Lists!$J$4,$A$1:$V$1,0))&amp;""),"")),"")</f>
        <v/>
      </c>
      <c r="AB621" s="36">
        <f>IFERROR(VALUE(IFERROR(TRIM(INDEX($A621:$V621,MATCH(Lists!$J$5,$A$1:$V$1,0))&amp;""),"")),"")</f>
        <v/>
      </c>
      <c r="AC621" s="36">
        <f>IFERROR(VALUE(IFERROR(TRIM(INDEX($A621:$V621,MATCH(Lists!$J$6,$A$1:$V$1,0))&amp;""),"")),"")</f>
        <v/>
      </c>
      <c r="AD621" s="36">
        <f>IFERROR(TRIM(INDEX($A621:$V621,MATCH(Lists!$J$7,$A$1:$V$1,0))&amp;""),"")</f>
        <v/>
      </c>
      <c r="AE621" s="36">
        <f>IFERROR(TRIM(INDEX($A621:$V621,MATCH(Lists!$J$8,$A$1:$V$1,0))&amp;""),"")</f>
        <v/>
      </c>
      <c r="AF621" s="36">
        <f>IFERROR(TRIM(INDEX($A621:$V621,MATCH(Lists!$J$3,$A$1:$V$1,0))&amp;""),"")</f>
        <v/>
      </c>
      <c r="AG621" s="36">
        <f>IF(LEN(AF621)&gt;0,MAX($AG$1:AG620)+1,"")</f>
        <v/>
      </c>
      <c r="AH621" s="36">
        <f>IFERROR(TRIM(INDEX($A621:$V621,MATCH(Lists!$J$9,$A$1:$V$1,0))&amp;""),"")</f>
        <v/>
      </c>
    </row>
    <row r="622">
      <c r="W622" s="35" t="n"/>
      <c r="X622" s="36">
        <f>IFERROR(TRIM(INDEX($A622:$V622,MATCH(Lists!$J$10,$A$1:$V$1,0))&amp;""),"")</f>
        <v/>
      </c>
      <c r="Y622" s="36">
        <f>IF(ISNUMBER(IFERROR(VALUE(IFERROR(TRIM(INDEX($A622:$V622,MATCH(Lists!$J$2,$A$1:$V$1,0))&amp;""),"")),"")),IF(AND(IFERROR(VALUE(IFERROR(TRIM(INDEX($A622:$V622,MATCH(Lists!$J$2,$A$1:$V$1,0))&amp;""),"")),"")&gt;=0,IFERROR(VALUE(IFERROR(TRIM(INDEX($A622:$V622,MATCH(Lists!$J$2,$A$1:$V$1,0))&amp;""),"")),"")&lt;=10),IFERROR(VALUE(IFERROR(TRIM(INDEX($A622:$V622,MATCH(Lists!$J$2,$A$1:$V$1,0))&amp;""),"")),""),""),"")</f>
        <v/>
      </c>
      <c r="Z622" s="36">
        <f>IF(Y622="","",IF(Y622&gt;=9,"Promoter",IF(Y622&gt;=7,"Passive","Detractor")))</f>
        <v/>
      </c>
      <c r="AA622" s="36">
        <f>IFERROR(VALUE(IFERROR(TRIM(INDEX($A622:$V622,MATCH(Lists!$J$4,$A$1:$V$1,0))&amp;""),"")),"")</f>
        <v/>
      </c>
      <c r="AB622" s="36">
        <f>IFERROR(VALUE(IFERROR(TRIM(INDEX($A622:$V622,MATCH(Lists!$J$5,$A$1:$V$1,0))&amp;""),"")),"")</f>
        <v/>
      </c>
      <c r="AC622" s="36">
        <f>IFERROR(VALUE(IFERROR(TRIM(INDEX($A622:$V622,MATCH(Lists!$J$6,$A$1:$V$1,0))&amp;""),"")),"")</f>
        <v/>
      </c>
      <c r="AD622" s="36">
        <f>IFERROR(TRIM(INDEX($A622:$V622,MATCH(Lists!$J$7,$A$1:$V$1,0))&amp;""),"")</f>
        <v/>
      </c>
      <c r="AE622" s="36">
        <f>IFERROR(TRIM(INDEX($A622:$V622,MATCH(Lists!$J$8,$A$1:$V$1,0))&amp;""),"")</f>
        <v/>
      </c>
      <c r="AF622" s="36">
        <f>IFERROR(TRIM(INDEX($A622:$V622,MATCH(Lists!$J$3,$A$1:$V$1,0))&amp;""),"")</f>
        <v/>
      </c>
      <c r="AG622" s="36">
        <f>IF(LEN(AF622)&gt;0,MAX($AG$1:AG621)+1,"")</f>
        <v/>
      </c>
      <c r="AH622" s="36">
        <f>IFERROR(TRIM(INDEX($A622:$V622,MATCH(Lists!$J$9,$A$1:$V$1,0))&amp;""),"")</f>
        <v/>
      </c>
    </row>
    <row r="623">
      <c r="W623" s="35" t="n"/>
      <c r="X623" s="36">
        <f>IFERROR(TRIM(INDEX($A623:$V623,MATCH(Lists!$J$10,$A$1:$V$1,0))&amp;""),"")</f>
        <v/>
      </c>
      <c r="Y623" s="36">
        <f>IF(ISNUMBER(IFERROR(VALUE(IFERROR(TRIM(INDEX($A623:$V623,MATCH(Lists!$J$2,$A$1:$V$1,0))&amp;""),"")),"")),IF(AND(IFERROR(VALUE(IFERROR(TRIM(INDEX($A623:$V623,MATCH(Lists!$J$2,$A$1:$V$1,0))&amp;""),"")),"")&gt;=0,IFERROR(VALUE(IFERROR(TRIM(INDEX($A623:$V623,MATCH(Lists!$J$2,$A$1:$V$1,0))&amp;""),"")),"")&lt;=10),IFERROR(VALUE(IFERROR(TRIM(INDEX($A623:$V623,MATCH(Lists!$J$2,$A$1:$V$1,0))&amp;""),"")),""),""),"")</f>
        <v/>
      </c>
      <c r="Z623" s="36">
        <f>IF(Y623="","",IF(Y623&gt;=9,"Promoter",IF(Y623&gt;=7,"Passive","Detractor")))</f>
        <v/>
      </c>
      <c r="AA623" s="36">
        <f>IFERROR(VALUE(IFERROR(TRIM(INDEX($A623:$V623,MATCH(Lists!$J$4,$A$1:$V$1,0))&amp;""),"")),"")</f>
        <v/>
      </c>
      <c r="AB623" s="36">
        <f>IFERROR(VALUE(IFERROR(TRIM(INDEX($A623:$V623,MATCH(Lists!$J$5,$A$1:$V$1,0))&amp;""),"")),"")</f>
        <v/>
      </c>
      <c r="AC623" s="36">
        <f>IFERROR(VALUE(IFERROR(TRIM(INDEX($A623:$V623,MATCH(Lists!$J$6,$A$1:$V$1,0))&amp;""),"")),"")</f>
        <v/>
      </c>
      <c r="AD623" s="36">
        <f>IFERROR(TRIM(INDEX($A623:$V623,MATCH(Lists!$J$7,$A$1:$V$1,0))&amp;""),"")</f>
        <v/>
      </c>
      <c r="AE623" s="36">
        <f>IFERROR(TRIM(INDEX($A623:$V623,MATCH(Lists!$J$8,$A$1:$V$1,0))&amp;""),"")</f>
        <v/>
      </c>
      <c r="AF623" s="36">
        <f>IFERROR(TRIM(INDEX($A623:$V623,MATCH(Lists!$J$3,$A$1:$V$1,0))&amp;""),"")</f>
        <v/>
      </c>
      <c r="AG623" s="36">
        <f>IF(LEN(AF623)&gt;0,MAX($AG$1:AG622)+1,"")</f>
        <v/>
      </c>
      <c r="AH623" s="36">
        <f>IFERROR(TRIM(INDEX($A623:$V623,MATCH(Lists!$J$9,$A$1:$V$1,0))&amp;""),"")</f>
        <v/>
      </c>
    </row>
    <row r="624">
      <c r="W624" s="35" t="n"/>
      <c r="X624" s="36">
        <f>IFERROR(TRIM(INDEX($A624:$V624,MATCH(Lists!$J$10,$A$1:$V$1,0))&amp;""),"")</f>
        <v/>
      </c>
      <c r="Y624" s="36">
        <f>IF(ISNUMBER(IFERROR(VALUE(IFERROR(TRIM(INDEX($A624:$V624,MATCH(Lists!$J$2,$A$1:$V$1,0))&amp;""),"")),"")),IF(AND(IFERROR(VALUE(IFERROR(TRIM(INDEX($A624:$V624,MATCH(Lists!$J$2,$A$1:$V$1,0))&amp;""),"")),"")&gt;=0,IFERROR(VALUE(IFERROR(TRIM(INDEX($A624:$V624,MATCH(Lists!$J$2,$A$1:$V$1,0))&amp;""),"")),"")&lt;=10),IFERROR(VALUE(IFERROR(TRIM(INDEX($A624:$V624,MATCH(Lists!$J$2,$A$1:$V$1,0))&amp;""),"")),""),""),"")</f>
        <v/>
      </c>
      <c r="Z624" s="36">
        <f>IF(Y624="","",IF(Y624&gt;=9,"Promoter",IF(Y624&gt;=7,"Passive","Detractor")))</f>
        <v/>
      </c>
      <c r="AA624" s="36">
        <f>IFERROR(VALUE(IFERROR(TRIM(INDEX($A624:$V624,MATCH(Lists!$J$4,$A$1:$V$1,0))&amp;""),"")),"")</f>
        <v/>
      </c>
      <c r="AB624" s="36">
        <f>IFERROR(VALUE(IFERROR(TRIM(INDEX($A624:$V624,MATCH(Lists!$J$5,$A$1:$V$1,0))&amp;""),"")),"")</f>
        <v/>
      </c>
      <c r="AC624" s="36">
        <f>IFERROR(VALUE(IFERROR(TRIM(INDEX($A624:$V624,MATCH(Lists!$J$6,$A$1:$V$1,0))&amp;""),"")),"")</f>
        <v/>
      </c>
      <c r="AD624" s="36">
        <f>IFERROR(TRIM(INDEX($A624:$V624,MATCH(Lists!$J$7,$A$1:$V$1,0))&amp;""),"")</f>
        <v/>
      </c>
      <c r="AE624" s="36">
        <f>IFERROR(TRIM(INDEX($A624:$V624,MATCH(Lists!$J$8,$A$1:$V$1,0))&amp;""),"")</f>
        <v/>
      </c>
      <c r="AF624" s="36">
        <f>IFERROR(TRIM(INDEX($A624:$V624,MATCH(Lists!$J$3,$A$1:$V$1,0))&amp;""),"")</f>
        <v/>
      </c>
      <c r="AG624" s="36">
        <f>IF(LEN(AF624)&gt;0,MAX($AG$1:AG623)+1,"")</f>
        <v/>
      </c>
      <c r="AH624" s="36">
        <f>IFERROR(TRIM(INDEX($A624:$V624,MATCH(Lists!$J$9,$A$1:$V$1,0))&amp;""),"")</f>
        <v/>
      </c>
    </row>
    <row r="625">
      <c r="W625" s="35" t="n"/>
      <c r="X625" s="36">
        <f>IFERROR(TRIM(INDEX($A625:$V625,MATCH(Lists!$J$10,$A$1:$V$1,0))&amp;""),"")</f>
        <v/>
      </c>
      <c r="Y625" s="36">
        <f>IF(ISNUMBER(IFERROR(VALUE(IFERROR(TRIM(INDEX($A625:$V625,MATCH(Lists!$J$2,$A$1:$V$1,0))&amp;""),"")),"")),IF(AND(IFERROR(VALUE(IFERROR(TRIM(INDEX($A625:$V625,MATCH(Lists!$J$2,$A$1:$V$1,0))&amp;""),"")),"")&gt;=0,IFERROR(VALUE(IFERROR(TRIM(INDEX($A625:$V625,MATCH(Lists!$J$2,$A$1:$V$1,0))&amp;""),"")),"")&lt;=10),IFERROR(VALUE(IFERROR(TRIM(INDEX($A625:$V625,MATCH(Lists!$J$2,$A$1:$V$1,0))&amp;""),"")),""),""),"")</f>
        <v/>
      </c>
      <c r="Z625" s="36">
        <f>IF(Y625="","",IF(Y625&gt;=9,"Promoter",IF(Y625&gt;=7,"Passive","Detractor")))</f>
        <v/>
      </c>
      <c r="AA625" s="36">
        <f>IFERROR(VALUE(IFERROR(TRIM(INDEX($A625:$V625,MATCH(Lists!$J$4,$A$1:$V$1,0))&amp;""),"")),"")</f>
        <v/>
      </c>
      <c r="AB625" s="36">
        <f>IFERROR(VALUE(IFERROR(TRIM(INDEX($A625:$V625,MATCH(Lists!$J$5,$A$1:$V$1,0))&amp;""),"")),"")</f>
        <v/>
      </c>
      <c r="AC625" s="36">
        <f>IFERROR(VALUE(IFERROR(TRIM(INDEX($A625:$V625,MATCH(Lists!$J$6,$A$1:$V$1,0))&amp;""),"")),"")</f>
        <v/>
      </c>
      <c r="AD625" s="36">
        <f>IFERROR(TRIM(INDEX($A625:$V625,MATCH(Lists!$J$7,$A$1:$V$1,0))&amp;""),"")</f>
        <v/>
      </c>
      <c r="AE625" s="36">
        <f>IFERROR(TRIM(INDEX($A625:$V625,MATCH(Lists!$J$8,$A$1:$V$1,0))&amp;""),"")</f>
        <v/>
      </c>
      <c r="AF625" s="36">
        <f>IFERROR(TRIM(INDEX($A625:$V625,MATCH(Lists!$J$3,$A$1:$V$1,0))&amp;""),"")</f>
        <v/>
      </c>
      <c r="AG625" s="36">
        <f>IF(LEN(AF625)&gt;0,MAX($AG$1:AG624)+1,"")</f>
        <v/>
      </c>
      <c r="AH625" s="36">
        <f>IFERROR(TRIM(INDEX($A625:$V625,MATCH(Lists!$J$9,$A$1:$V$1,0))&amp;""),"")</f>
        <v/>
      </c>
    </row>
    <row r="626">
      <c r="W626" s="35" t="n"/>
      <c r="X626" s="36">
        <f>IFERROR(TRIM(INDEX($A626:$V626,MATCH(Lists!$J$10,$A$1:$V$1,0))&amp;""),"")</f>
        <v/>
      </c>
      <c r="Y626" s="36">
        <f>IF(ISNUMBER(IFERROR(VALUE(IFERROR(TRIM(INDEX($A626:$V626,MATCH(Lists!$J$2,$A$1:$V$1,0))&amp;""),"")),"")),IF(AND(IFERROR(VALUE(IFERROR(TRIM(INDEX($A626:$V626,MATCH(Lists!$J$2,$A$1:$V$1,0))&amp;""),"")),"")&gt;=0,IFERROR(VALUE(IFERROR(TRIM(INDEX($A626:$V626,MATCH(Lists!$J$2,$A$1:$V$1,0))&amp;""),"")),"")&lt;=10),IFERROR(VALUE(IFERROR(TRIM(INDEX($A626:$V626,MATCH(Lists!$J$2,$A$1:$V$1,0))&amp;""),"")),""),""),"")</f>
        <v/>
      </c>
      <c r="Z626" s="36">
        <f>IF(Y626="","",IF(Y626&gt;=9,"Promoter",IF(Y626&gt;=7,"Passive","Detractor")))</f>
        <v/>
      </c>
      <c r="AA626" s="36">
        <f>IFERROR(VALUE(IFERROR(TRIM(INDEX($A626:$V626,MATCH(Lists!$J$4,$A$1:$V$1,0))&amp;""),"")),"")</f>
        <v/>
      </c>
      <c r="AB626" s="36">
        <f>IFERROR(VALUE(IFERROR(TRIM(INDEX($A626:$V626,MATCH(Lists!$J$5,$A$1:$V$1,0))&amp;""),"")),"")</f>
        <v/>
      </c>
      <c r="AC626" s="36">
        <f>IFERROR(VALUE(IFERROR(TRIM(INDEX($A626:$V626,MATCH(Lists!$J$6,$A$1:$V$1,0))&amp;""),"")),"")</f>
        <v/>
      </c>
      <c r="AD626" s="36">
        <f>IFERROR(TRIM(INDEX($A626:$V626,MATCH(Lists!$J$7,$A$1:$V$1,0))&amp;""),"")</f>
        <v/>
      </c>
      <c r="AE626" s="36">
        <f>IFERROR(TRIM(INDEX($A626:$V626,MATCH(Lists!$J$8,$A$1:$V$1,0))&amp;""),"")</f>
        <v/>
      </c>
      <c r="AF626" s="36">
        <f>IFERROR(TRIM(INDEX($A626:$V626,MATCH(Lists!$J$3,$A$1:$V$1,0))&amp;""),"")</f>
        <v/>
      </c>
      <c r="AG626" s="36">
        <f>IF(LEN(AF626)&gt;0,MAX($AG$1:AG625)+1,"")</f>
        <v/>
      </c>
      <c r="AH626" s="36">
        <f>IFERROR(TRIM(INDEX($A626:$V626,MATCH(Lists!$J$9,$A$1:$V$1,0))&amp;""),"")</f>
        <v/>
      </c>
    </row>
    <row r="627">
      <c r="W627" s="35" t="n"/>
      <c r="X627" s="36">
        <f>IFERROR(TRIM(INDEX($A627:$V627,MATCH(Lists!$J$10,$A$1:$V$1,0))&amp;""),"")</f>
        <v/>
      </c>
      <c r="Y627" s="36">
        <f>IF(ISNUMBER(IFERROR(VALUE(IFERROR(TRIM(INDEX($A627:$V627,MATCH(Lists!$J$2,$A$1:$V$1,0))&amp;""),"")),"")),IF(AND(IFERROR(VALUE(IFERROR(TRIM(INDEX($A627:$V627,MATCH(Lists!$J$2,$A$1:$V$1,0))&amp;""),"")),"")&gt;=0,IFERROR(VALUE(IFERROR(TRIM(INDEX($A627:$V627,MATCH(Lists!$J$2,$A$1:$V$1,0))&amp;""),"")),"")&lt;=10),IFERROR(VALUE(IFERROR(TRIM(INDEX($A627:$V627,MATCH(Lists!$J$2,$A$1:$V$1,0))&amp;""),"")),""),""),"")</f>
        <v/>
      </c>
      <c r="Z627" s="36">
        <f>IF(Y627="","",IF(Y627&gt;=9,"Promoter",IF(Y627&gt;=7,"Passive","Detractor")))</f>
        <v/>
      </c>
      <c r="AA627" s="36">
        <f>IFERROR(VALUE(IFERROR(TRIM(INDEX($A627:$V627,MATCH(Lists!$J$4,$A$1:$V$1,0))&amp;""),"")),"")</f>
        <v/>
      </c>
      <c r="AB627" s="36">
        <f>IFERROR(VALUE(IFERROR(TRIM(INDEX($A627:$V627,MATCH(Lists!$J$5,$A$1:$V$1,0))&amp;""),"")),"")</f>
        <v/>
      </c>
      <c r="AC627" s="36">
        <f>IFERROR(VALUE(IFERROR(TRIM(INDEX($A627:$V627,MATCH(Lists!$J$6,$A$1:$V$1,0))&amp;""),"")),"")</f>
        <v/>
      </c>
      <c r="AD627" s="36">
        <f>IFERROR(TRIM(INDEX($A627:$V627,MATCH(Lists!$J$7,$A$1:$V$1,0))&amp;""),"")</f>
        <v/>
      </c>
      <c r="AE627" s="36">
        <f>IFERROR(TRIM(INDEX($A627:$V627,MATCH(Lists!$J$8,$A$1:$V$1,0))&amp;""),"")</f>
        <v/>
      </c>
      <c r="AF627" s="36">
        <f>IFERROR(TRIM(INDEX($A627:$V627,MATCH(Lists!$J$3,$A$1:$V$1,0))&amp;""),"")</f>
        <v/>
      </c>
      <c r="AG627" s="36">
        <f>IF(LEN(AF627)&gt;0,MAX($AG$1:AG626)+1,"")</f>
        <v/>
      </c>
      <c r="AH627" s="36">
        <f>IFERROR(TRIM(INDEX($A627:$V627,MATCH(Lists!$J$9,$A$1:$V$1,0))&amp;""),"")</f>
        <v/>
      </c>
    </row>
    <row r="628">
      <c r="W628" s="35" t="n"/>
      <c r="X628" s="36">
        <f>IFERROR(TRIM(INDEX($A628:$V628,MATCH(Lists!$J$10,$A$1:$V$1,0))&amp;""),"")</f>
        <v/>
      </c>
      <c r="Y628" s="36">
        <f>IF(ISNUMBER(IFERROR(VALUE(IFERROR(TRIM(INDEX($A628:$V628,MATCH(Lists!$J$2,$A$1:$V$1,0))&amp;""),"")),"")),IF(AND(IFERROR(VALUE(IFERROR(TRIM(INDEX($A628:$V628,MATCH(Lists!$J$2,$A$1:$V$1,0))&amp;""),"")),"")&gt;=0,IFERROR(VALUE(IFERROR(TRIM(INDEX($A628:$V628,MATCH(Lists!$J$2,$A$1:$V$1,0))&amp;""),"")),"")&lt;=10),IFERROR(VALUE(IFERROR(TRIM(INDEX($A628:$V628,MATCH(Lists!$J$2,$A$1:$V$1,0))&amp;""),"")),""),""),"")</f>
        <v/>
      </c>
      <c r="Z628" s="36">
        <f>IF(Y628="","",IF(Y628&gt;=9,"Promoter",IF(Y628&gt;=7,"Passive","Detractor")))</f>
        <v/>
      </c>
      <c r="AA628" s="36">
        <f>IFERROR(VALUE(IFERROR(TRIM(INDEX($A628:$V628,MATCH(Lists!$J$4,$A$1:$V$1,0))&amp;""),"")),"")</f>
        <v/>
      </c>
      <c r="AB628" s="36">
        <f>IFERROR(VALUE(IFERROR(TRIM(INDEX($A628:$V628,MATCH(Lists!$J$5,$A$1:$V$1,0))&amp;""),"")),"")</f>
        <v/>
      </c>
      <c r="AC628" s="36">
        <f>IFERROR(VALUE(IFERROR(TRIM(INDEX($A628:$V628,MATCH(Lists!$J$6,$A$1:$V$1,0))&amp;""),"")),"")</f>
        <v/>
      </c>
      <c r="AD628" s="36">
        <f>IFERROR(TRIM(INDEX($A628:$V628,MATCH(Lists!$J$7,$A$1:$V$1,0))&amp;""),"")</f>
        <v/>
      </c>
      <c r="AE628" s="36">
        <f>IFERROR(TRIM(INDEX($A628:$V628,MATCH(Lists!$J$8,$A$1:$V$1,0))&amp;""),"")</f>
        <v/>
      </c>
      <c r="AF628" s="36">
        <f>IFERROR(TRIM(INDEX($A628:$V628,MATCH(Lists!$J$3,$A$1:$V$1,0))&amp;""),"")</f>
        <v/>
      </c>
      <c r="AG628" s="36">
        <f>IF(LEN(AF628)&gt;0,MAX($AG$1:AG627)+1,"")</f>
        <v/>
      </c>
      <c r="AH628" s="36">
        <f>IFERROR(TRIM(INDEX($A628:$V628,MATCH(Lists!$J$9,$A$1:$V$1,0))&amp;""),"")</f>
        <v/>
      </c>
    </row>
    <row r="629">
      <c r="W629" s="35" t="n"/>
      <c r="X629" s="36">
        <f>IFERROR(TRIM(INDEX($A629:$V629,MATCH(Lists!$J$10,$A$1:$V$1,0))&amp;""),"")</f>
        <v/>
      </c>
      <c r="Y629" s="36">
        <f>IF(ISNUMBER(IFERROR(VALUE(IFERROR(TRIM(INDEX($A629:$V629,MATCH(Lists!$J$2,$A$1:$V$1,0))&amp;""),"")),"")),IF(AND(IFERROR(VALUE(IFERROR(TRIM(INDEX($A629:$V629,MATCH(Lists!$J$2,$A$1:$V$1,0))&amp;""),"")),"")&gt;=0,IFERROR(VALUE(IFERROR(TRIM(INDEX($A629:$V629,MATCH(Lists!$J$2,$A$1:$V$1,0))&amp;""),"")),"")&lt;=10),IFERROR(VALUE(IFERROR(TRIM(INDEX($A629:$V629,MATCH(Lists!$J$2,$A$1:$V$1,0))&amp;""),"")),""),""),"")</f>
        <v/>
      </c>
      <c r="Z629" s="36">
        <f>IF(Y629="","",IF(Y629&gt;=9,"Promoter",IF(Y629&gt;=7,"Passive","Detractor")))</f>
        <v/>
      </c>
      <c r="AA629" s="36">
        <f>IFERROR(VALUE(IFERROR(TRIM(INDEX($A629:$V629,MATCH(Lists!$J$4,$A$1:$V$1,0))&amp;""),"")),"")</f>
        <v/>
      </c>
      <c r="AB629" s="36">
        <f>IFERROR(VALUE(IFERROR(TRIM(INDEX($A629:$V629,MATCH(Lists!$J$5,$A$1:$V$1,0))&amp;""),"")),"")</f>
        <v/>
      </c>
      <c r="AC629" s="36">
        <f>IFERROR(VALUE(IFERROR(TRIM(INDEX($A629:$V629,MATCH(Lists!$J$6,$A$1:$V$1,0))&amp;""),"")),"")</f>
        <v/>
      </c>
      <c r="AD629" s="36">
        <f>IFERROR(TRIM(INDEX($A629:$V629,MATCH(Lists!$J$7,$A$1:$V$1,0))&amp;""),"")</f>
        <v/>
      </c>
      <c r="AE629" s="36">
        <f>IFERROR(TRIM(INDEX($A629:$V629,MATCH(Lists!$J$8,$A$1:$V$1,0))&amp;""),"")</f>
        <v/>
      </c>
      <c r="AF629" s="36">
        <f>IFERROR(TRIM(INDEX($A629:$V629,MATCH(Lists!$J$3,$A$1:$V$1,0))&amp;""),"")</f>
        <v/>
      </c>
      <c r="AG629" s="36">
        <f>IF(LEN(AF629)&gt;0,MAX($AG$1:AG628)+1,"")</f>
        <v/>
      </c>
      <c r="AH629" s="36">
        <f>IFERROR(TRIM(INDEX($A629:$V629,MATCH(Lists!$J$9,$A$1:$V$1,0))&amp;""),"")</f>
        <v/>
      </c>
    </row>
    <row r="630">
      <c r="W630" s="35" t="n"/>
      <c r="X630" s="36">
        <f>IFERROR(TRIM(INDEX($A630:$V630,MATCH(Lists!$J$10,$A$1:$V$1,0))&amp;""),"")</f>
        <v/>
      </c>
      <c r="Y630" s="36">
        <f>IF(ISNUMBER(IFERROR(VALUE(IFERROR(TRIM(INDEX($A630:$V630,MATCH(Lists!$J$2,$A$1:$V$1,0))&amp;""),"")),"")),IF(AND(IFERROR(VALUE(IFERROR(TRIM(INDEX($A630:$V630,MATCH(Lists!$J$2,$A$1:$V$1,0))&amp;""),"")),"")&gt;=0,IFERROR(VALUE(IFERROR(TRIM(INDEX($A630:$V630,MATCH(Lists!$J$2,$A$1:$V$1,0))&amp;""),"")),"")&lt;=10),IFERROR(VALUE(IFERROR(TRIM(INDEX($A630:$V630,MATCH(Lists!$J$2,$A$1:$V$1,0))&amp;""),"")),""),""),"")</f>
        <v/>
      </c>
      <c r="Z630" s="36">
        <f>IF(Y630="","",IF(Y630&gt;=9,"Promoter",IF(Y630&gt;=7,"Passive","Detractor")))</f>
        <v/>
      </c>
      <c r="AA630" s="36">
        <f>IFERROR(VALUE(IFERROR(TRIM(INDEX($A630:$V630,MATCH(Lists!$J$4,$A$1:$V$1,0))&amp;""),"")),"")</f>
        <v/>
      </c>
      <c r="AB630" s="36">
        <f>IFERROR(VALUE(IFERROR(TRIM(INDEX($A630:$V630,MATCH(Lists!$J$5,$A$1:$V$1,0))&amp;""),"")),"")</f>
        <v/>
      </c>
      <c r="AC630" s="36">
        <f>IFERROR(VALUE(IFERROR(TRIM(INDEX($A630:$V630,MATCH(Lists!$J$6,$A$1:$V$1,0))&amp;""),"")),"")</f>
        <v/>
      </c>
      <c r="AD630" s="36">
        <f>IFERROR(TRIM(INDEX($A630:$V630,MATCH(Lists!$J$7,$A$1:$V$1,0))&amp;""),"")</f>
        <v/>
      </c>
      <c r="AE630" s="36">
        <f>IFERROR(TRIM(INDEX($A630:$V630,MATCH(Lists!$J$8,$A$1:$V$1,0))&amp;""),"")</f>
        <v/>
      </c>
      <c r="AF630" s="36">
        <f>IFERROR(TRIM(INDEX($A630:$V630,MATCH(Lists!$J$3,$A$1:$V$1,0))&amp;""),"")</f>
        <v/>
      </c>
      <c r="AG630" s="36">
        <f>IF(LEN(AF630)&gt;0,MAX($AG$1:AG629)+1,"")</f>
        <v/>
      </c>
      <c r="AH630" s="36">
        <f>IFERROR(TRIM(INDEX($A630:$V630,MATCH(Lists!$J$9,$A$1:$V$1,0))&amp;""),"")</f>
        <v/>
      </c>
    </row>
    <row r="631">
      <c r="W631" s="35" t="n"/>
      <c r="X631" s="36">
        <f>IFERROR(TRIM(INDEX($A631:$V631,MATCH(Lists!$J$10,$A$1:$V$1,0))&amp;""),"")</f>
        <v/>
      </c>
      <c r="Y631" s="36">
        <f>IF(ISNUMBER(IFERROR(VALUE(IFERROR(TRIM(INDEX($A631:$V631,MATCH(Lists!$J$2,$A$1:$V$1,0))&amp;""),"")),"")),IF(AND(IFERROR(VALUE(IFERROR(TRIM(INDEX($A631:$V631,MATCH(Lists!$J$2,$A$1:$V$1,0))&amp;""),"")),"")&gt;=0,IFERROR(VALUE(IFERROR(TRIM(INDEX($A631:$V631,MATCH(Lists!$J$2,$A$1:$V$1,0))&amp;""),"")),"")&lt;=10),IFERROR(VALUE(IFERROR(TRIM(INDEX($A631:$V631,MATCH(Lists!$J$2,$A$1:$V$1,0))&amp;""),"")),""),""),"")</f>
        <v/>
      </c>
      <c r="Z631" s="36">
        <f>IF(Y631="","",IF(Y631&gt;=9,"Promoter",IF(Y631&gt;=7,"Passive","Detractor")))</f>
        <v/>
      </c>
      <c r="AA631" s="36">
        <f>IFERROR(VALUE(IFERROR(TRIM(INDEX($A631:$V631,MATCH(Lists!$J$4,$A$1:$V$1,0))&amp;""),"")),"")</f>
        <v/>
      </c>
      <c r="AB631" s="36">
        <f>IFERROR(VALUE(IFERROR(TRIM(INDEX($A631:$V631,MATCH(Lists!$J$5,$A$1:$V$1,0))&amp;""),"")),"")</f>
        <v/>
      </c>
      <c r="AC631" s="36">
        <f>IFERROR(VALUE(IFERROR(TRIM(INDEX($A631:$V631,MATCH(Lists!$J$6,$A$1:$V$1,0))&amp;""),"")),"")</f>
        <v/>
      </c>
      <c r="AD631" s="36">
        <f>IFERROR(TRIM(INDEX($A631:$V631,MATCH(Lists!$J$7,$A$1:$V$1,0))&amp;""),"")</f>
        <v/>
      </c>
      <c r="AE631" s="36">
        <f>IFERROR(TRIM(INDEX($A631:$V631,MATCH(Lists!$J$8,$A$1:$V$1,0))&amp;""),"")</f>
        <v/>
      </c>
      <c r="AF631" s="36">
        <f>IFERROR(TRIM(INDEX($A631:$V631,MATCH(Lists!$J$3,$A$1:$V$1,0))&amp;""),"")</f>
        <v/>
      </c>
      <c r="AG631" s="36">
        <f>IF(LEN(AF631)&gt;0,MAX($AG$1:AG630)+1,"")</f>
        <v/>
      </c>
      <c r="AH631" s="36">
        <f>IFERROR(TRIM(INDEX($A631:$V631,MATCH(Lists!$J$9,$A$1:$V$1,0))&amp;""),"")</f>
        <v/>
      </c>
    </row>
    <row r="632">
      <c r="W632" s="35" t="n"/>
      <c r="X632" s="36">
        <f>IFERROR(TRIM(INDEX($A632:$V632,MATCH(Lists!$J$10,$A$1:$V$1,0))&amp;""),"")</f>
        <v/>
      </c>
      <c r="Y632" s="36">
        <f>IF(ISNUMBER(IFERROR(VALUE(IFERROR(TRIM(INDEX($A632:$V632,MATCH(Lists!$J$2,$A$1:$V$1,0))&amp;""),"")),"")),IF(AND(IFERROR(VALUE(IFERROR(TRIM(INDEX($A632:$V632,MATCH(Lists!$J$2,$A$1:$V$1,0))&amp;""),"")),"")&gt;=0,IFERROR(VALUE(IFERROR(TRIM(INDEX($A632:$V632,MATCH(Lists!$J$2,$A$1:$V$1,0))&amp;""),"")),"")&lt;=10),IFERROR(VALUE(IFERROR(TRIM(INDEX($A632:$V632,MATCH(Lists!$J$2,$A$1:$V$1,0))&amp;""),"")),""),""),"")</f>
        <v/>
      </c>
      <c r="Z632" s="36">
        <f>IF(Y632="","",IF(Y632&gt;=9,"Promoter",IF(Y632&gt;=7,"Passive","Detractor")))</f>
        <v/>
      </c>
      <c r="AA632" s="36">
        <f>IFERROR(VALUE(IFERROR(TRIM(INDEX($A632:$V632,MATCH(Lists!$J$4,$A$1:$V$1,0))&amp;""),"")),"")</f>
        <v/>
      </c>
      <c r="AB632" s="36">
        <f>IFERROR(VALUE(IFERROR(TRIM(INDEX($A632:$V632,MATCH(Lists!$J$5,$A$1:$V$1,0))&amp;""),"")),"")</f>
        <v/>
      </c>
      <c r="AC632" s="36">
        <f>IFERROR(VALUE(IFERROR(TRIM(INDEX($A632:$V632,MATCH(Lists!$J$6,$A$1:$V$1,0))&amp;""),"")),"")</f>
        <v/>
      </c>
      <c r="AD632" s="36">
        <f>IFERROR(TRIM(INDEX($A632:$V632,MATCH(Lists!$J$7,$A$1:$V$1,0))&amp;""),"")</f>
        <v/>
      </c>
      <c r="AE632" s="36">
        <f>IFERROR(TRIM(INDEX($A632:$V632,MATCH(Lists!$J$8,$A$1:$V$1,0))&amp;""),"")</f>
        <v/>
      </c>
      <c r="AF632" s="36">
        <f>IFERROR(TRIM(INDEX($A632:$V632,MATCH(Lists!$J$3,$A$1:$V$1,0))&amp;""),"")</f>
        <v/>
      </c>
      <c r="AG632" s="36">
        <f>IF(LEN(AF632)&gt;0,MAX($AG$1:AG631)+1,"")</f>
        <v/>
      </c>
      <c r="AH632" s="36">
        <f>IFERROR(TRIM(INDEX($A632:$V632,MATCH(Lists!$J$9,$A$1:$V$1,0))&amp;""),"")</f>
        <v/>
      </c>
    </row>
    <row r="633">
      <c r="W633" s="35" t="n"/>
      <c r="X633" s="36">
        <f>IFERROR(TRIM(INDEX($A633:$V633,MATCH(Lists!$J$10,$A$1:$V$1,0))&amp;""),"")</f>
        <v/>
      </c>
      <c r="Y633" s="36">
        <f>IF(ISNUMBER(IFERROR(VALUE(IFERROR(TRIM(INDEX($A633:$V633,MATCH(Lists!$J$2,$A$1:$V$1,0))&amp;""),"")),"")),IF(AND(IFERROR(VALUE(IFERROR(TRIM(INDEX($A633:$V633,MATCH(Lists!$J$2,$A$1:$V$1,0))&amp;""),"")),"")&gt;=0,IFERROR(VALUE(IFERROR(TRIM(INDEX($A633:$V633,MATCH(Lists!$J$2,$A$1:$V$1,0))&amp;""),"")),"")&lt;=10),IFERROR(VALUE(IFERROR(TRIM(INDEX($A633:$V633,MATCH(Lists!$J$2,$A$1:$V$1,0))&amp;""),"")),""),""),"")</f>
        <v/>
      </c>
      <c r="Z633" s="36">
        <f>IF(Y633="","",IF(Y633&gt;=9,"Promoter",IF(Y633&gt;=7,"Passive","Detractor")))</f>
        <v/>
      </c>
      <c r="AA633" s="36">
        <f>IFERROR(VALUE(IFERROR(TRIM(INDEX($A633:$V633,MATCH(Lists!$J$4,$A$1:$V$1,0))&amp;""),"")),"")</f>
        <v/>
      </c>
      <c r="AB633" s="36">
        <f>IFERROR(VALUE(IFERROR(TRIM(INDEX($A633:$V633,MATCH(Lists!$J$5,$A$1:$V$1,0))&amp;""),"")),"")</f>
        <v/>
      </c>
      <c r="AC633" s="36">
        <f>IFERROR(VALUE(IFERROR(TRIM(INDEX($A633:$V633,MATCH(Lists!$J$6,$A$1:$V$1,0))&amp;""),"")),"")</f>
        <v/>
      </c>
      <c r="AD633" s="36">
        <f>IFERROR(TRIM(INDEX($A633:$V633,MATCH(Lists!$J$7,$A$1:$V$1,0))&amp;""),"")</f>
        <v/>
      </c>
      <c r="AE633" s="36">
        <f>IFERROR(TRIM(INDEX($A633:$V633,MATCH(Lists!$J$8,$A$1:$V$1,0))&amp;""),"")</f>
        <v/>
      </c>
      <c r="AF633" s="36">
        <f>IFERROR(TRIM(INDEX($A633:$V633,MATCH(Lists!$J$3,$A$1:$V$1,0))&amp;""),"")</f>
        <v/>
      </c>
      <c r="AG633" s="36">
        <f>IF(LEN(AF633)&gt;0,MAX($AG$1:AG632)+1,"")</f>
        <v/>
      </c>
      <c r="AH633" s="36">
        <f>IFERROR(TRIM(INDEX($A633:$V633,MATCH(Lists!$J$9,$A$1:$V$1,0))&amp;""),"")</f>
        <v/>
      </c>
    </row>
    <row r="634">
      <c r="W634" s="35" t="n"/>
      <c r="X634" s="36">
        <f>IFERROR(TRIM(INDEX($A634:$V634,MATCH(Lists!$J$10,$A$1:$V$1,0))&amp;""),"")</f>
        <v/>
      </c>
      <c r="Y634" s="36">
        <f>IF(ISNUMBER(IFERROR(VALUE(IFERROR(TRIM(INDEX($A634:$V634,MATCH(Lists!$J$2,$A$1:$V$1,0))&amp;""),"")),"")),IF(AND(IFERROR(VALUE(IFERROR(TRIM(INDEX($A634:$V634,MATCH(Lists!$J$2,$A$1:$V$1,0))&amp;""),"")),"")&gt;=0,IFERROR(VALUE(IFERROR(TRIM(INDEX($A634:$V634,MATCH(Lists!$J$2,$A$1:$V$1,0))&amp;""),"")),"")&lt;=10),IFERROR(VALUE(IFERROR(TRIM(INDEX($A634:$V634,MATCH(Lists!$J$2,$A$1:$V$1,0))&amp;""),"")),""),""),"")</f>
        <v/>
      </c>
      <c r="Z634" s="36">
        <f>IF(Y634="","",IF(Y634&gt;=9,"Promoter",IF(Y634&gt;=7,"Passive","Detractor")))</f>
        <v/>
      </c>
      <c r="AA634" s="36">
        <f>IFERROR(VALUE(IFERROR(TRIM(INDEX($A634:$V634,MATCH(Lists!$J$4,$A$1:$V$1,0))&amp;""),"")),"")</f>
        <v/>
      </c>
      <c r="AB634" s="36">
        <f>IFERROR(VALUE(IFERROR(TRIM(INDEX($A634:$V634,MATCH(Lists!$J$5,$A$1:$V$1,0))&amp;""),"")),"")</f>
        <v/>
      </c>
      <c r="AC634" s="36">
        <f>IFERROR(VALUE(IFERROR(TRIM(INDEX($A634:$V634,MATCH(Lists!$J$6,$A$1:$V$1,0))&amp;""),"")),"")</f>
        <v/>
      </c>
      <c r="AD634" s="36">
        <f>IFERROR(TRIM(INDEX($A634:$V634,MATCH(Lists!$J$7,$A$1:$V$1,0))&amp;""),"")</f>
        <v/>
      </c>
      <c r="AE634" s="36">
        <f>IFERROR(TRIM(INDEX($A634:$V634,MATCH(Lists!$J$8,$A$1:$V$1,0))&amp;""),"")</f>
        <v/>
      </c>
      <c r="AF634" s="36">
        <f>IFERROR(TRIM(INDEX($A634:$V634,MATCH(Lists!$J$3,$A$1:$V$1,0))&amp;""),"")</f>
        <v/>
      </c>
      <c r="AG634" s="36">
        <f>IF(LEN(AF634)&gt;0,MAX($AG$1:AG633)+1,"")</f>
        <v/>
      </c>
      <c r="AH634" s="36">
        <f>IFERROR(TRIM(INDEX($A634:$V634,MATCH(Lists!$J$9,$A$1:$V$1,0))&amp;""),"")</f>
        <v/>
      </c>
    </row>
    <row r="635">
      <c r="W635" s="35" t="n"/>
      <c r="X635" s="36">
        <f>IFERROR(TRIM(INDEX($A635:$V635,MATCH(Lists!$J$10,$A$1:$V$1,0))&amp;""),"")</f>
        <v/>
      </c>
      <c r="Y635" s="36">
        <f>IF(ISNUMBER(IFERROR(VALUE(IFERROR(TRIM(INDEX($A635:$V635,MATCH(Lists!$J$2,$A$1:$V$1,0))&amp;""),"")),"")),IF(AND(IFERROR(VALUE(IFERROR(TRIM(INDEX($A635:$V635,MATCH(Lists!$J$2,$A$1:$V$1,0))&amp;""),"")),"")&gt;=0,IFERROR(VALUE(IFERROR(TRIM(INDEX($A635:$V635,MATCH(Lists!$J$2,$A$1:$V$1,0))&amp;""),"")),"")&lt;=10),IFERROR(VALUE(IFERROR(TRIM(INDEX($A635:$V635,MATCH(Lists!$J$2,$A$1:$V$1,0))&amp;""),"")),""),""),"")</f>
        <v/>
      </c>
      <c r="Z635" s="36">
        <f>IF(Y635="","",IF(Y635&gt;=9,"Promoter",IF(Y635&gt;=7,"Passive","Detractor")))</f>
        <v/>
      </c>
      <c r="AA635" s="36">
        <f>IFERROR(VALUE(IFERROR(TRIM(INDEX($A635:$V635,MATCH(Lists!$J$4,$A$1:$V$1,0))&amp;""),"")),"")</f>
        <v/>
      </c>
      <c r="AB635" s="36">
        <f>IFERROR(VALUE(IFERROR(TRIM(INDEX($A635:$V635,MATCH(Lists!$J$5,$A$1:$V$1,0))&amp;""),"")),"")</f>
        <v/>
      </c>
      <c r="AC635" s="36">
        <f>IFERROR(VALUE(IFERROR(TRIM(INDEX($A635:$V635,MATCH(Lists!$J$6,$A$1:$V$1,0))&amp;""),"")),"")</f>
        <v/>
      </c>
      <c r="AD635" s="36">
        <f>IFERROR(TRIM(INDEX($A635:$V635,MATCH(Lists!$J$7,$A$1:$V$1,0))&amp;""),"")</f>
        <v/>
      </c>
      <c r="AE635" s="36">
        <f>IFERROR(TRIM(INDEX($A635:$V635,MATCH(Lists!$J$8,$A$1:$V$1,0))&amp;""),"")</f>
        <v/>
      </c>
      <c r="AF635" s="36">
        <f>IFERROR(TRIM(INDEX($A635:$V635,MATCH(Lists!$J$3,$A$1:$V$1,0))&amp;""),"")</f>
        <v/>
      </c>
      <c r="AG635" s="36">
        <f>IF(LEN(AF635)&gt;0,MAX($AG$1:AG634)+1,"")</f>
        <v/>
      </c>
      <c r="AH635" s="36">
        <f>IFERROR(TRIM(INDEX($A635:$V635,MATCH(Lists!$J$9,$A$1:$V$1,0))&amp;""),"")</f>
        <v/>
      </c>
    </row>
    <row r="636">
      <c r="W636" s="35" t="n"/>
      <c r="X636" s="36">
        <f>IFERROR(TRIM(INDEX($A636:$V636,MATCH(Lists!$J$10,$A$1:$V$1,0))&amp;""),"")</f>
        <v/>
      </c>
      <c r="Y636" s="36">
        <f>IF(ISNUMBER(IFERROR(VALUE(IFERROR(TRIM(INDEX($A636:$V636,MATCH(Lists!$J$2,$A$1:$V$1,0))&amp;""),"")),"")),IF(AND(IFERROR(VALUE(IFERROR(TRIM(INDEX($A636:$V636,MATCH(Lists!$J$2,$A$1:$V$1,0))&amp;""),"")),"")&gt;=0,IFERROR(VALUE(IFERROR(TRIM(INDEX($A636:$V636,MATCH(Lists!$J$2,$A$1:$V$1,0))&amp;""),"")),"")&lt;=10),IFERROR(VALUE(IFERROR(TRIM(INDEX($A636:$V636,MATCH(Lists!$J$2,$A$1:$V$1,0))&amp;""),"")),""),""),"")</f>
        <v/>
      </c>
      <c r="Z636" s="36">
        <f>IF(Y636="","",IF(Y636&gt;=9,"Promoter",IF(Y636&gt;=7,"Passive","Detractor")))</f>
        <v/>
      </c>
      <c r="AA636" s="36">
        <f>IFERROR(VALUE(IFERROR(TRIM(INDEX($A636:$V636,MATCH(Lists!$J$4,$A$1:$V$1,0))&amp;""),"")),"")</f>
        <v/>
      </c>
      <c r="AB636" s="36">
        <f>IFERROR(VALUE(IFERROR(TRIM(INDEX($A636:$V636,MATCH(Lists!$J$5,$A$1:$V$1,0))&amp;""),"")),"")</f>
        <v/>
      </c>
      <c r="AC636" s="36">
        <f>IFERROR(VALUE(IFERROR(TRIM(INDEX($A636:$V636,MATCH(Lists!$J$6,$A$1:$V$1,0))&amp;""),"")),"")</f>
        <v/>
      </c>
      <c r="AD636" s="36">
        <f>IFERROR(TRIM(INDEX($A636:$V636,MATCH(Lists!$J$7,$A$1:$V$1,0))&amp;""),"")</f>
        <v/>
      </c>
      <c r="AE636" s="36">
        <f>IFERROR(TRIM(INDEX($A636:$V636,MATCH(Lists!$J$8,$A$1:$V$1,0))&amp;""),"")</f>
        <v/>
      </c>
      <c r="AF636" s="36">
        <f>IFERROR(TRIM(INDEX($A636:$V636,MATCH(Lists!$J$3,$A$1:$V$1,0))&amp;""),"")</f>
        <v/>
      </c>
      <c r="AG636" s="36">
        <f>IF(LEN(AF636)&gt;0,MAX($AG$1:AG635)+1,"")</f>
        <v/>
      </c>
      <c r="AH636" s="36">
        <f>IFERROR(TRIM(INDEX($A636:$V636,MATCH(Lists!$J$9,$A$1:$V$1,0))&amp;""),"")</f>
        <v/>
      </c>
    </row>
    <row r="637">
      <c r="W637" s="35" t="n"/>
      <c r="X637" s="36">
        <f>IFERROR(TRIM(INDEX($A637:$V637,MATCH(Lists!$J$10,$A$1:$V$1,0))&amp;""),"")</f>
        <v/>
      </c>
      <c r="Y637" s="36">
        <f>IF(ISNUMBER(IFERROR(VALUE(IFERROR(TRIM(INDEX($A637:$V637,MATCH(Lists!$J$2,$A$1:$V$1,0))&amp;""),"")),"")),IF(AND(IFERROR(VALUE(IFERROR(TRIM(INDEX($A637:$V637,MATCH(Lists!$J$2,$A$1:$V$1,0))&amp;""),"")),"")&gt;=0,IFERROR(VALUE(IFERROR(TRIM(INDEX($A637:$V637,MATCH(Lists!$J$2,$A$1:$V$1,0))&amp;""),"")),"")&lt;=10),IFERROR(VALUE(IFERROR(TRIM(INDEX($A637:$V637,MATCH(Lists!$J$2,$A$1:$V$1,0))&amp;""),"")),""),""),"")</f>
        <v/>
      </c>
      <c r="Z637" s="36">
        <f>IF(Y637="","",IF(Y637&gt;=9,"Promoter",IF(Y637&gt;=7,"Passive","Detractor")))</f>
        <v/>
      </c>
      <c r="AA637" s="36">
        <f>IFERROR(VALUE(IFERROR(TRIM(INDEX($A637:$V637,MATCH(Lists!$J$4,$A$1:$V$1,0))&amp;""),"")),"")</f>
        <v/>
      </c>
      <c r="AB637" s="36">
        <f>IFERROR(VALUE(IFERROR(TRIM(INDEX($A637:$V637,MATCH(Lists!$J$5,$A$1:$V$1,0))&amp;""),"")),"")</f>
        <v/>
      </c>
      <c r="AC637" s="36">
        <f>IFERROR(VALUE(IFERROR(TRIM(INDEX($A637:$V637,MATCH(Lists!$J$6,$A$1:$V$1,0))&amp;""),"")),"")</f>
        <v/>
      </c>
      <c r="AD637" s="36">
        <f>IFERROR(TRIM(INDEX($A637:$V637,MATCH(Lists!$J$7,$A$1:$V$1,0))&amp;""),"")</f>
        <v/>
      </c>
      <c r="AE637" s="36">
        <f>IFERROR(TRIM(INDEX($A637:$V637,MATCH(Lists!$J$8,$A$1:$V$1,0))&amp;""),"")</f>
        <v/>
      </c>
      <c r="AF637" s="36">
        <f>IFERROR(TRIM(INDEX($A637:$V637,MATCH(Lists!$J$3,$A$1:$V$1,0))&amp;""),"")</f>
        <v/>
      </c>
      <c r="AG637" s="36">
        <f>IF(LEN(AF637)&gt;0,MAX($AG$1:AG636)+1,"")</f>
        <v/>
      </c>
      <c r="AH637" s="36">
        <f>IFERROR(TRIM(INDEX($A637:$V637,MATCH(Lists!$J$9,$A$1:$V$1,0))&amp;""),"")</f>
        <v/>
      </c>
    </row>
    <row r="638">
      <c r="W638" s="35" t="n"/>
      <c r="X638" s="36">
        <f>IFERROR(TRIM(INDEX($A638:$V638,MATCH(Lists!$J$10,$A$1:$V$1,0))&amp;""),"")</f>
        <v/>
      </c>
      <c r="Y638" s="36">
        <f>IF(ISNUMBER(IFERROR(VALUE(IFERROR(TRIM(INDEX($A638:$V638,MATCH(Lists!$J$2,$A$1:$V$1,0))&amp;""),"")),"")),IF(AND(IFERROR(VALUE(IFERROR(TRIM(INDEX($A638:$V638,MATCH(Lists!$J$2,$A$1:$V$1,0))&amp;""),"")),"")&gt;=0,IFERROR(VALUE(IFERROR(TRIM(INDEX($A638:$V638,MATCH(Lists!$J$2,$A$1:$V$1,0))&amp;""),"")),"")&lt;=10),IFERROR(VALUE(IFERROR(TRIM(INDEX($A638:$V638,MATCH(Lists!$J$2,$A$1:$V$1,0))&amp;""),"")),""),""),"")</f>
        <v/>
      </c>
      <c r="Z638" s="36">
        <f>IF(Y638="","",IF(Y638&gt;=9,"Promoter",IF(Y638&gt;=7,"Passive","Detractor")))</f>
        <v/>
      </c>
      <c r="AA638" s="36">
        <f>IFERROR(VALUE(IFERROR(TRIM(INDEX($A638:$V638,MATCH(Lists!$J$4,$A$1:$V$1,0))&amp;""),"")),"")</f>
        <v/>
      </c>
      <c r="AB638" s="36">
        <f>IFERROR(VALUE(IFERROR(TRIM(INDEX($A638:$V638,MATCH(Lists!$J$5,$A$1:$V$1,0))&amp;""),"")),"")</f>
        <v/>
      </c>
      <c r="AC638" s="36">
        <f>IFERROR(VALUE(IFERROR(TRIM(INDEX($A638:$V638,MATCH(Lists!$J$6,$A$1:$V$1,0))&amp;""),"")),"")</f>
        <v/>
      </c>
      <c r="AD638" s="36">
        <f>IFERROR(TRIM(INDEX($A638:$V638,MATCH(Lists!$J$7,$A$1:$V$1,0))&amp;""),"")</f>
        <v/>
      </c>
      <c r="AE638" s="36">
        <f>IFERROR(TRIM(INDEX($A638:$V638,MATCH(Lists!$J$8,$A$1:$V$1,0))&amp;""),"")</f>
        <v/>
      </c>
      <c r="AF638" s="36">
        <f>IFERROR(TRIM(INDEX($A638:$V638,MATCH(Lists!$J$3,$A$1:$V$1,0))&amp;""),"")</f>
        <v/>
      </c>
      <c r="AG638" s="36">
        <f>IF(LEN(AF638)&gt;0,MAX($AG$1:AG637)+1,"")</f>
        <v/>
      </c>
      <c r="AH638" s="36">
        <f>IFERROR(TRIM(INDEX($A638:$V638,MATCH(Lists!$J$9,$A$1:$V$1,0))&amp;""),"")</f>
        <v/>
      </c>
    </row>
    <row r="639">
      <c r="W639" s="35" t="n"/>
      <c r="X639" s="36">
        <f>IFERROR(TRIM(INDEX($A639:$V639,MATCH(Lists!$J$10,$A$1:$V$1,0))&amp;""),"")</f>
        <v/>
      </c>
      <c r="Y639" s="36">
        <f>IF(ISNUMBER(IFERROR(VALUE(IFERROR(TRIM(INDEX($A639:$V639,MATCH(Lists!$J$2,$A$1:$V$1,0))&amp;""),"")),"")),IF(AND(IFERROR(VALUE(IFERROR(TRIM(INDEX($A639:$V639,MATCH(Lists!$J$2,$A$1:$V$1,0))&amp;""),"")),"")&gt;=0,IFERROR(VALUE(IFERROR(TRIM(INDEX($A639:$V639,MATCH(Lists!$J$2,$A$1:$V$1,0))&amp;""),"")),"")&lt;=10),IFERROR(VALUE(IFERROR(TRIM(INDEX($A639:$V639,MATCH(Lists!$J$2,$A$1:$V$1,0))&amp;""),"")),""),""),"")</f>
        <v/>
      </c>
      <c r="Z639" s="36">
        <f>IF(Y639="","",IF(Y639&gt;=9,"Promoter",IF(Y639&gt;=7,"Passive","Detractor")))</f>
        <v/>
      </c>
      <c r="AA639" s="36">
        <f>IFERROR(VALUE(IFERROR(TRIM(INDEX($A639:$V639,MATCH(Lists!$J$4,$A$1:$V$1,0))&amp;""),"")),"")</f>
        <v/>
      </c>
      <c r="AB639" s="36">
        <f>IFERROR(VALUE(IFERROR(TRIM(INDEX($A639:$V639,MATCH(Lists!$J$5,$A$1:$V$1,0))&amp;""),"")),"")</f>
        <v/>
      </c>
      <c r="AC639" s="36">
        <f>IFERROR(VALUE(IFERROR(TRIM(INDEX($A639:$V639,MATCH(Lists!$J$6,$A$1:$V$1,0))&amp;""),"")),"")</f>
        <v/>
      </c>
      <c r="AD639" s="36">
        <f>IFERROR(TRIM(INDEX($A639:$V639,MATCH(Lists!$J$7,$A$1:$V$1,0))&amp;""),"")</f>
        <v/>
      </c>
      <c r="AE639" s="36">
        <f>IFERROR(TRIM(INDEX($A639:$V639,MATCH(Lists!$J$8,$A$1:$V$1,0))&amp;""),"")</f>
        <v/>
      </c>
      <c r="AF639" s="36">
        <f>IFERROR(TRIM(INDEX($A639:$V639,MATCH(Lists!$J$3,$A$1:$V$1,0))&amp;""),"")</f>
        <v/>
      </c>
      <c r="AG639" s="36">
        <f>IF(LEN(AF639)&gt;0,MAX($AG$1:AG638)+1,"")</f>
        <v/>
      </c>
      <c r="AH639" s="36">
        <f>IFERROR(TRIM(INDEX($A639:$V639,MATCH(Lists!$J$9,$A$1:$V$1,0))&amp;""),"")</f>
        <v/>
      </c>
    </row>
    <row r="640">
      <c r="W640" s="35" t="n"/>
      <c r="X640" s="36">
        <f>IFERROR(TRIM(INDEX($A640:$V640,MATCH(Lists!$J$10,$A$1:$V$1,0))&amp;""),"")</f>
        <v/>
      </c>
      <c r="Y640" s="36">
        <f>IF(ISNUMBER(IFERROR(VALUE(IFERROR(TRIM(INDEX($A640:$V640,MATCH(Lists!$J$2,$A$1:$V$1,0))&amp;""),"")),"")),IF(AND(IFERROR(VALUE(IFERROR(TRIM(INDEX($A640:$V640,MATCH(Lists!$J$2,$A$1:$V$1,0))&amp;""),"")),"")&gt;=0,IFERROR(VALUE(IFERROR(TRIM(INDEX($A640:$V640,MATCH(Lists!$J$2,$A$1:$V$1,0))&amp;""),"")),"")&lt;=10),IFERROR(VALUE(IFERROR(TRIM(INDEX($A640:$V640,MATCH(Lists!$J$2,$A$1:$V$1,0))&amp;""),"")),""),""),"")</f>
        <v/>
      </c>
      <c r="Z640" s="36">
        <f>IF(Y640="","",IF(Y640&gt;=9,"Promoter",IF(Y640&gt;=7,"Passive","Detractor")))</f>
        <v/>
      </c>
      <c r="AA640" s="36">
        <f>IFERROR(VALUE(IFERROR(TRIM(INDEX($A640:$V640,MATCH(Lists!$J$4,$A$1:$V$1,0))&amp;""),"")),"")</f>
        <v/>
      </c>
      <c r="AB640" s="36">
        <f>IFERROR(VALUE(IFERROR(TRIM(INDEX($A640:$V640,MATCH(Lists!$J$5,$A$1:$V$1,0))&amp;""),"")),"")</f>
        <v/>
      </c>
      <c r="AC640" s="36">
        <f>IFERROR(VALUE(IFERROR(TRIM(INDEX($A640:$V640,MATCH(Lists!$J$6,$A$1:$V$1,0))&amp;""),"")),"")</f>
        <v/>
      </c>
      <c r="AD640" s="36">
        <f>IFERROR(TRIM(INDEX($A640:$V640,MATCH(Lists!$J$7,$A$1:$V$1,0))&amp;""),"")</f>
        <v/>
      </c>
      <c r="AE640" s="36">
        <f>IFERROR(TRIM(INDEX($A640:$V640,MATCH(Lists!$J$8,$A$1:$V$1,0))&amp;""),"")</f>
        <v/>
      </c>
      <c r="AF640" s="36">
        <f>IFERROR(TRIM(INDEX($A640:$V640,MATCH(Lists!$J$3,$A$1:$V$1,0))&amp;""),"")</f>
        <v/>
      </c>
      <c r="AG640" s="36">
        <f>IF(LEN(AF640)&gt;0,MAX($AG$1:AG639)+1,"")</f>
        <v/>
      </c>
      <c r="AH640" s="36">
        <f>IFERROR(TRIM(INDEX($A640:$V640,MATCH(Lists!$J$9,$A$1:$V$1,0))&amp;""),"")</f>
        <v/>
      </c>
    </row>
    <row r="641">
      <c r="W641" s="35" t="n"/>
      <c r="X641" s="36">
        <f>IFERROR(TRIM(INDEX($A641:$V641,MATCH(Lists!$J$10,$A$1:$V$1,0))&amp;""),"")</f>
        <v/>
      </c>
      <c r="Y641" s="36">
        <f>IF(ISNUMBER(IFERROR(VALUE(IFERROR(TRIM(INDEX($A641:$V641,MATCH(Lists!$J$2,$A$1:$V$1,0))&amp;""),"")),"")),IF(AND(IFERROR(VALUE(IFERROR(TRIM(INDEX($A641:$V641,MATCH(Lists!$J$2,$A$1:$V$1,0))&amp;""),"")),"")&gt;=0,IFERROR(VALUE(IFERROR(TRIM(INDEX($A641:$V641,MATCH(Lists!$J$2,$A$1:$V$1,0))&amp;""),"")),"")&lt;=10),IFERROR(VALUE(IFERROR(TRIM(INDEX($A641:$V641,MATCH(Lists!$J$2,$A$1:$V$1,0))&amp;""),"")),""),""),"")</f>
        <v/>
      </c>
      <c r="Z641" s="36">
        <f>IF(Y641="","",IF(Y641&gt;=9,"Promoter",IF(Y641&gt;=7,"Passive","Detractor")))</f>
        <v/>
      </c>
      <c r="AA641" s="36">
        <f>IFERROR(VALUE(IFERROR(TRIM(INDEX($A641:$V641,MATCH(Lists!$J$4,$A$1:$V$1,0))&amp;""),"")),"")</f>
        <v/>
      </c>
      <c r="AB641" s="36">
        <f>IFERROR(VALUE(IFERROR(TRIM(INDEX($A641:$V641,MATCH(Lists!$J$5,$A$1:$V$1,0))&amp;""),"")),"")</f>
        <v/>
      </c>
      <c r="AC641" s="36">
        <f>IFERROR(VALUE(IFERROR(TRIM(INDEX($A641:$V641,MATCH(Lists!$J$6,$A$1:$V$1,0))&amp;""),"")),"")</f>
        <v/>
      </c>
      <c r="AD641" s="36">
        <f>IFERROR(TRIM(INDEX($A641:$V641,MATCH(Lists!$J$7,$A$1:$V$1,0))&amp;""),"")</f>
        <v/>
      </c>
      <c r="AE641" s="36">
        <f>IFERROR(TRIM(INDEX($A641:$V641,MATCH(Lists!$J$8,$A$1:$V$1,0))&amp;""),"")</f>
        <v/>
      </c>
      <c r="AF641" s="36">
        <f>IFERROR(TRIM(INDEX($A641:$V641,MATCH(Lists!$J$3,$A$1:$V$1,0))&amp;""),"")</f>
        <v/>
      </c>
      <c r="AG641" s="36">
        <f>IF(LEN(AF641)&gt;0,MAX($AG$1:AG640)+1,"")</f>
        <v/>
      </c>
      <c r="AH641" s="36">
        <f>IFERROR(TRIM(INDEX($A641:$V641,MATCH(Lists!$J$9,$A$1:$V$1,0))&amp;""),"")</f>
        <v/>
      </c>
    </row>
    <row r="642">
      <c r="W642" s="35" t="n"/>
      <c r="X642" s="36">
        <f>IFERROR(TRIM(INDEX($A642:$V642,MATCH(Lists!$J$10,$A$1:$V$1,0))&amp;""),"")</f>
        <v/>
      </c>
      <c r="Y642" s="36">
        <f>IF(ISNUMBER(IFERROR(VALUE(IFERROR(TRIM(INDEX($A642:$V642,MATCH(Lists!$J$2,$A$1:$V$1,0))&amp;""),"")),"")),IF(AND(IFERROR(VALUE(IFERROR(TRIM(INDEX($A642:$V642,MATCH(Lists!$J$2,$A$1:$V$1,0))&amp;""),"")),"")&gt;=0,IFERROR(VALUE(IFERROR(TRIM(INDEX($A642:$V642,MATCH(Lists!$J$2,$A$1:$V$1,0))&amp;""),"")),"")&lt;=10),IFERROR(VALUE(IFERROR(TRIM(INDEX($A642:$V642,MATCH(Lists!$J$2,$A$1:$V$1,0))&amp;""),"")),""),""),"")</f>
        <v/>
      </c>
      <c r="Z642" s="36">
        <f>IF(Y642="","",IF(Y642&gt;=9,"Promoter",IF(Y642&gt;=7,"Passive","Detractor")))</f>
        <v/>
      </c>
      <c r="AA642" s="36">
        <f>IFERROR(VALUE(IFERROR(TRIM(INDEX($A642:$V642,MATCH(Lists!$J$4,$A$1:$V$1,0))&amp;""),"")),"")</f>
        <v/>
      </c>
      <c r="AB642" s="36">
        <f>IFERROR(VALUE(IFERROR(TRIM(INDEX($A642:$V642,MATCH(Lists!$J$5,$A$1:$V$1,0))&amp;""),"")),"")</f>
        <v/>
      </c>
      <c r="AC642" s="36">
        <f>IFERROR(VALUE(IFERROR(TRIM(INDEX($A642:$V642,MATCH(Lists!$J$6,$A$1:$V$1,0))&amp;""),"")),"")</f>
        <v/>
      </c>
      <c r="AD642" s="36">
        <f>IFERROR(TRIM(INDEX($A642:$V642,MATCH(Lists!$J$7,$A$1:$V$1,0))&amp;""),"")</f>
        <v/>
      </c>
      <c r="AE642" s="36">
        <f>IFERROR(TRIM(INDEX($A642:$V642,MATCH(Lists!$J$8,$A$1:$V$1,0))&amp;""),"")</f>
        <v/>
      </c>
      <c r="AF642" s="36">
        <f>IFERROR(TRIM(INDEX($A642:$V642,MATCH(Lists!$J$3,$A$1:$V$1,0))&amp;""),"")</f>
        <v/>
      </c>
      <c r="AG642" s="36">
        <f>IF(LEN(AF642)&gt;0,MAX($AG$1:AG641)+1,"")</f>
        <v/>
      </c>
      <c r="AH642" s="36">
        <f>IFERROR(TRIM(INDEX($A642:$V642,MATCH(Lists!$J$9,$A$1:$V$1,0))&amp;""),"")</f>
        <v/>
      </c>
    </row>
    <row r="643">
      <c r="W643" s="35" t="n"/>
      <c r="X643" s="36">
        <f>IFERROR(TRIM(INDEX($A643:$V643,MATCH(Lists!$J$10,$A$1:$V$1,0))&amp;""),"")</f>
        <v/>
      </c>
      <c r="Y643" s="36">
        <f>IF(ISNUMBER(IFERROR(VALUE(IFERROR(TRIM(INDEX($A643:$V643,MATCH(Lists!$J$2,$A$1:$V$1,0))&amp;""),"")),"")),IF(AND(IFERROR(VALUE(IFERROR(TRIM(INDEX($A643:$V643,MATCH(Lists!$J$2,$A$1:$V$1,0))&amp;""),"")),"")&gt;=0,IFERROR(VALUE(IFERROR(TRIM(INDEX($A643:$V643,MATCH(Lists!$J$2,$A$1:$V$1,0))&amp;""),"")),"")&lt;=10),IFERROR(VALUE(IFERROR(TRIM(INDEX($A643:$V643,MATCH(Lists!$J$2,$A$1:$V$1,0))&amp;""),"")),""),""),"")</f>
        <v/>
      </c>
      <c r="Z643" s="36">
        <f>IF(Y643="","",IF(Y643&gt;=9,"Promoter",IF(Y643&gt;=7,"Passive","Detractor")))</f>
        <v/>
      </c>
      <c r="AA643" s="36">
        <f>IFERROR(VALUE(IFERROR(TRIM(INDEX($A643:$V643,MATCH(Lists!$J$4,$A$1:$V$1,0))&amp;""),"")),"")</f>
        <v/>
      </c>
      <c r="AB643" s="36">
        <f>IFERROR(VALUE(IFERROR(TRIM(INDEX($A643:$V643,MATCH(Lists!$J$5,$A$1:$V$1,0))&amp;""),"")),"")</f>
        <v/>
      </c>
      <c r="AC643" s="36">
        <f>IFERROR(VALUE(IFERROR(TRIM(INDEX($A643:$V643,MATCH(Lists!$J$6,$A$1:$V$1,0))&amp;""),"")),"")</f>
        <v/>
      </c>
      <c r="AD643" s="36">
        <f>IFERROR(TRIM(INDEX($A643:$V643,MATCH(Lists!$J$7,$A$1:$V$1,0))&amp;""),"")</f>
        <v/>
      </c>
      <c r="AE643" s="36">
        <f>IFERROR(TRIM(INDEX($A643:$V643,MATCH(Lists!$J$8,$A$1:$V$1,0))&amp;""),"")</f>
        <v/>
      </c>
      <c r="AF643" s="36">
        <f>IFERROR(TRIM(INDEX($A643:$V643,MATCH(Lists!$J$3,$A$1:$V$1,0))&amp;""),"")</f>
        <v/>
      </c>
      <c r="AG643" s="36">
        <f>IF(LEN(AF643)&gt;0,MAX($AG$1:AG642)+1,"")</f>
        <v/>
      </c>
      <c r="AH643" s="36">
        <f>IFERROR(TRIM(INDEX($A643:$V643,MATCH(Lists!$J$9,$A$1:$V$1,0))&amp;""),"")</f>
        <v/>
      </c>
    </row>
    <row r="644">
      <c r="W644" s="35" t="n"/>
      <c r="X644" s="36">
        <f>IFERROR(TRIM(INDEX($A644:$V644,MATCH(Lists!$J$10,$A$1:$V$1,0))&amp;""),"")</f>
        <v/>
      </c>
      <c r="Y644" s="36">
        <f>IF(ISNUMBER(IFERROR(VALUE(IFERROR(TRIM(INDEX($A644:$V644,MATCH(Lists!$J$2,$A$1:$V$1,0))&amp;""),"")),"")),IF(AND(IFERROR(VALUE(IFERROR(TRIM(INDEX($A644:$V644,MATCH(Lists!$J$2,$A$1:$V$1,0))&amp;""),"")),"")&gt;=0,IFERROR(VALUE(IFERROR(TRIM(INDEX($A644:$V644,MATCH(Lists!$J$2,$A$1:$V$1,0))&amp;""),"")),"")&lt;=10),IFERROR(VALUE(IFERROR(TRIM(INDEX($A644:$V644,MATCH(Lists!$J$2,$A$1:$V$1,0))&amp;""),"")),""),""),"")</f>
        <v/>
      </c>
      <c r="Z644" s="36">
        <f>IF(Y644="","",IF(Y644&gt;=9,"Promoter",IF(Y644&gt;=7,"Passive","Detractor")))</f>
        <v/>
      </c>
      <c r="AA644" s="36">
        <f>IFERROR(VALUE(IFERROR(TRIM(INDEX($A644:$V644,MATCH(Lists!$J$4,$A$1:$V$1,0))&amp;""),"")),"")</f>
        <v/>
      </c>
      <c r="AB644" s="36">
        <f>IFERROR(VALUE(IFERROR(TRIM(INDEX($A644:$V644,MATCH(Lists!$J$5,$A$1:$V$1,0))&amp;""),"")),"")</f>
        <v/>
      </c>
      <c r="AC644" s="36">
        <f>IFERROR(VALUE(IFERROR(TRIM(INDEX($A644:$V644,MATCH(Lists!$J$6,$A$1:$V$1,0))&amp;""),"")),"")</f>
        <v/>
      </c>
      <c r="AD644" s="36">
        <f>IFERROR(TRIM(INDEX($A644:$V644,MATCH(Lists!$J$7,$A$1:$V$1,0))&amp;""),"")</f>
        <v/>
      </c>
      <c r="AE644" s="36">
        <f>IFERROR(TRIM(INDEX($A644:$V644,MATCH(Lists!$J$8,$A$1:$V$1,0))&amp;""),"")</f>
        <v/>
      </c>
      <c r="AF644" s="36">
        <f>IFERROR(TRIM(INDEX($A644:$V644,MATCH(Lists!$J$3,$A$1:$V$1,0))&amp;""),"")</f>
        <v/>
      </c>
      <c r="AG644" s="36">
        <f>IF(LEN(AF644)&gt;0,MAX($AG$1:AG643)+1,"")</f>
        <v/>
      </c>
      <c r="AH644" s="36">
        <f>IFERROR(TRIM(INDEX($A644:$V644,MATCH(Lists!$J$9,$A$1:$V$1,0))&amp;""),"")</f>
        <v/>
      </c>
    </row>
    <row r="645">
      <c r="W645" s="35" t="n"/>
      <c r="X645" s="36">
        <f>IFERROR(TRIM(INDEX($A645:$V645,MATCH(Lists!$J$10,$A$1:$V$1,0))&amp;""),"")</f>
        <v/>
      </c>
      <c r="Y645" s="36">
        <f>IF(ISNUMBER(IFERROR(VALUE(IFERROR(TRIM(INDEX($A645:$V645,MATCH(Lists!$J$2,$A$1:$V$1,0))&amp;""),"")),"")),IF(AND(IFERROR(VALUE(IFERROR(TRIM(INDEX($A645:$V645,MATCH(Lists!$J$2,$A$1:$V$1,0))&amp;""),"")),"")&gt;=0,IFERROR(VALUE(IFERROR(TRIM(INDEX($A645:$V645,MATCH(Lists!$J$2,$A$1:$V$1,0))&amp;""),"")),"")&lt;=10),IFERROR(VALUE(IFERROR(TRIM(INDEX($A645:$V645,MATCH(Lists!$J$2,$A$1:$V$1,0))&amp;""),"")),""),""),"")</f>
        <v/>
      </c>
      <c r="Z645" s="36">
        <f>IF(Y645="","",IF(Y645&gt;=9,"Promoter",IF(Y645&gt;=7,"Passive","Detractor")))</f>
        <v/>
      </c>
      <c r="AA645" s="36">
        <f>IFERROR(VALUE(IFERROR(TRIM(INDEX($A645:$V645,MATCH(Lists!$J$4,$A$1:$V$1,0))&amp;""),"")),"")</f>
        <v/>
      </c>
      <c r="AB645" s="36">
        <f>IFERROR(VALUE(IFERROR(TRIM(INDEX($A645:$V645,MATCH(Lists!$J$5,$A$1:$V$1,0))&amp;""),"")),"")</f>
        <v/>
      </c>
      <c r="AC645" s="36">
        <f>IFERROR(VALUE(IFERROR(TRIM(INDEX($A645:$V645,MATCH(Lists!$J$6,$A$1:$V$1,0))&amp;""),"")),"")</f>
        <v/>
      </c>
      <c r="AD645" s="36">
        <f>IFERROR(TRIM(INDEX($A645:$V645,MATCH(Lists!$J$7,$A$1:$V$1,0))&amp;""),"")</f>
        <v/>
      </c>
      <c r="AE645" s="36">
        <f>IFERROR(TRIM(INDEX($A645:$V645,MATCH(Lists!$J$8,$A$1:$V$1,0))&amp;""),"")</f>
        <v/>
      </c>
      <c r="AF645" s="36">
        <f>IFERROR(TRIM(INDEX($A645:$V645,MATCH(Lists!$J$3,$A$1:$V$1,0))&amp;""),"")</f>
        <v/>
      </c>
      <c r="AG645" s="36">
        <f>IF(LEN(AF645)&gt;0,MAX($AG$1:AG644)+1,"")</f>
        <v/>
      </c>
      <c r="AH645" s="36">
        <f>IFERROR(TRIM(INDEX($A645:$V645,MATCH(Lists!$J$9,$A$1:$V$1,0))&amp;""),"")</f>
        <v/>
      </c>
    </row>
    <row r="646">
      <c r="W646" s="35" t="n"/>
      <c r="X646" s="36">
        <f>IFERROR(TRIM(INDEX($A646:$V646,MATCH(Lists!$J$10,$A$1:$V$1,0))&amp;""),"")</f>
        <v/>
      </c>
      <c r="Y646" s="36">
        <f>IF(ISNUMBER(IFERROR(VALUE(IFERROR(TRIM(INDEX($A646:$V646,MATCH(Lists!$J$2,$A$1:$V$1,0))&amp;""),"")),"")),IF(AND(IFERROR(VALUE(IFERROR(TRIM(INDEX($A646:$V646,MATCH(Lists!$J$2,$A$1:$V$1,0))&amp;""),"")),"")&gt;=0,IFERROR(VALUE(IFERROR(TRIM(INDEX($A646:$V646,MATCH(Lists!$J$2,$A$1:$V$1,0))&amp;""),"")),"")&lt;=10),IFERROR(VALUE(IFERROR(TRIM(INDEX($A646:$V646,MATCH(Lists!$J$2,$A$1:$V$1,0))&amp;""),"")),""),""),"")</f>
        <v/>
      </c>
      <c r="Z646" s="36">
        <f>IF(Y646="","",IF(Y646&gt;=9,"Promoter",IF(Y646&gt;=7,"Passive","Detractor")))</f>
        <v/>
      </c>
      <c r="AA646" s="36">
        <f>IFERROR(VALUE(IFERROR(TRIM(INDEX($A646:$V646,MATCH(Lists!$J$4,$A$1:$V$1,0))&amp;""),"")),"")</f>
        <v/>
      </c>
      <c r="AB646" s="36">
        <f>IFERROR(VALUE(IFERROR(TRIM(INDEX($A646:$V646,MATCH(Lists!$J$5,$A$1:$V$1,0))&amp;""),"")),"")</f>
        <v/>
      </c>
      <c r="AC646" s="36">
        <f>IFERROR(VALUE(IFERROR(TRIM(INDEX($A646:$V646,MATCH(Lists!$J$6,$A$1:$V$1,0))&amp;""),"")),"")</f>
        <v/>
      </c>
      <c r="AD646" s="36">
        <f>IFERROR(TRIM(INDEX($A646:$V646,MATCH(Lists!$J$7,$A$1:$V$1,0))&amp;""),"")</f>
        <v/>
      </c>
      <c r="AE646" s="36">
        <f>IFERROR(TRIM(INDEX($A646:$V646,MATCH(Lists!$J$8,$A$1:$V$1,0))&amp;""),"")</f>
        <v/>
      </c>
      <c r="AF646" s="36">
        <f>IFERROR(TRIM(INDEX($A646:$V646,MATCH(Lists!$J$3,$A$1:$V$1,0))&amp;""),"")</f>
        <v/>
      </c>
      <c r="AG646" s="36">
        <f>IF(LEN(AF646)&gt;0,MAX($AG$1:AG645)+1,"")</f>
        <v/>
      </c>
      <c r="AH646" s="36">
        <f>IFERROR(TRIM(INDEX($A646:$V646,MATCH(Lists!$J$9,$A$1:$V$1,0))&amp;""),"")</f>
        <v/>
      </c>
    </row>
    <row r="647">
      <c r="W647" s="35" t="n"/>
      <c r="X647" s="36">
        <f>IFERROR(TRIM(INDEX($A647:$V647,MATCH(Lists!$J$10,$A$1:$V$1,0))&amp;""),"")</f>
        <v/>
      </c>
      <c r="Y647" s="36">
        <f>IF(ISNUMBER(IFERROR(VALUE(IFERROR(TRIM(INDEX($A647:$V647,MATCH(Lists!$J$2,$A$1:$V$1,0))&amp;""),"")),"")),IF(AND(IFERROR(VALUE(IFERROR(TRIM(INDEX($A647:$V647,MATCH(Lists!$J$2,$A$1:$V$1,0))&amp;""),"")),"")&gt;=0,IFERROR(VALUE(IFERROR(TRIM(INDEX($A647:$V647,MATCH(Lists!$J$2,$A$1:$V$1,0))&amp;""),"")),"")&lt;=10),IFERROR(VALUE(IFERROR(TRIM(INDEX($A647:$V647,MATCH(Lists!$J$2,$A$1:$V$1,0))&amp;""),"")),""),""),"")</f>
        <v/>
      </c>
      <c r="Z647" s="36">
        <f>IF(Y647="","",IF(Y647&gt;=9,"Promoter",IF(Y647&gt;=7,"Passive","Detractor")))</f>
        <v/>
      </c>
      <c r="AA647" s="36">
        <f>IFERROR(VALUE(IFERROR(TRIM(INDEX($A647:$V647,MATCH(Lists!$J$4,$A$1:$V$1,0))&amp;""),"")),"")</f>
        <v/>
      </c>
      <c r="AB647" s="36">
        <f>IFERROR(VALUE(IFERROR(TRIM(INDEX($A647:$V647,MATCH(Lists!$J$5,$A$1:$V$1,0))&amp;""),"")),"")</f>
        <v/>
      </c>
      <c r="AC647" s="36">
        <f>IFERROR(VALUE(IFERROR(TRIM(INDEX($A647:$V647,MATCH(Lists!$J$6,$A$1:$V$1,0))&amp;""),"")),"")</f>
        <v/>
      </c>
      <c r="AD647" s="36">
        <f>IFERROR(TRIM(INDEX($A647:$V647,MATCH(Lists!$J$7,$A$1:$V$1,0))&amp;""),"")</f>
        <v/>
      </c>
      <c r="AE647" s="36">
        <f>IFERROR(TRIM(INDEX($A647:$V647,MATCH(Lists!$J$8,$A$1:$V$1,0))&amp;""),"")</f>
        <v/>
      </c>
      <c r="AF647" s="36">
        <f>IFERROR(TRIM(INDEX($A647:$V647,MATCH(Lists!$J$3,$A$1:$V$1,0))&amp;""),"")</f>
        <v/>
      </c>
      <c r="AG647" s="36">
        <f>IF(LEN(AF647)&gt;0,MAX($AG$1:AG646)+1,"")</f>
        <v/>
      </c>
      <c r="AH647" s="36">
        <f>IFERROR(TRIM(INDEX($A647:$V647,MATCH(Lists!$J$9,$A$1:$V$1,0))&amp;""),"")</f>
        <v/>
      </c>
    </row>
    <row r="648">
      <c r="W648" s="35" t="n"/>
      <c r="X648" s="36">
        <f>IFERROR(TRIM(INDEX($A648:$V648,MATCH(Lists!$J$10,$A$1:$V$1,0))&amp;""),"")</f>
        <v/>
      </c>
      <c r="Y648" s="36">
        <f>IF(ISNUMBER(IFERROR(VALUE(IFERROR(TRIM(INDEX($A648:$V648,MATCH(Lists!$J$2,$A$1:$V$1,0))&amp;""),"")),"")),IF(AND(IFERROR(VALUE(IFERROR(TRIM(INDEX($A648:$V648,MATCH(Lists!$J$2,$A$1:$V$1,0))&amp;""),"")),"")&gt;=0,IFERROR(VALUE(IFERROR(TRIM(INDEX($A648:$V648,MATCH(Lists!$J$2,$A$1:$V$1,0))&amp;""),"")),"")&lt;=10),IFERROR(VALUE(IFERROR(TRIM(INDEX($A648:$V648,MATCH(Lists!$J$2,$A$1:$V$1,0))&amp;""),"")),""),""),"")</f>
        <v/>
      </c>
      <c r="Z648" s="36">
        <f>IF(Y648="","",IF(Y648&gt;=9,"Promoter",IF(Y648&gt;=7,"Passive","Detractor")))</f>
        <v/>
      </c>
      <c r="AA648" s="36">
        <f>IFERROR(VALUE(IFERROR(TRIM(INDEX($A648:$V648,MATCH(Lists!$J$4,$A$1:$V$1,0))&amp;""),"")),"")</f>
        <v/>
      </c>
      <c r="AB648" s="36">
        <f>IFERROR(VALUE(IFERROR(TRIM(INDEX($A648:$V648,MATCH(Lists!$J$5,$A$1:$V$1,0))&amp;""),"")),"")</f>
        <v/>
      </c>
      <c r="AC648" s="36">
        <f>IFERROR(VALUE(IFERROR(TRIM(INDEX($A648:$V648,MATCH(Lists!$J$6,$A$1:$V$1,0))&amp;""),"")),"")</f>
        <v/>
      </c>
      <c r="AD648" s="36">
        <f>IFERROR(TRIM(INDEX($A648:$V648,MATCH(Lists!$J$7,$A$1:$V$1,0))&amp;""),"")</f>
        <v/>
      </c>
      <c r="AE648" s="36">
        <f>IFERROR(TRIM(INDEX($A648:$V648,MATCH(Lists!$J$8,$A$1:$V$1,0))&amp;""),"")</f>
        <v/>
      </c>
      <c r="AF648" s="36">
        <f>IFERROR(TRIM(INDEX($A648:$V648,MATCH(Lists!$J$3,$A$1:$V$1,0))&amp;""),"")</f>
        <v/>
      </c>
      <c r="AG648" s="36">
        <f>IF(LEN(AF648)&gt;0,MAX($AG$1:AG647)+1,"")</f>
        <v/>
      </c>
      <c r="AH648" s="36">
        <f>IFERROR(TRIM(INDEX($A648:$V648,MATCH(Lists!$J$9,$A$1:$V$1,0))&amp;""),"")</f>
        <v/>
      </c>
    </row>
    <row r="649">
      <c r="W649" s="35" t="n"/>
      <c r="X649" s="36">
        <f>IFERROR(TRIM(INDEX($A649:$V649,MATCH(Lists!$J$10,$A$1:$V$1,0))&amp;""),"")</f>
        <v/>
      </c>
      <c r="Y649" s="36">
        <f>IF(ISNUMBER(IFERROR(VALUE(IFERROR(TRIM(INDEX($A649:$V649,MATCH(Lists!$J$2,$A$1:$V$1,0))&amp;""),"")),"")),IF(AND(IFERROR(VALUE(IFERROR(TRIM(INDEX($A649:$V649,MATCH(Lists!$J$2,$A$1:$V$1,0))&amp;""),"")),"")&gt;=0,IFERROR(VALUE(IFERROR(TRIM(INDEX($A649:$V649,MATCH(Lists!$J$2,$A$1:$V$1,0))&amp;""),"")),"")&lt;=10),IFERROR(VALUE(IFERROR(TRIM(INDEX($A649:$V649,MATCH(Lists!$J$2,$A$1:$V$1,0))&amp;""),"")),""),""),"")</f>
        <v/>
      </c>
      <c r="Z649" s="36">
        <f>IF(Y649="","",IF(Y649&gt;=9,"Promoter",IF(Y649&gt;=7,"Passive","Detractor")))</f>
        <v/>
      </c>
      <c r="AA649" s="36">
        <f>IFERROR(VALUE(IFERROR(TRIM(INDEX($A649:$V649,MATCH(Lists!$J$4,$A$1:$V$1,0))&amp;""),"")),"")</f>
        <v/>
      </c>
      <c r="AB649" s="36">
        <f>IFERROR(VALUE(IFERROR(TRIM(INDEX($A649:$V649,MATCH(Lists!$J$5,$A$1:$V$1,0))&amp;""),"")),"")</f>
        <v/>
      </c>
      <c r="AC649" s="36">
        <f>IFERROR(VALUE(IFERROR(TRIM(INDEX($A649:$V649,MATCH(Lists!$J$6,$A$1:$V$1,0))&amp;""),"")),"")</f>
        <v/>
      </c>
      <c r="AD649" s="36">
        <f>IFERROR(TRIM(INDEX($A649:$V649,MATCH(Lists!$J$7,$A$1:$V$1,0))&amp;""),"")</f>
        <v/>
      </c>
      <c r="AE649" s="36">
        <f>IFERROR(TRIM(INDEX($A649:$V649,MATCH(Lists!$J$8,$A$1:$V$1,0))&amp;""),"")</f>
        <v/>
      </c>
      <c r="AF649" s="36">
        <f>IFERROR(TRIM(INDEX($A649:$V649,MATCH(Lists!$J$3,$A$1:$V$1,0))&amp;""),"")</f>
        <v/>
      </c>
      <c r="AG649" s="36">
        <f>IF(LEN(AF649)&gt;0,MAX($AG$1:AG648)+1,"")</f>
        <v/>
      </c>
      <c r="AH649" s="36">
        <f>IFERROR(TRIM(INDEX($A649:$V649,MATCH(Lists!$J$9,$A$1:$V$1,0))&amp;""),"")</f>
        <v/>
      </c>
    </row>
    <row r="650">
      <c r="W650" s="35" t="n"/>
      <c r="X650" s="36">
        <f>IFERROR(TRIM(INDEX($A650:$V650,MATCH(Lists!$J$10,$A$1:$V$1,0))&amp;""),"")</f>
        <v/>
      </c>
      <c r="Y650" s="36">
        <f>IF(ISNUMBER(IFERROR(VALUE(IFERROR(TRIM(INDEX($A650:$V650,MATCH(Lists!$J$2,$A$1:$V$1,0))&amp;""),"")),"")),IF(AND(IFERROR(VALUE(IFERROR(TRIM(INDEX($A650:$V650,MATCH(Lists!$J$2,$A$1:$V$1,0))&amp;""),"")),"")&gt;=0,IFERROR(VALUE(IFERROR(TRIM(INDEX($A650:$V650,MATCH(Lists!$J$2,$A$1:$V$1,0))&amp;""),"")),"")&lt;=10),IFERROR(VALUE(IFERROR(TRIM(INDEX($A650:$V650,MATCH(Lists!$J$2,$A$1:$V$1,0))&amp;""),"")),""),""),"")</f>
        <v/>
      </c>
      <c r="Z650" s="36">
        <f>IF(Y650="","",IF(Y650&gt;=9,"Promoter",IF(Y650&gt;=7,"Passive","Detractor")))</f>
        <v/>
      </c>
      <c r="AA650" s="36">
        <f>IFERROR(VALUE(IFERROR(TRIM(INDEX($A650:$V650,MATCH(Lists!$J$4,$A$1:$V$1,0))&amp;""),"")),"")</f>
        <v/>
      </c>
      <c r="AB650" s="36">
        <f>IFERROR(VALUE(IFERROR(TRIM(INDEX($A650:$V650,MATCH(Lists!$J$5,$A$1:$V$1,0))&amp;""),"")),"")</f>
        <v/>
      </c>
      <c r="AC650" s="36">
        <f>IFERROR(VALUE(IFERROR(TRIM(INDEX($A650:$V650,MATCH(Lists!$J$6,$A$1:$V$1,0))&amp;""),"")),"")</f>
        <v/>
      </c>
      <c r="AD650" s="36">
        <f>IFERROR(TRIM(INDEX($A650:$V650,MATCH(Lists!$J$7,$A$1:$V$1,0))&amp;""),"")</f>
        <v/>
      </c>
      <c r="AE650" s="36">
        <f>IFERROR(TRIM(INDEX($A650:$V650,MATCH(Lists!$J$8,$A$1:$V$1,0))&amp;""),"")</f>
        <v/>
      </c>
      <c r="AF650" s="36">
        <f>IFERROR(TRIM(INDEX($A650:$V650,MATCH(Lists!$J$3,$A$1:$V$1,0))&amp;""),"")</f>
        <v/>
      </c>
      <c r="AG650" s="36">
        <f>IF(LEN(AF650)&gt;0,MAX($AG$1:AG649)+1,"")</f>
        <v/>
      </c>
      <c r="AH650" s="36">
        <f>IFERROR(TRIM(INDEX($A650:$V650,MATCH(Lists!$J$9,$A$1:$V$1,0))&amp;""),"")</f>
        <v/>
      </c>
    </row>
    <row r="651">
      <c r="W651" s="35" t="n"/>
      <c r="X651" s="36">
        <f>IFERROR(TRIM(INDEX($A651:$V651,MATCH(Lists!$J$10,$A$1:$V$1,0))&amp;""),"")</f>
        <v/>
      </c>
      <c r="Y651" s="36">
        <f>IF(ISNUMBER(IFERROR(VALUE(IFERROR(TRIM(INDEX($A651:$V651,MATCH(Lists!$J$2,$A$1:$V$1,0))&amp;""),"")),"")),IF(AND(IFERROR(VALUE(IFERROR(TRIM(INDEX($A651:$V651,MATCH(Lists!$J$2,$A$1:$V$1,0))&amp;""),"")),"")&gt;=0,IFERROR(VALUE(IFERROR(TRIM(INDEX($A651:$V651,MATCH(Lists!$J$2,$A$1:$V$1,0))&amp;""),"")),"")&lt;=10),IFERROR(VALUE(IFERROR(TRIM(INDEX($A651:$V651,MATCH(Lists!$J$2,$A$1:$V$1,0))&amp;""),"")),""),""),"")</f>
        <v/>
      </c>
      <c r="Z651" s="36">
        <f>IF(Y651="","",IF(Y651&gt;=9,"Promoter",IF(Y651&gt;=7,"Passive","Detractor")))</f>
        <v/>
      </c>
      <c r="AA651" s="36">
        <f>IFERROR(VALUE(IFERROR(TRIM(INDEX($A651:$V651,MATCH(Lists!$J$4,$A$1:$V$1,0))&amp;""),"")),"")</f>
        <v/>
      </c>
      <c r="AB651" s="36">
        <f>IFERROR(VALUE(IFERROR(TRIM(INDEX($A651:$V651,MATCH(Lists!$J$5,$A$1:$V$1,0))&amp;""),"")),"")</f>
        <v/>
      </c>
      <c r="AC651" s="36">
        <f>IFERROR(VALUE(IFERROR(TRIM(INDEX($A651:$V651,MATCH(Lists!$J$6,$A$1:$V$1,0))&amp;""),"")),"")</f>
        <v/>
      </c>
      <c r="AD651" s="36">
        <f>IFERROR(TRIM(INDEX($A651:$V651,MATCH(Lists!$J$7,$A$1:$V$1,0))&amp;""),"")</f>
        <v/>
      </c>
      <c r="AE651" s="36">
        <f>IFERROR(TRIM(INDEX($A651:$V651,MATCH(Lists!$J$8,$A$1:$V$1,0))&amp;""),"")</f>
        <v/>
      </c>
      <c r="AF651" s="36">
        <f>IFERROR(TRIM(INDEX($A651:$V651,MATCH(Lists!$J$3,$A$1:$V$1,0))&amp;""),"")</f>
        <v/>
      </c>
      <c r="AG651" s="36">
        <f>IF(LEN(AF651)&gt;0,MAX($AG$1:AG650)+1,"")</f>
        <v/>
      </c>
      <c r="AH651" s="36">
        <f>IFERROR(TRIM(INDEX($A651:$V651,MATCH(Lists!$J$9,$A$1:$V$1,0))&amp;""),"")</f>
        <v/>
      </c>
    </row>
    <row r="652">
      <c r="W652" s="35" t="n"/>
      <c r="X652" s="36">
        <f>IFERROR(TRIM(INDEX($A652:$V652,MATCH(Lists!$J$10,$A$1:$V$1,0))&amp;""),"")</f>
        <v/>
      </c>
      <c r="Y652" s="36">
        <f>IF(ISNUMBER(IFERROR(VALUE(IFERROR(TRIM(INDEX($A652:$V652,MATCH(Lists!$J$2,$A$1:$V$1,0))&amp;""),"")),"")),IF(AND(IFERROR(VALUE(IFERROR(TRIM(INDEX($A652:$V652,MATCH(Lists!$J$2,$A$1:$V$1,0))&amp;""),"")),"")&gt;=0,IFERROR(VALUE(IFERROR(TRIM(INDEX($A652:$V652,MATCH(Lists!$J$2,$A$1:$V$1,0))&amp;""),"")),"")&lt;=10),IFERROR(VALUE(IFERROR(TRIM(INDEX($A652:$V652,MATCH(Lists!$J$2,$A$1:$V$1,0))&amp;""),"")),""),""),"")</f>
        <v/>
      </c>
      <c r="Z652" s="36">
        <f>IF(Y652="","",IF(Y652&gt;=9,"Promoter",IF(Y652&gt;=7,"Passive","Detractor")))</f>
        <v/>
      </c>
      <c r="AA652" s="36">
        <f>IFERROR(VALUE(IFERROR(TRIM(INDEX($A652:$V652,MATCH(Lists!$J$4,$A$1:$V$1,0))&amp;""),"")),"")</f>
        <v/>
      </c>
      <c r="AB652" s="36">
        <f>IFERROR(VALUE(IFERROR(TRIM(INDEX($A652:$V652,MATCH(Lists!$J$5,$A$1:$V$1,0))&amp;""),"")),"")</f>
        <v/>
      </c>
      <c r="AC652" s="36">
        <f>IFERROR(VALUE(IFERROR(TRIM(INDEX($A652:$V652,MATCH(Lists!$J$6,$A$1:$V$1,0))&amp;""),"")),"")</f>
        <v/>
      </c>
      <c r="AD652" s="36">
        <f>IFERROR(TRIM(INDEX($A652:$V652,MATCH(Lists!$J$7,$A$1:$V$1,0))&amp;""),"")</f>
        <v/>
      </c>
      <c r="AE652" s="36">
        <f>IFERROR(TRIM(INDEX($A652:$V652,MATCH(Lists!$J$8,$A$1:$V$1,0))&amp;""),"")</f>
        <v/>
      </c>
      <c r="AF652" s="36">
        <f>IFERROR(TRIM(INDEX($A652:$V652,MATCH(Lists!$J$3,$A$1:$V$1,0))&amp;""),"")</f>
        <v/>
      </c>
      <c r="AG652" s="36">
        <f>IF(LEN(AF652)&gt;0,MAX($AG$1:AG651)+1,"")</f>
        <v/>
      </c>
      <c r="AH652" s="36">
        <f>IFERROR(TRIM(INDEX($A652:$V652,MATCH(Lists!$J$9,$A$1:$V$1,0))&amp;""),"")</f>
        <v/>
      </c>
    </row>
    <row r="653">
      <c r="W653" s="35" t="n"/>
      <c r="X653" s="36">
        <f>IFERROR(TRIM(INDEX($A653:$V653,MATCH(Lists!$J$10,$A$1:$V$1,0))&amp;""),"")</f>
        <v/>
      </c>
      <c r="Y653" s="36">
        <f>IF(ISNUMBER(IFERROR(VALUE(IFERROR(TRIM(INDEX($A653:$V653,MATCH(Lists!$J$2,$A$1:$V$1,0))&amp;""),"")),"")),IF(AND(IFERROR(VALUE(IFERROR(TRIM(INDEX($A653:$V653,MATCH(Lists!$J$2,$A$1:$V$1,0))&amp;""),"")),"")&gt;=0,IFERROR(VALUE(IFERROR(TRIM(INDEX($A653:$V653,MATCH(Lists!$J$2,$A$1:$V$1,0))&amp;""),"")),"")&lt;=10),IFERROR(VALUE(IFERROR(TRIM(INDEX($A653:$V653,MATCH(Lists!$J$2,$A$1:$V$1,0))&amp;""),"")),""),""),"")</f>
        <v/>
      </c>
      <c r="Z653" s="36">
        <f>IF(Y653="","",IF(Y653&gt;=9,"Promoter",IF(Y653&gt;=7,"Passive","Detractor")))</f>
        <v/>
      </c>
      <c r="AA653" s="36">
        <f>IFERROR(VALUE(IFERROR(TRIM(INDEX($A653:$V653,MATCH(Lists!$J$4,$A$1:$V$1,0))&amp;""),"")),"")</f>
        <v/>
      </c>
      <c r="AB653" s="36">
        <f>IFERROR(VALUE(IFERROR(TRIM(INDEX($A653:$V653,MATCH(Lists!$J$5,$A$1:$V$1,0))&amp;""),"")),"")</f>
        <v/>
      </c>
      <c r="AC653" s="36">
        <f>IFERROR(VALUE(IFERROR(TRIM(INDEX($A653:$V653,MATCH(Lists!$J$6,$A$1:$V$1,0))&amp;""),"")),"")</f>
        <v/>
      </c>
      <c r="AD653" s="36">
        <f>IFERROR(TRIM(INDEX($A653:$V653,MATCH(Lists!$J$7,$A$1:$V$1,0))&amp;""),"")</f>
        <v/>
      </c>
      <c r="AE653" s="36">
        <f>IFERROR(TRIM(INDEX($A653:$V653,MATCH(Lists!$J$8,$A$1:$V$1,0))&amp;""),"")</f>
        <v/>
      </c>
      <c r="AF653" s="36">
        <f>IFERROR(TRIM(INDEX($A653:$V653,MATCH(Lists!$J$3,$A$1:$V$1,0))&amp;""),"")</f>
        <v/>
      </c>
      <c r="AG653" s="36">
        <f>IF(LEN(AF653)&gt;0,MAX($AG$1:AG652)+1,"")</f>
        <v/>
      </c>
      <c r="AH653" s="36">
        <f>IFERROR(TRIM(INDEX($A653:$V653,MATCH(Lists!$J$9,$A$1:$V$1,0))&amp;""),"")</f>
        <v/>
      </c>
    </row>
    <row r="654">
      <c r="W654" s="35" t="n"/>
      <c r="X654" s="36">
        <f>IFERROR(TRIM(INDEX($A654:$V654,MATCH(Lists!$J$10,$A$1:$V$1,0))&amp;""),"")</f>
        <v/>
      </c>
      <c r="Y654" s="36">
        <f>IF(ISNUMBER(IFERROR(VALUE(IFERROR(TRIM(INDEX($A654:$V654,MATCH(Lists!$J$2,$A$1:$V$1,0))&amp;""),"")),"")),IF(AND(IFERROR(VALUE(IFERROR(TRIM(INDEX($A654:$V654,MATCH(Lists!$J$2,$A$1:$V$1,0))&amp;""),"")),"")&gt;=0,IFERROR(VALUE(IFERROR(TRIM(INDEX($A654:$V654,MATCH(Lists!$J$2,$A$1:$V$1,0))&amp;""),"")),"")&lt;=10),IFERROR(VALUE(IFERROR(TRIM(INDEX($A654:$V654,MATCH(Lists!$J$2,$A$1:$V$1,0))&amp;""),"")),""),""),"")</f>
        <v/>
      </c>
      <c r="Z654" s="36">
        <f>IF(Y654="","",IF(Y654&gt;=9,"Promoter",IF(Y654&gt;=7,"Passive","Detractor")))</f>
        <v/>
      </c>
      <c r="AA654" s="36">
        <f>IFERROR(VALUE(IFERROR(TRIM(INDEX($A654:$V654,MATCH(Lists!$J$4,$A$1:$V$1,0))&amp;""),"")),"")</f>
        <v/>
      </c>
      <c r="AB654" s="36">
        <f>IFERROR(VALUE(IFERROR(TRIM(INDEX($A654:$V654,MATCH(Lists!$J$5,$A$1:$V$1,0))&amp;""),"")),"")</f>
        <v/>
      </c>
      <c r="AC654" s="36">
        <f>IFERROR(VALUE(IFERROR(TRIM(INDEX($A654:$V654,MATCH(Lists!$J$6,$A$1:$V$1,0))&amp;""),"")),"")</f>
        <v/>
      </c>
      <c r="AD654" s="36">
        <f>IFERROR(TRIM(INDEX($A654:$V654,MATCH(Lists!$J$7,$A$1:$V$1,0))&amp;""),"")</f>
        <v/>
      </c>
      <c r="AE654" s="36">
        <f>IFERROR(TRIM(INDEX($A654:$V654,MATCH(Lists!$J$8,$A$1:$V$1,0))&amp;""),"")</f>
        <v/>
      </c>
      <c r="AF654" s="36">
        <f>IFERROR(TRIM(INDEX($A654:$V654,MATCH(Lists!$J$3,$A$1:$V$1,0))&amp;""),"")</f>
        <v/>
      </c>
      <c r="AG654" s="36">
        <f>IF(LEN(AF654)&gt;0,MAX($AG$1:AG653)+1,"")</f>
        <v/>
      </c>
      <c r="AH654" s="36">
        <f>IFERROR(TRIM(INDEX($A654:$V654,MATCH(Lists!$J$9,$A$1:$V$1,0))&amp;""),"")</f>
        <v/>
      </c>
    </row>
    <row r="655">
      <c r="W655" s="35" t="n"/>
      <c r="X655" s="36">
        <f>IFERROR(TRIM(INDEX($A655:$V655,MATCH(Lists!$J$10,$A$1:$V$1,0))&amp;""),"")</f>
        <v/>
      </c>
      <c r="Y655" s="36">
        <f>IF(ISNUMBER(IFERROR(VALUE(IFERROR(TRIM(INDEX($A655:$V655,MATCH(Lists!$J$2,$A$1:$V$1,0))&amp;""),"")),"")),IF(AND(IFERROR(VALUE(IFERROR(TRIM(INDEX($A655:$V655,MATCH(Lists!$J$2,$A$1:$V$1,0))&amp;""),"")),"")&gt;=0,IFERROR(VALUE(IFERROR(TRIM(INDEX($A655:$V655,MATCH(Lists!$J$2,$A$1:$V$1,0))&amp;""),"")),"")&lt;=10),IFERROR(VALUE(IFERROR(TRIM(INDEX($A655:$V655,MATCH(Lists!$J$2,$A$1:$V$1,0))&amp;""),"")),""),""),"")</f>
        <v/>
      </c>
      <c r="Z655" s="36">
        <f>IF(Y655="","",IF(Y655&gt;=9,"Promoter",IF(Y655&gt;=7,"Passive","Detractor")))</f>
        <v/>
      </c>
      <c r="AA655" s="36">
        <f>IFERROR(VALUE(IFERROR(TRIM(INDEX($A655:$V655,MATCH(Lists!$J$4,$A$1:$V$1,0))&amp;""),"")),"")</f>
        <v/>
      </c>
      <c r="AB655" s="36">
        <f>IFERROR(VALUE(IFERROR(TRIM(INDEX($A655:$V655,MATCH(Lists!$J$5,$A$1:$V$1,0))&amp;""),"")),"")</f>
        <v/>
      </c>
      <c r="AC655" s="36">
        <f>IFERROR(VALUE(IFERROR(TRIM(INDEX($A655:$V655,MATCH(Lists!$J$6,$A$1:$V$1,0))&amp;""),"")),"")</f>
        <v/>
      </c>
      <c r="AD655" s="36">
        <f>IFERROR(TRIM(INDEX($A655:$V655,MATCH(Lists!$J$7,$A$1:$V$1,0))&amp;""),"")</f>
        <v/>
      </c>
      <c r="AE655" s="36">
        <f>IFERROR(TRIM(INDEX($A655:$V655,MATCH(Lists!$J$8,$A$1:$V$1,0))&amp;""),"")</f>
        <v/>
      </c>
      <c r="AF655" s="36">
        <f>IFERROR(TRIM(INDEX($A655:$V655,MATCH(Lists!$J$3,$A$1:$V$1,0))&amp;""),"")</f>
        <v/>
      </c>
      <c r="AG655" s="36">
        <f>IF(LEN(AF655)&gt;0,MAX($AG$1:AG654)+1,"")</f>
        <v/>
      </c>
      <c r="AH655" s="36">
        <f>IFERROR(TRIM(INDEX($A655:$V655,MATCH(Lists!$J$9,$A$1:$V$1,0))&amp;""),"")</f>
        <v/>
      </c>
    </row>
    <row r="656">
      <c r="W656" s="35" t="n"/>
      <c r="X656" s="36">
        <f>IFERROR(TRIM(INDEX($A656:$V656,MATCH(Lists!$J$10,$A$1:$V$1,0))&amp;""),"")</f>
        <v/>
      </c>
      <c r="Y656" s="36">
        <f>IF(ISNUMBER(IFERROR(VALUE(IFERROR(TRIM(INDEX($A656:$V656,MATCH(Lists!$J$2,$A$1:$V$1,0))&amp;""),"")),"")),IF(AND(IFERROR(VALUE(IFERROR(TRIM(INDEX($A656:$V656,MATCH(Lists!$J$2,$A$1:$V$1,0))&amp;""),"")),"")&gt;=0,IFERROR(VALUE(IFERROR(TRIM(INDEX($A656:$V656,MATCH(Lists!$J$2,$A$1:$V$1,0))&amp;""),"")),"")&lt;=10),IFERROR(VALUE(IFERROR(TRIM(INDEX($A656:$V656,MATCH(Lists!$J$2,$A$1:$V$1,0))&amp;""),"")),""),""),"")</f>
        <v/>
      </c>
      <c r="Z656" s="36">
        <f>IF(Y656="","",IF(Y656&gt;=9,"Promoter",IF(Y656&gt;=7,"Passive","Detractor")))</f>
        <v/>
      </c>
      <c r="AA656" s="36">
        <f>IFERROR(VALUE(IFERROR(TRIM(INDEX($A656:$V656,MATCH(Lists!$J$4,$A$1:$V$1,0))&amp;""),"")),"")</f>
        <v/>
      </c>
      <c r="AB656" s="36">
        <f>IFERROR(VALUE(IFERROR(TRIM(INDEX($A656:$V656,MATCH(Lists!$J$5,$A$1:$V$1,0))&amp;""),"")),"")</f>
        <v/>
      </c>
      <c r="AC656" s="36">
        <f>IFERROR(VALUE(IFERROR(TRIM(INDEX($A656:$V656,MATCH(Lists!$J$6,$A$1:$V$1,0))&amp;""),"")),"")</f>
        <v/>
      </c>
      <c r="AD656" s="36">
        <f>IFERROR(TRIM(INDEX($A656:$V656,MATCH(Lists!$J$7,$A$1:$V$1,0))&amp;""),"")</f>
        <v/>
      </c>
      <c r="AE656" s="36">
        <f>IFERROR(TRIM(INDEX($A656:$V656,MATCH(Lists!$J$8,$A$1:$V$1,0))&amp;""),"")</f>
        <v/>
      </c>
      <c r="AF656" s="36">
        <f>IFERROR(TRIM(INDEX($A656:$V656,MATCH(Lists!$J$3,$A$1:$V$1,0))&amp;""),"")</f>
        <v/>
      </c>
      <c r="AG656" s="36">
        <f>IF(LEN(AF656)&gt;0,MAX($AG$1:AG655)+1,"")</f>
        <v/>
      </c>
      <c r="AH656" s="36">
        <f>IFERROR(TRIM(INDEX($A656:$V656,MATCH(Lists!$J$9,$A$1:$V$1,0))&amp;""),"")</f>
        <v/>
      </c>
    </row>
    <row r="657">
      <c r="W657" s="35" t="n"/>
      <c r="X657" s="36">
        <f>IFERROR(TRIM(INDEX($A657:$V657,MATCH(Lists!$J$10,$A$1:$V$1,0))&amp;""),"")</f>
        <v/>
      </c>
      <c r="Y657" s="36">
        <f>IF(ISNUMBER(IFERROR(VALUE(IFERROR(TRIM(INDEX($A657:$V657,MATCH(Lists!$J$2,$A$1:$V$1,0))&amp;""),"")),"")),IF(AND(IFERROR(VALUE(IFERROR(TRIM(INDEX($A657:$V657,MATCH(Lists!$J$2,$A$1:$V$1,0))&amp;""),"")),"")&gt;=0,IFERROR(VALUE(IFERROR(TRIM(INDEX($A657:$V657,MATCH(Lists!$J$2,$A$1:$V$1,0))&amp;""),"")),"")&lt;=10),IFERROR(VALUE(IFERROR(TRIM(INDEX($A657:$V657,MATCH(Lists!$J$2,$A$1:$V$1,0))&amp;""),"")),""),""),"")</f>
        <v/>
      </c>
      <c r="Z657" s="36">
        <f>IF(Y657="","",IF(Y657&gt;=9,"Promoter",IF(Y657&gt;=7,"Passive","Detractor")))</f>
        <v/>
      </c>
      <c r="AA657" s="36">
        <f>IFERROR(VALUE(IFERROR(TRIM(INDEX($A657:$V657,MATCH(Lists!$J$4,$A$1:$V$1,0))&amp;""),"")),"")</f>
        <v/>
      </c>
      <c r="AB657" s="36">
        <f>IFERROR(VALUE(IFERROR(TRIM(INDEX($A657:$V657,MATCH(Lists!$J$5,$A$1:$V$1,0))&amp;""),"")),"")</f>
        <v/>
      </c>
      <c r="AC657" s="36">
        <f>IFERROR(VALUE(IFERROR(TRIM(INDEX($A657:$V657,MATCH(Lists!$J$6,$A$1:$V$1,0))&amp;""),"")),"")</f>
        <v/>
      </c>
      <c r="AD657" s="36">
        <f>IFERROR(TRIM(INDEX($A657:$V657,MATCH(Lists!$J$7,$A$1:$V$1,0))&amp;""),"")</f>
        <v/>
      </c>
      <c r="AE657" s="36">
        <f>IFERROR(TRIM(INDEX($A657:$V657,MATCH(Lists!$J$8,$A$1:$V$1,0))&amp;""),"")</f>
        <v/>
      </c>
      <c r="AF657" s="36">
        <f>IFERROR(TRIM(INDEX($A657:$V657,MATCH(Lists!$J$3,$A$1:$V$1,0))&amp;""),"")</f>
        <v/>
      </c>
      <c r="AG657" s="36">
        <f>IF(LEN(AF657)&gt;0,MAX($AG$1:AG656)+1,"")</f>
        <v/>
      </c>
      <c r="AH657" s="36">
        <f>IFERROR(TRIM(INDEX($A657:$V657,MATCH(Lists!$J$9,$A$1:$V$1,0))&amp;""),"")</f>
        <v/>
      </c>
    </row>
    <row r="658">
      <c r="W658" s="35" t="n"/>
      <c r="X658" s="36">
        <f>IFERROR(TRIM(INDEX($A658:$V658,MATCH(Lists!$J$10,$A$1:$V$1,0))&amp;""),"")</f>
        <v/>
      </c>
      <c r="Y658" s="36">
        <f>IF(ISNUMBER(IFERROR(VALUE(IFERROR(TRIM(INDEX($A658:$V658,MATCH(Lists!$J$2,$A$1:$V$1,0))&amp;""),"")),"")),IF(AND(IFERROR(VALUE(IFERROR(TRIM(INDEX($A658:$V658,MATCH(Lists!$J$2,$A$1:$V$1,0))&amp;""),"")),"")&gt;=0,IFERROR(VALUE(IFERROR(TRIM(INDEX($A658:$V658,MATCH(Lists!$J$2,$A$1:$V$1,0))&amp;""),"")),"")&lt;=10),IFERROR(VALUE(IFERROR(TRIM(INDEX($A658:$V658,MATCH(Lists!$J$2,$A$1:$V$1,0))&amp;""),"")),""),""),"")</f>
        <v/>
      </c>
      <c r="Z658" s="36">
        <f>IF(Y658="","",IF(Y658&gt;=9,"Promoter",IF(Y658&gt;=7,"Passive","Detractor")))</f>
        <v/>
      </c>
      <c r="AA658" s="36">
        <f>IFERROR(VALUE(IFERROR(TRIM(INDEX($A658:$V658,MATCH(Lists!$J$4,$A$1:$V$1,0))&amp;""),"")),"")</f>
        <v/>
      </c>
      <c r="AB658" s="36">
        <f>IFERROR(VALUE(IFERROR(TRIM(INDEX($A658:$V658,MATCH(Lists!$J$5,$A$1:$V$1,0))&amp;""),"")),"")</f>
        <v/>
      </c>
      <c r="AC658" s="36">
        <f>IFERROR(VALUE(IFERROR(TRIM(INDEX($A658:$V658,MATCH(Lists!$J$6,$A$1:$V$1,0))&amp;""),"")),"")</f>
        <v/>
      </c>
      <c r="AD658" s="36">
        <f>IFERROR(TRIM(INDEX($A658:$V658,MATCH(Lists!$J$7,$A$1:$V$1,0))&amp;""),"")</f>
        <v/>
      </c>
      <c r="AE658" s="36">
        <f>IFERROR(TRIM(INDEX($A658:$V658,MATCH(Lists!$J$8,$A$1:$V$1,0))&amp;""),"")</f>
        <v/>
      </c>
      <c r="AF658" s="36">
        <f>IFERROR(TRIM(INDEX($A658:$V658,MATCH(Lists!$J$3,$A$1:$V$1,0))&amp;""),"")</f>
        <v/>
      </c>
      <c r="AG658" s="36">
        <f>IF(LEN(AF658)&gt;0,MAX($AG$1:AG657)+1,"")</f>
        <v/>
      </c>
      <c r="AH658" s="36">
        <f>IFERROR(TRIM(INDEX($A658:$V658,MATCH(Lists!$J$9,$A$1:$V$1,0))&amp;""),"")</f>
        <v/>
      </c>
    </row>
    <row r="659">
      <c r="W659" s="35" t="n"/>
      <c r="X659" s="36">
        <f>IFERROR(TRIM(INDEX($A659:$V659,MATCH(Lists!$J$10,$A$1:$V$1,0))&amp;""),"")</f>
        <v/>
      </c>
      <c r="Y659" s="36">
        <f>IF(ISNUMBER(IFERROR(VALUE(IFERROR(TRIM(INDEX($A659:$V659,MATCH(Lists!$J$2,$A$1:$V$1,0))&amp;""),"")),"")),IF(AND(IFERROR(VALUE(IFERROR(TRIM(INDEX($A659:$V659,MATCH(Lists!$J$2,$A$1:$V$1,0))&amp;""),"")),"")&gt;=0,IFERROR(VALUE(IFERROR(TRIM(INDEX($A659:$V659,MATCH(Lists!$J$2,$A$1:$V$1,0))&amp;""),"")),"")&lt;=10),IFERROR(VALUE(IFERROR(TRIM(INDEX($A659:$V659,MATCH(Lists!$J$2,$A$1:$V$1,0))&amp;""),"")),""),""),"")</f>
        <v/>
      </c>
      <c r="Z659" s="36">
        <f>IF(Y659="","",IF(Y659&gt;=9,"Promoter",IF(Y659&gt;=7,"Passive","Detractor")))</f>
        <v/>
      </c>
      <c r="AA659" s="36">
        <f>IFERROR(VALUE(IFERROR(TRIM(INDEX($A659:$V659,MATCH(Lists!$J$4,$A$1:$V$1,0))&amp;""),"")),"")</f>
        <v/>
      </c>
      <c r="AB659" s="36">
        <f>IFERROR(VALUE(IFERROR(TRIM(INDEX($A659:$V659,MATCH(Lists!$J$5,$A$1:$V$1,0))&amp;""),"")),"")</f>
        <v/>
      </c>
      <c r="AC659" s="36">
        <f>IFERROR(VALUE(IFERROR(TRIM(INDEX($A659:$V659,MATCH(Lists!$J$6,$A$1:$V$1,0))&amp;""),"")),"")</f>
        <v/>
      </c>
      <c r="AD659" s="36">
        <f>IFERROR(TRIM(INDEX($A659:$V659,MATCH(Lists!$J$7,$A$1:$V$1,0))&amp;""),"")</f>
        <v/>
      </c>
      <c r="AE659" s="36">
        <f>IFERROR(TRIM(INDEX($A659:$V659,MATCH(Lists!$J$8,$A$1:$V$1,0))&amp;""),"")</f>
        <v/>
      </c>
      <c r="AF659" s="36">
        <f>IFERROR(TRIM(INDEX($A659:$V659,MATCH(Lists!$J$3,$A$1:$V$1,0))&amp;""),"")</f>
        <v/>
      </c>
      <c r="AG659" s="36">
        <f>IF(LEN(AF659)&gt;0,MAX($AG$1:AG658)+1,"")</f>
        <v/>
      </c>
      <c r="AH659" s="36">
        <f>IFERROR(TRIM(INDEX($A659:$V659,MATCH(Lists!$J$9,$A$1:$V$1,0))&amp;""),"")</f>
        <v/>
      </c>
    </row>
    <row r="660">
      <c r="W660" s="35" t="n"/>
      <c r="X660" s="36">
        <f>IFERROR(TRIM(INDEX($A660:$V660,MATCH(Lists!$J$10,$A$1:$V$1,0))&amp;""),"")</f>
        <v/>
      </c>
      <c r="Y660" s="36">
        <f>IF(ISNUMBER(IFERROR(VALUE(IFERROR(TRIM(INDEX($A660:$V660,MATCH(Lists!$J$2,$A$1:$V$1,0))&amp;""),"")),"")),IF(AND(IFERROR(VALUE(IFERROR(TRIM(INDEX($A660:$V660,MATCH(Lists!$J$2,$A$1:$V$1,0))&amp;""),"")),"")&gt;=0,IFERROR(VALUE(IFERROR(TRIM(INDEX($A660:$V660,MATCH(Lists!$J$2,$A$1:$V$1,0))&amp;""),"")),"")&lt;=10),IFERROR(VALUE(IFERROR(TRIM(INDEX($A660:$V660,MATCH(Lists!$J$2,$A$1:$V$1,0))&amp;""),"")),""),""),"")</f>
        <v/>
      </c>
      <c r="Z660" s="36">
        <f>IF(Y660="","",IF(Y660&gt;=9,"Promoter",IF(Y660&gt;=7,"Passive","Detractor")))</f>
        <v/>
      </c>
      <c r="AA660" s="36">
        <f>IFERROR(VALUE(IFERROR(TRIM(INDEX($A660:$V660,MATCH(Lists!$J$4,$A$1:$V$1,0))&amp;""),"")),"")</f>
        <v/>
      </c>
      <c r="AB660" s="36">
        <f>IFERROR(VALUE(IFERROR(TRIM(INDEX($A660:$V660,MATCH(Lists!$J$5,$A$1:$V$1,0))&amp;""),"")),"")</f>
        <v/>
      </c>
      <c r="AC660" s="36">
        <f>IFERROR(VALUE(IFERROR(TRIM(INDEX($A660:$V660,MATCH(Lists!$J$6,$A$1:$V$1,0))&amp;""),"")),"")</f>
        <v/>
      </c>
      <c r="AD660" s="36">
        <f>IFERROR(TRIM(INDEX($A660:$V660,MATCH(Lists!$J$7,$A$1:$V$1,0))&amp;""),"")</f>
        <v/>
      </c>
      <c r="AE660" s="36">
        <f>IFERROR(TRIM(INDEX($A660:$V660,MATCH(Lists!$J$8,$A$1:$V$1,0))&amp;""),"")</f>
        <v/>
      </c>
      <c r="AF660" s="36">
        <f>IFERROR(TRIM(INDEX($A660:$V660,MATCH(Lists!$J$3,$A$1:$V$1,0))&amp;""),"")</f>
        <v/>
      </c>
      <c r="AG660" s="36">
        <f>IF(LEN(AF660)&gt;0,MAX($AG$1:AG659)+1,"")</f>
        <v/>
      </c>
      <c r="AH660" s="36">
        <f>IFERROR(TRIM(INDEX($A660:$V660,MATCH(Lists!$J$9,$A$1:$V$1,0))&amp;""),"")</f>
        <v/>
      </c>
    </row>
    <row r="661">
      <c r="W661" s="35" t="n"/>
      <c r="X661" s="36">
        <f>IFERROR(TRIM(INDEX($A661:$V661,MATCH(Lists!$J$10,$A$1:$V$1,0))&amp;""),"")</f>
        <v/>
      </c>
      <c r="Y661" s="36">
        <f>IF(ISNUMBER(IFERROR(VALUE(IFERROR(TRIM(INDEX($A661:$V661,MATCH(Lists!$J$2,$A$1:$V$1,0))&amp;""),"")),"")),IF(AND(IFERROR(VALUE(IFERROR(TRIM(INDEX($A661:$V661,MATCH(Lists!$J$2,$A$1:$V$1,0))&amp;""),"")),"")&gt;=0,IFERROR(VALUE(IFERROR(TRIM(INDEX($A661:$V661,MATCH(Lists!$J$2,$A$1:$V$1,0))&amp;""),"")),"")&lt;=10),IFERROR(VALUE(IFERROR(TRIM(INDEX($A661:$V661,MATCH(Lists!$J$2,$A$1:$V$1,0))&amp;""),"")),""),""),"")</f>
        <v/>
      </c>
      <c r="Z661" s="36">
        <f>IF(Y661="","",IF(Y661&gt;=9,"Promoter",IF(Y661&gt;=7,"Passive","Detractor")))</f>
        <v/>
      </c>
      <c r="AA661" s="36">
        <f>IFERROR(VALUE(IFERROR(TRIM(INDEX($A661:$V661,MATCH(Lists!$J$4,$A$1:$V$1,0))&amp;""),"")),"")</f>
        <v/>
      </c>
      <c r="AB661" s="36">
        <f>IFERROR(VALUE(IFERROR(TRIM(INDEX($A661:$V661,MATCH(Lists!$J$5,$A$1:$V$1,0))&amp;""),"")),"")</f>
        <v/>
      </c>
      <c r="AC661" s="36">
        <f>IFERROR(VALUE(IFERROR(TRIM(INDEX($A661:$V661,MATCH(Lists!$J$6,$A$1:$V$1,0))&amp;""),"")),"")</f>
        <v/>
      </c>
      <c r="AD661" s="36">
        <f>IFERROR(TRIM(INDEX($A661:$V661,MATCH(Lists!$J$7,$A$1:$V$1,0))&amp;""),"")</f>
        <v/>
      </c>
      <c r="AE661" s="36">
        <f>IFERROR(TRIM(INDEX($A661:$V661,MATCH(Lists!$J$8,$A$1:$V$1,0))&amp;""),"")</f>
        <v/>
      </c>
      <c r="AF661" s="36">
        <f>IFERROR(TRIM(INDEX($A661:$V661,MATCH(Lists!$J$3,$A$1:$V$1,0))&amp;""),"")</f>
        <v/>
      </c>
      <c r="AG661" s="36">
        <f>IF(LEN(AF661)&gt;0,MAX($AG$1:AG660)+1,"")</f>
        <v/>
      </c>
      <c r="AH661" s="36">
        <f>IFERROR(TRIM(INDEX($A661:$V661,MATCH(Lists!$J$9,$A$1:$V$1,0))&amp;""),"")</f>
        <v/>
      </c>
    </row>
    <row r="662">
      <c r="W662" s="35" t="n"/>
      <c r="X662" s="36">
        <f>IFERROR(TRIM(INDEX($A662:$V662,MATCH(Lists!$J$10,$A$1:$V$1,0))&amp;""),"")</f>
        <v/>
      </c>
      <c r="Y662" s="36">
        <f>IF(ISNUMBER(IFERROR(VALUE(IFERROR(TRIM(INDEX($A662:$V662,MATCH(Lists!$J$2,$A$1:$V$1,0))&amp;""),"")),"")),IF(AND(IFERROR(VALUE(IFERROR(TRIM(INDEX($A662:$V662,MATCH(Lists!$J$2,$A$1:$V$1,0))&amp;""),"")),"")&gt;=0,IFERROR(VALUE(IFERROR(TRIM(INDEX($A662:$V662,MATCH(Lists!$J$2,$A$1:$V$1,0))&amp;""),"")),"")&lt;=10),IFERROR(VALUE(IFERROR(TRIM(INDEX($A662:$V662,MATCH(Lists!$J$2,$A$1:$V$1,0))&amp;""),"")),""),""),"")</f>
        <v/>
      </c>
      <c r="Z662" s="36">
        <f>IF(Y662="","",IF(Y662&gt;=9,"Promoter",IF(Y662&gt;=7,"Passive","Detractor")))</f>
        <v/>
      </c>
      <c r="AA662" s="36">
        <f>IFERROR(VALUE(IFERROR(TRIM(INDEX($A662:$V662,MATCH(Lists!$J$4,$A$1:$V$1,0))&amp;""),"")),"")</f>
        <v/>
      </c>
      <c r="AB662" s="36">
        <f>IFERROR(VALUE(IFERROR(TRIM(INDEX($A662:$V662,MATCH(Lists!$J$5,$A$1:$V$1,0))&amp;""),"")),"")</f>
        <v/>
      </c>
      <c r="AC662" s="36">
        <f>IFERROR(VALUE(IFERROR(TRIM(INDEX($A662:$V662,MATCH(Lists!$J$6,$A$1:$V$1,0))&amp;""),"")),"")</f>
        <v/>
      </c>
      <c r="AD662" s="36">
        <f>IFERROR(TRIM(INDEX($A662:$V662,MATCH(Lists!$J$7,$A$1:$V$1,0))&amp;""),"")</f>
        <v/>
      </c>
      <c r="AE662" s="36">
        <f>IFERROR(TRIM(INDEX($A662:$V662,MATCH(Lists!$J$8,$A$1:$V$1,0))&amp;""),"")</f>
        <v/>
      </c>
      <c r="AF662" s="36">
        <f>IFERROR(TRIM(INDEX($A662:$V662,MATCH(Lists!$J$3,$A$1:$V$1,0))&amp;""),"")</f>
        <v/>
      </c>
      <c r="AG662" s="36">
        <f>IF(LEN(AF662)&gt;0,MAX($AG$1:AG661)+1,"")</f>
        <v/>
      </c>
      <c r="AH662" s="36">
        <f>IFERROR(TRIM(INDEX($A662:$V662,MATCH(Lists!$J$9,$A$1:$V$1,0))&amp;""),"")</f>
        <v/>
      </c>
    </row>
    <row r="663">
      <c r="W663" s="35" t="n"/>
      <c r="X663" s="36">
        <f>IFERROR(TRIM(INDEX($A663:$V663,MATCH(Lists!$J$10,$A$1:$V$1,0))&amp;""),"")</f>
        <v/>
      </c>
      <c r="Y663" s="36">
        <f>IF(ISNUMBER(IFERROR(VALUE(IFERROR(TRIM(INDEX($A663:$V663,MATCH(Lists!$J$2,$A$1:$V$1,0))&amp;""),"")),"")),IF(AND(IFERROR(VALUE(IFERROR(TRIM(INDEX($A663:$V663,MATCH(Lists!$J$2,$A$1:$V$1,0))&amp;""),"")),"")&gt;=0,IFERROR(VALUE(IFERROR(TRIM(INDEX($A663:$V663,MATCH(Lists!$J$2,$A$1:$V$1,0))&amp;""),"")),"")&lt;=10),IFERROR(VALUE(IFERROR(TRIM(INDEX($A663:$V663,MATCH(Lists!$J$2,$A$1:$V$1,0))&amp;""),"")),""),""),"")</f>
        <v/>
      </c>
      <c r="Z663" s="36">
        <f>IF(Y663="","",IF(Y663&gt;=9,"Promoter",IF(Y663&gt;=7,"Passive","Detractor")))</f>
        <v/>
      </c>
      <c r="AA663" s="36">
        <f>IFERROR(VALUE(IFERROR(TRIM(INDEX($A663:$V663,MATCH(Lists!$J$4,$A$1:$V$1,0))&amp;""),"")),"")</f>
        <v/>
      </c>
      <c r="AB663" s="36">
        <f>IFERROR(VALUE(IFERROR(TRIM(INDEX($A663:$V663,MATCH(Lists!$J$5,$A$1:$V$1,0))&amp;""),"")),"")</f>
        <v/>
      </c>
      <c r="AC663" s="36">
        <f>IFERROR(VALUE(IFERROR(TRIM(INDEX($A663:$V663,MATCH(Lists!$J$6,$A$1:$V$1,0))&amp;""),"")),"")</f>
        <v/>
      </c>
      <c r="AD663" s="36">
        <f>IFERROR(TRIM(INDEX($A663:$V663,MATCH(Lists!$J$7,$A$1:$V$1,0))&amp;""),"")</f>
        <v/>
      </c>
      <c r="AE663" s="36">
        <f>IFERROR(TRIM(INDEX($A663:$V663,MATCH(Lists!$J$8,$A$1:$V$1,0))&amp;""),"")</f>
        <v/>
      </c>
      <c r="AF663" s="36">
        <f>IFERROR(TRIM(INDEX($A663:$V663,MATCH(Lists!$J$3,$A$1:$V$1,0))&amp;""),"")</f>
        <v/>
      </c>
      <c r="AG663" s="36">
        <f>IF(LEN(AF663)&gt;0,MAX($AG$1:AG662)+1,"")</f>
        <v/>
      </c>
      <c r="AH663" s="36">
        <f>IFERROR(TRIM(INDEX($A663:$V663,MATCH(Lists!$J$9,$A$1:$V$1,0))&amp;""),"")</f>
        <v/>
      </c>
    </row>
    <row r="664">
      <c r="W664" s="35" t="n"/>
      <c r="X664" s="36">
        <f>IFERROR(TRIM(INDEX($A664:$V664,MATCH(Lists!$J$10,$A$1:$V$1,0))&amp;""),"")</f>
        <v/>
      </c>
      <c r="Y664" s="36">
        <f>IF(ISNUMBER(IFERROR(VALUE(IFERROR(TRIM(INDEX($A664:$V664,MATCH(Lists!$J$2,$A$1:$V$1,0))&amp;""),"")),"")),IF(AND(IFERROR(VALUE(IFERROR(TRIM(INDEX($A664:$V664,MATCH(Lists!$J$2,$A$1:$V$1,0))&amp;""),"")),"")&gt;=0,IFERROR(VALUE(IFERROR(TRIM(INDEX($A664:$V664,MATCH(Lists!$J$2,$A$1:$V$1,0))&amp;""),"")),"")&lt;=10),IFERROR(VALUE(IFERROR(TRIM(INDEX($A664:$V664,MATCH(Lists!$J$2,$A$1:$V$1,0))&amp;""),"")),""),""),"")</f>
        <v/>
      </c>
      <c r="Z664" s="36">
        <f>IF(Y664="","",IF(Y664&gt;=9,"Promoter",IF(Y664&gt;=7,"Passive","Detractor")))</f>
        <v/>
      </c>
      <c r="AA664" s="36">
        <f>IFERROR(VALUE(IFERROR(TRIM(INDEX($A664:$V664,MATCH(Lists!$J$4,$A$1:$V$1,0))&amp;""),"")),"")</f>
        <v/>
      </c>
      <c r="AB664" s="36">
        <f>IFERROR(VALUE(IFERROR(TRIM(INDEX($A664:$V664,MATCH(Lists!$J$5,$A$1:$V$1,0))&amp;""),"")),"")</f>
        <v/>
      </c>
      <c r="AC664" s="36">
        <f>IFERROR(VALUE(IFERROR(TRIM(INDEX($A664:$V664,MATCH(Lists!$J$6,$A$1:$V$1,0))&amp;""),"")),"")</f>
        <v/>
      </c>
      <c r="AD664" s="36">
        <f>IFERROR(TRIM(INDEX($A664:$V664,MATCH(Lists!$J$7,$A$1:$V$1,0))&amp;""),"")</f>
        <v/>
      </c>
      <c r="AE664" s="36">
        <f>IFERROR(TRIM(INDEX($A664:$V664,MATCH(Lists!$J$8,$A$1:$V$1,0))&amp;""),"")</f>
        <v/>
      </c>
      <c r="AF664" s="36">
        <f>IFERROR(TRIM(INDEX($A664:$V664,MATCH(Lists!$J$3,$A$1:$V$1,0))&amp;""),"")</f>
        <v/>
      </c>
      <c r="AG664" s="36">
        <f>IF(LEN(AF664)&gt;0,MAX($AG$1:AG663)+1,"")</f>
        <v/>
      </c>
      <c r="AH664" s="36">
        <f>IFERROR(TRIM(INDEX($A664:$V664,MATCH(Lists!$J$9,$A$1:$V$1,0))&amp;""),"")</f>
        <v/>
      </c>
    </row>
    <row r="665">
      <c r="W665" s="35" t="n"/>
      <c r="X665" s="36">
        <f>IFERROR(TRIM(INDEX($A665:$V665,MATCH(Lists!$J$10,$A$1:$V$1,0))&amp;""),"")</f>
        <v/>
      </c>
      <c r="Y665" s="36">
        <f>IF(ISNUMBER(IFERROR(VALUE(IFERROR(TRIM(INDEX($A665:$V665,MATCH(Lists!$J$2,$A$1:$V$1,0))&amp;""),"")),"")),IF(AND(IFERROR(VALUE(IFERROR(TRIM(INDEX($A665:$V665,MATCH(Lists!$J$2,$A$1:$V$1,0))&amp;""),"")),"")&gt;=0,IFERROR(VALUE(IFERROR(TRIM(INDEX($A665:$V665,MATCH(Lists!$J$2,$A$1:$V$1,0))&amp;""),"")),"")&lt;=10),IFERROR(VALUE(IFERROR(TRIM(INDEX($A665:$V665,MATCH(Lists!$J$2,$A$1:$V$1,0))&amp;""),"")),""),""),"")</f>
        <v/>
      </c>
      <c r="Z665" s="36">
        <f>IF(Y665="","",IF(Y665&gt;=9,"Promoter",IF(Y665&gt;=7,"Passive","Detractor")))</f>
        <v/>
      </c>
      <c r="AA665" s="36">
        <f>IFERROR(VALUE(IFERROR(TRIM(INDEX($A665:$V665,MATCH(Lists!$J$4,$A$1:$V$1,0))&amp;""),"")),"")</f>
        <v/>
      </c>
      <c r="AB665" s="36">
        <f>IFERROR(VALUE(IFERROR(TRIM(INDEX($A665:$V665,MATCH(Lists!$J$5,$A$1:$V$1,0))&amp;""),"")),"")</f>
        <v/>
      </c>
      <c r="AC665" s="36">
        <f>IFERROR(VALUE(IFERROR(TRIM(INDEX($A665:$V665,MATCH(Lists!$J$6,$A$1:$V$1,0))&amp;""),"")),"")</f>
        <v/>
      </c>
      <c r="AD665" s="36">
        <f>IFERROR(TRIM(INDEX($A665:$V665,MATCH(Lists!$J$7,$A$1:$V$1,0))&amp;""),"")</f>
        <v/>
      </c>
      <c r="AE665" s="36">
        <f>IFERROR(TRIM(INDEX($A665:$V665,MATCH(Lists!$J$8,$A$1:$V$1,0))&amp;""),"")</f>
        <v/>
      </c>
      <c r="AF665" s="36">
        <f>IFERROR(TRIM(INDEX($A665:$V665,MATCH(Lists!$J$3,$A$1:$V$1,0))&amp;""),"")</f>
        <v/>
      </c>
      <c r="AG665" s="36">
        <f>IF(LEN(AF665)&gt;0,MAX($AG$1:AG664)+1,"")</f>
        <v/>
      </c>
      <c r="AH665" s="36">
        <f>IFERROR(TRIM(INDEX($A665:$V665,MATCH(Lists!$J$9,$A$1:$V$1,0))&amp;""),"")</f>
        <v/>
      </c>
    </row>
    <row r="666">
      <c r="W666" s="35" t="n"/>
      <c r="X666" s="36">
        <f>IFERROR(TRIM(INDEX($A666:$V666,MATCH(Lists!$J$10,$A$1:$V$1,0))&amp;""),"")</f>
        <v/>
      </c>
      <c r="Y666" s="36">
        <f>IF(ISNUMBER(IFERROR(VALUE(IFERROR(TRIM(INDEX($A666:$V666,MATCH(Lists!$J$2,$A$1:$V$1,0))&amp;""),"")),"")),IF(AND(IFERROR(VALUE(IFERROR(TRIM(INDEX($A666:$V666,MATCH(Lists!$J$2,$A$1:$V$1,0))&amp;""),"")),"")&gt;=0,IFERROR(VALUE(IFERROR(TRIM(INDEX($A666:$V666,MATCH(Lists!$J$2,$A$1:$V$1,0))&amp;""),"")),"")&lt;=10),IFERROR(VALUE(IFERROR(TRIM(INDEX($A666:$V666,MATCH(Lists!$J$2,$A$1:$V$1,0))&amp;""),"")),""),""),"")</f>
        <v/>
      </c>
      <c r="Z666" s="36">
        <f>IF(Y666="","",IF(Y666&gt;=9,"Promoter",IF(Y666&gt;=7,"Passive","Detractor")))</f>
        <v/>
      </c>
      <c r="AA666" s="36">
        <f>IFERROR(VALUE(IFERROR(TRIM(INDEX($A666:$V666,MATCH(Lists!$J$4,$A$1:$V$1,0))&amp;""),"")),"")</f>
        <v/>
      </c>
      <c r="AB666" s="36">
        <f>IFERROR(VALUE(IFERROR(TRIM(INDEX($A666:$V666,MATCH(Lists!$J$5,$A$1:$V$1,0))&amp;""),"")),"")</f>
        <v/>
      </c>
      <c r="AC666" s="36">
        <f>IFERROR(VALUE(IFERROR(TRIM(INDEX($A666:$V666,MATCH(Lists!$J$6,$A$1:$V$1,0))&amp;""),"")),"")</f>
        <v/>
      </c>
      <c r="AD666" s="36">
        <f>IFERROR(TRIM(INDEX($A666:$V666,MATCH(Lists!$J$7,$A$1:$V$1,0))&amp;""),"")</f>
        <v/>
      </c>
      <c r="AE666" s="36">
        <f>IFERROR(TRIM(INDEX($A666:$V666,MATCH(Lists!$J$8,$A$1:$V$1,0))&amp;""),"")</f>
        <v/>
      </c>
      <c r="AF666" s="36">
        <f>IFERROR(TRIM(INDEX($A666:$V666,MATCH(Lists!$J$3,$A$1:$V$1,0))&amp;""),"")</f>
        <v/>
      </c>
      <c r="AG666" s="36">
        <f>IF(LEN(AF666)&gt;0,MAX($AG$1:AG665)+1,"")</f>
        <v/>
      </c>
      <c r="AH666" s="36">
        <f>IFERROR(TRIM(INDEX($A666:$V666,MATCH(Lists!$J$9,$A$1:$V$1,0))&amp;""),"")</f>
        <v/>
      </c>
    </row>
    <row r="667">
      <c r="W667" s="35" t="n"/>
      <c r="X667" s="36">
        <f>IFERROR(TRIM(INDEX($A667:$V667,MATCH(Lists!$J$10,$A$1:$V$1,0))&amp;""),"")</f>
        <v/>
      </c>
      <c r="Y667" s="36">
        <f>IF(ISNUMBER(IFERROR(VALUE(IFERROR(TRIM(INDEX($A667:$V667,MATCH(Lists!$J$2,$A$1:$V$1,0))&amp;""),"")),"")),IF(AND(IFERROR(VALUE(IFERROR(TRIM(INDEX($A667:$V667,MATCH(Lists!$J$2,$A$1:$V$1,0))&amp;""),"")),"")&gt;=0,IFERROR(VALUE(IFERROR(TRIM(INDEX($A667:$V667,MATCH(Lists!$J$2,$A$1:$V$1,0))&amp;""),"")),"")&lt;=10),IFERROR(VALUE(IFERROR(TRIM(INDEX($A667:$V667,MATCH(Lists!$J$2,$A$1:$V$1,0))&amp;""),"")),""),""),"")</f>
        <v/>
      </c>
      <c r="Z667" s="36">
        <f>IF(Y667="","",IF(Y667&gt;=9,"Promoter",IF(Y667&gt;=7,"Passive","Detractor")))</f>
        <v/>
      </c>
      <c r="AA667" s="36">
        <f>IFERROR(VALUE(IFERROR(TRIM(INDEX($A667:$V667,MATCH(Lists!$J$4,$A$1:$V$1,0))&amp;""),"")),"")</f>
        <v/>
      </c>
      <c r="AB667" s="36">
        <f>IFERROR(VALUE(IFERROR(TRIM(INDEX($A667:$V667,MATCH(Lists!$J$5,$A$1:$V$1,0))&amp;""),"")),"")</f>
        <v/>
      </c>
      <c r="AC667" s="36">
        <f>IFERROR(VALUE(IFERROR(TRIM(INDEX($A667:$V667,MATCH(Lists!$J$6,$A$1:$V$1,0))&amp;""),"")),"")</f>
        <v/>
      </c>
      <c r="AD667" s="36">
        <f>IFERROR(TRIM(INDEX($A667:$V667,MATCH(Lists!$J$7,$A$1:$V$1,0))&amp;""),"")</f>
        <v/>
      </c>
      <c r="AE667" s="36">
        <f>IFERROR(TRIM(INDEX($A667:$V667,MATCH(Lists!$J$8,$A$1:$V$1,0))&amp;""),"")</f>
        <v/>
      </c>
      <c r="AF667" s="36">
        <f>IFERROR(TRIM(INDEX($A667:$V667,MATCH(Lists!$J$3,$A$1:$V$1,0))&amp;""),"")</f>
        <v/>
      </c>
      <c r="AG667" s="36">
        <f>IF(LEN(AF667)&gt;0,MAX($AG$1:AG666)+1,"")</f>
        <v/>
      </c>
      <c r="AH667" s="36">
        <f>IFERROR(TRIM(INDEX($A667:$V667,MATCH(Lists!$J$9,$A$1:$V$1,0))&amp;""),"")</f>
        <v/>
      </c>
    </row>
    <row r="668">
      <c r="W668" s="35" t="n"/>
      <c r="X668" s="36">
        <f>IFERROR(TRIM(INDEX($A668:$V668,MATCH(Lists!$J$10,$A$1:$V$1,0))&amp;""),"")</f>
        <v/>
      </c>
      <c r="Y668" s="36">
        <f>IF(ISNUMBER(IFERROR(VALUE(IFERROR(TRIM(INDEX($A668:$V668,MATCH(Lists!$J$2,$A$1:$V$1,0))&amp;""),"")),"")),IF(AND(IFERROR(VALUE(IFERROR(TRIM(INDEX($A668:$V668,MATCH(Lists!$J$2,$A$1:$V$1,0))&amp;""),"")),"")&gt;=0,IFERROR(VALUE(IFERROR(TRIM(INDEX($A668:$V668,MATCH(Lists!$J$2,$A$1:$V$1,0))&amp;""),"")),"")&lt;=10),IFERROR(VALUE(IFERROR(TRIM(INDEX($A668:$V668,MATCH(Lists!$J$2,$A$1:$V$1,0))&amp;""),"")),""),""),"")</f>
        <v/>
      </c>
      <c r="Z668" s="36">
        <f>IF(Y668="","",IF(Y668&gt;=9,"Promoter",IF(Y668&gt;=7,"Passive","Detractor")))</f>
        <v/>
      </c>
      <c r="AA668" s="36">
        <f>IFERROR(VALUE(IFERROR(TRIM(INDEX($A668:$V668,MATCH(Lists!$J$4,$A$1:$V$1,0))&amp;""),"")),"")</f>
        <v/>
      </c>
      <c r="AB668" s="36">
        <f>IFERROR(VALUE(IFERROR(TRIM(INDEX($A668:$V668,MATCH(Lists!$J$5,$A$1:$V$1,0))&amp;""),"")),"")</f>
        <v/>
      </c>
      <c r="AC668" s="36">
        <f>IFERROR(VALUE(IFERROR(TRIM(INDEX($A668:$V668,MATCH(Lists!$J$6,$A$1:$V$1,0))&amp;""),"")),"")</f>
        <v/>
      </c>
      <c r="AD668" s="36">
        <f>IFERROR(TRIM(INDEX($A668:$V668,MATCH(Lists!$J$7,$A$1:$V$1,0))&amp;""),"")</f>
        <v/>
      </c>
      <c r="AE668" s="36">
        <f>IFERROR(TRIM(INDEX($A668:$V668,MATCH(Lists!$J$8,$A$1:$V$1,0))&amp;""),"")</f>
        <v/>
      </c>
      <c r="AF668" s="36">
        <f>IFERROR(TRIM(INDEX($A668:$V668,MATCH(Lists!$J$3,$A$1:$V$1,0))&amp;""),"")</f>
        <v/>
      </c>
      <c r="AG668" s="36">
        <f>IF(LEN(AF668)&gt;0,MAX($AG$1:AG667)+1,"")</f>
        <v/>
      </c>
      <c r="AH668" s="36">
        <f>IFERROR(TRIM(INDEX($A668:$V668,MATCH(Lists!$J$9,$A$1:$V$1,0))&amp;""),"")</f>
        <v/>
      </c>
    </row>
    <row r="669">
      <c r="W669" s="35" t="n"/>
      <c r="X669" s="36">
        <f>IFERROR(TRIM(INDEX($A669:$V669,MATCH(Lists!$J$10,$A$1:$V$1,0))&amp;""),"")</f>
        <v/>
      </c>
      <c r="Y669" s="36">
        <f>IF(ISNUMBER(IFERROR(VALUE(IFERROR(TRIM(INDEX($A669:$V669,MATCH(Lists!$J$2,$A$1:$V$1,0))&amp;""),"")),"")),IF(AND(IFERROR(VALUE(IFERROR(TRIM(INDEX($A669:$V669,MATCH(Lists!$J$2,$A$1:$V$1,0))&amp;""),"")),"")&gt;=0,IFERROR(VALUE(IFERROR(TRIM(INDEX($A669:$V669,MATCH(Lists!$J$2,$A$1:$V$1,0))&amp;""),"")),"")&lt;=10),IFERROR(VALUE(IFERROR(TRIM(INDEX($A669:$V669,MATCH(Lists!$J$2,$A$1:$V$1,0))&amp;""),"")),""),""),"")</f>
        <v/>
      </c>
      <c r="Z669" s="36">
        <f>IF(Y669="","",IF(Y669&gt;=9,"Promoter",IF(Y669&gt;=7,"Passive","Detractor")))</f>
        <v/>
      </c>
      <c r="AA669" s="36">
        <f>IFERROR(VALUE(IFERROR(TRIM(INDEX($A669:$V669,MATCH(Lists!$J$4,$A$1:$V$1,0))&amp;""),"")),"")</f>
        <v/>
      </c>
      <c r="AB669" s="36">
        <f>IFERROR(VALUE(IFERROR(TRIM(INDEX($A669:$V669,MATCH(Lists!$J$5,$A$1:$V$1,0))&amp;""),"")),"")</f>
        <v/>
      </c>
      <c r="AC669" s="36">
        <f>IFERROR(VALUE(IFERROR(TRIM(INDEX($A669:$V669,MATCH(Lists!$J$6,$A$1:$V$1,0))&amp;""),"")),"")</f>
        <v/>
      </c>
      <c r="AD669" s="36">
        <f>IFERROR(TRIM(INDEX($A669:$V669,MATCH(Lists!$J$7,$A$1:$V$1,0))&amp;""),"")</f>
        <v/>
      </c>
      <c r="AE669" s="36">
        <f>IFERROR(TRIM(INDEX($A669:$V669,MATCH(Lists!$J$8,$A$1:$V$1,0))&amp;""),"")</f>
        <v/>
      </c>
      <c r="AF669" s="36">
        <f>IFERROR(TRIM(INDEX($A669:$V669,MATCH(Lists!$J$3,$A$1:$V$1,0))&amp;""),"")</f>
        <v/>
      </c>
      <c r="AG669" s="36">
        <f>IF(LEN(AF669)&gt;0,MAX($AG$1:AG668)+1,"")</f>
        <v/>
      </c>
      <c r="AH669" s="36">
        <f>IFERROR(TRIM(INDEX($A669:$V669,MATCH(Lists!$J$9,$A$1:$V$1,0))&amp;""),"")</f>
        <v/>
      </c>
    </row>
    <row r="670">
      <c r="W670" s="35" t="n"/>
      <c r="X670" s="36">
        <f>IFERROR(TRIM(INDEX($A670:$V670,MATCH(Lists!$J$10,$A$1:$V$1,0))&amp;""),"")</f>
        <v/>
      </c>
      <c r="Y670" s="36">
        <f>IF(ISNUMBER(IFERROR(VALUE(IFERROR(TRIM(INDEX($A670:$V670,MATCH(Lists!$J$2,$A$1:$V$1,0))&amp;""),"")),"")),IF(AND(IFERROR(VALUE(IFERROR(TRIM(INDEX($A670:$V670,MATCH(Lists!$J$2,$A$1:$V$1,0))&amp;""),"")),"")&gt;=0,IFERROR(VALUE(IFERROR(TRIM(INDEX($A670:$V670,MATCH(Lists!$J$2,$A$1:$V$1,0))&amp;""),"")),"")&lt;=10),IFERROR(VALUE(IFERROR(TRIM(INDEX($A670:$V670,MATCH(Lists!$J$2,$A$1:$V$1,0))&amp;""),"")),""),""),"")</f>
        <v/>
      </c>
      <c r="Z670" s="36">
        <f>IF(Y670="","",IF(Y670&gt;=9,"Promoter",IF(Y670&gt;=7,"Passive","Detractor")))</f>
        <v/>
      </c>
      <c r="AA670" s="36">
        <f>IFERROR(VALUE(IFERROR(TRIM(INDEX($A670:$V670,MATCH(Lists!$J$4,$A$1:$V$1,0))&amp;""),"")),"")</f>
        <v/>
      </c>
      <c r="AB670" s="36">
        <f>IFERROR(VALUE(IFERROR(TRIM(INDEX($A670:$V670,MATCH(Lists!$J$5,$A$1:$V$1,0))&amp;""),"")),"")</f>
        <v/>
      </c>
      <c r="AC670" s="36">
        <f>IFERROR(VALUE(IFERROR(TRIM(INDEX($A670:$V670,MATCH(Lists!$J$6,$A$1:$V$1,0))&amp;""),"")),"")</f>
        <v/>
      </c>
      <c r="AD670" s="36">
        <f>IFERROR(TRIM(INDEX($A670:$V670,MATCH(Lists!$J$7,$A$1:$V$1,0))&amp;""),"")</f>
        <v/>
      </c>
      <c r="AE670" s="36">
        <f>IFERROR(TRIM(INDEX($A670:$V670,MATCH(Lists!$J$8,$A$1:$V$1,0))&amp;""),"")</f>
        <v/>
      </c>
      <c r="AF670" s="36">
        <f>IFERROR(TRIM(INDEX($A670:$V670,MATCH(Lists!$J$3,$A$1:$V$1,0))&amp;""),"")</f>
        <v/>
      </c>
      <c r="AG670" s="36">
        <f>IF(LEN(AF670)&gt;0,MAX($AG$1:AG669)+1,"")</f>
        <v/>
      </c>
      <c r="AH670" s="36">
        <f>IFERROR(TRIM(INDEX($A670:$V670,MATCH(Lists!$J$9,$A$1:$V$1,0))&amp;""),"")</f>
        <v/>
      </c>
    </row>
    <row r="671">
      <c r="W671" s="35" t="n"/>
      <c r="X671" s="36">
        <f>IFERROR(TRIM(INDEX($A671:$V671,MATCH(Lists!$J$10,$A$1:$V$1,0))&amp;""),"")</f>
        <v/>
      </c>
      <c r="Y671" s="36">
        <f>IF(ISNUMBER(IFERROR(VALUE(IFERROR(TRIM(INDEX($A671:$V671,MATCH(Lists!$J$2,$A$1:$V$1,0))&amp;""),"")),"")),IF(AND(IFERROR(VALUE(IFERROR(TRIM(INDEX($A671:$V671,MATCH(Lists!$J$2,$A$1:$V$1,0))&amp;""),"")),"")&gt;=0,IFERROR(VALUE(IFERROR(TRIM(INDEX($A671:$V671,MATCH(Lists!$J$2,$A$1:$V$1,0))&amp;""),"")),"")&lt;=10),IFERROR(VALUE(IFERROR(TRIM(INDEX($A671:$V671,MATCH(Lists!$J$2,$A$1:$V$1,0))&amp;""),"")),""),""),"")</f>
        <v/>
      </c>
      <c r="Z671" s="36">
        <f>IF(Y671="","",IF(Y671&gt;=9,"Promoter",IF(Y671&gt;=7,"Passive","Detractor")))</f>
        <v/>
      </c>
      <c r="AA671" s="36">
        <f>IFERROR(VALUE(IFERROR(TRIM(INDEX($A671:$V671,MATCH(Lists!$J$4,$A$1:$V$1,0))&amp;""),"")),"")</f>
        <v/>
      </c>
      <c r="AB671" s="36">
        <f>IFERROR(VALUE(IFERROR(TRIM(INDEX($A671:$V671,MATCH(Lists!$J$5,$A$1:$V$1,0))&amp;""),"")),"")</f>
        <v/>
      </c>
      <c r="AC671" s="36">
        <f>IFERROR(VALUE(IFERROR(TRIM(INDEX($A671:$V671,MATCH(Lists!$J$6,$A$1:$V$1,0))&amp;""),"")),"")</f>
        <v/>
      </c>
      <c r="AD671" s="36">
        <f>IFERROR(TRIM(INDEX($A671:$V671,MATCH(Lists!$J$7,$A$1:$V$1,0))&amp;""),"")</f>
        <v/>
      </c>
      <c r="AE671" s="36">
        <f>IFERROR(TRIM(INDEX($A671:$V671,MATCH(Lists!$J$8,$A$1:$V$1,0))&amp;""),"")</f>
        <v/>
      </c>
      <c r="AF671" s="36">
        <f>IFERROR(TRIM(INDEX($A671:$V671,MATCH(Lists!$J$3,$A$1:$V$1,0))&amp;""),"")</f>
        <v/>
      </c>
      <c r="AG671" s="36">
        <f>IF(LEN(AF671)&gt;0,MAX($AG$1:AG670)+1,"")</f>
        <v/>
      </c>
      <c r="AH671" s="36">
        <f>IFERROR(TRIM(INDEX($A671:$V671,MATCH(Lists!$J$9,$A$1:$V$1,0))&amp;""),"")</f>
        <v/>
      </c>
    </row>
    <row r="672">
      <c r="W672" s="35" t="n"/>
      <c r="X672" s="36">
        <f>IFERROR(TRIM(INDEX($A672:$V672,MATCH(Lists!$J$10,$A$1:$V$1,0))&amp;""),"")</f>
        <v/>
      </c>
      <c r="Y672" s="36">
        <f>IF(ISNUMBER(IFERROR(VALUE(IFERROR(TRIM(INDEX($A672:$V672,MATCH(Lists!$J$2,$A$1:$V$1,0))&amp;""),"")),"")),IF(AND(IFERROR(VALUE(IFERROR(TRIM(INDEX($A672:$V672,MATCH(Lists!$J$2,$A$1:$V$1,0))&amp;""),"")),"")&gt;=0,IFERROR(VALUE(IFERROR(TRIM(INDEX($A672:$V672,MATCH(Lists!$J$2,$A$1:$V$1,0))&amp;""),"")),"")&lt;=10),IFERROR(VALUE(IFERROR(TRIM(INDEX($A672:$V672,MATCH(Lists!$J$2,$A$1:$V$1,0))&amp;""),"")),""),""),"")</f>
        <v/>
      </c>
      <c r="Z672" s="36">
        <f>IF(Y672="","",IF(Y672&gt;=9,"Promoter",IF(Y672&gt;=7,"Passive","Detractor")))</f>
        <v/>
      </c>
      <c r="AA672" s="36">
        <f>IFERROR(VALUE(IFERROR(TRIM(INDEX($A672:$V672,MATCH(Lists!$J$4,$A$1:$V$1,0))&amp;""),"")),"")</f>
        <v/>
      </c>
      <c r="AB672" s="36">
        <f>IFERROR(VALUE(IFERROR(TRIM(INDEX($A672:$V672,MATCH(Lists!$J$5,$A$1:$V$1,0))&amp;""),"")),"")</f>
        <v/>
      </c>
      <c r="AC672" s="36">
        <f>IFERROR(VALUE(IFERROR(TRIM(INDEX($A672:$V672,MATCH(Lists!$J$6,$A$1:$V$1,0))&amp;""),"")),"")</f>
        <v/>
      </c>
      <c r="AD672" s="36">
        <f>IFERROR(TRIM(INDEX($A672:$V672,MATCH(Lists!$J$7,$A$1:$V$1,0))&amp;""),"")</f>
        <v/>
      </c>
      <c r="AE672" s="36">
        <f>IFERROR(TRIM(INDEX($A672:$V672,MATCH(Lists!$J$8,$A$1:$V$1,0))&amp;""),"")</f>
        <v/>
      </c>
      <c r="AF672" s="36">
        <f>IFERROR(TRIM(INDEX($A672:$V672,MATCH(Lists!$J$3,$A$1:$V$1,0))&amp;""),"")</f>
        <v/>
      </c>
      <c r="AG672" s="36">
        <f>IF(LEN(AF672)&gt;0,MAX($AG$1:AG671)+1,"")</f>
        <v/>
      </c>
      <c r="AH672" s="36">
        <f>IFERROR(TRIM(INDEX($A672:$V672,MATCH(Lists!$J$9,$A$1:$V$1,0))&amp;""),"")</f>
        <v/>
      </c>
    </row>
    <row r="673">
      <c r="W673" s="35" t="n"/>
      <c r="X673" s="36">
        <f>IFERROR(TRIM(INDEX($A673:$V673,MATCH(Lists!$J$10,$A$1:$V$1,0))&amp;""),"")</f>
        <v/>
      </c>
      <c r="Y673" s="36">
        <f>IF(ISNUMBER(IFERROR(VALUE(IFERROR(TRIM(INDEX($A673:$V673,MATCH(Lists!$J$2,$A$1:$V$1,0))&amp;""),"")),"")),IF(AND(IFERROR(VALUE(IFERROR(TRIM(INDEX($A673:$V673,MATCH(Lists!$J$2,$A$1:$V$1,0))&amp;""),"")),"")&gt;=0,IFERROR(VALUE(IFERROR(TRIM(INDEX($A673:$V673,MATCH(Lists!$J$2,$A$1:$V$1,0))&amp;""),"")),"")&lt;=10),IFERROR(VALUE(IFERROR(TRIM(INDEX($A673:$V673,MATCH(Lists!$J$2,$A$1:$V$1,0))&amp;""),"")),""),""),"")</f>
        <v/>
      </c>
      <c r="Z673" s="36">
        <f>IF(Y673="","",IF(Y673&gt;=9,"Promoter",IF(Y673&gt;=7,"Passive","Detractor")))</f>
        <v/>
      </c>
      <c r="AA673" s="36">
        <f>IFERROR(VALUE(IFERROR(TRIM(INDEX($A673:$V673,MATCH(Lists!$J$4,$A$1:$V$1,0))&amp;""),"")),"")</f>
        <v/>
      </c>
      <c r="AB673" s="36">
        <f>IFERROR(VALUE(IFERROR(TRIM(INDEX($A673:$V673,MATCH(Lists!$J$5,$A$1:$V$1,0))&amp;""),"")),"")</f>
        <v/>
      </c>
      <c r="AC673" s="36">
        <f>IFERROR(VALUE(IFERROR(TRIM(INDEX($A673:$V673,MATCH(Lists!$J$6,$A$1:$V$1,0))&amp;""),"")),"")</f>
        <v/>
      </c>
      <c r="AD673" s="36">
        <f>IFERROR(TRIM(INDEX($A673:$V673,MATCH(Lists!$J$7,$A$1:$V$1,0))&amp;""),"")</f>
        <v/>
      </c>
      <c r="AE673" s="36">
        <f>IFERROR(TRIM(INDEX($A673:$V673,MATCH(Lists!$J$8,$A$1:$V$1,0))&amp;""),"")</f>
        <v/>
      </c>
      <c r="AF673" s="36">
        <f>IFERROR(TRIM(INDEX($A673:$V673,MATCH(Lists!$J$3,$A$1:$V$1,0))&amp;""),"")</f>
        <v/>
      </c>
      <c r="AG673" s="36">
        <f>IF(LEN(AF673)&gt;0,MAX($AG$1:AG672)+1,"")</f>
        <v/>
      </c>
      <c r="AH673" s="36">
        <f>IFERROR(TRIM(INDEX($A673:$V673,MATCH(Lists!$J$9,$A$1:$V$1,0))&amp;""),"")</f>
        <v/>
      </c>
    </row>
    <row r="674">
      <c r="W674" s="35" t="n"/>
      <c r="X674" s="36">
        <f>IFERROR(TRIM(INDEX($A674:$V674,MATCH(Lists!$J$10,$A$1:$V$1,0))&amp;""),"")</f>
        <v/>
      </c>
      <c r="Y674" s="36">
        <f>IF(ISNUMBER(IFERROR(VALUE(IFERROR(TRIM(INDEX($A674:$V674,MATCH(Lists!$J$2,$A$1:$V$1,0))&amp;""),"")),"")),IF(AND(IFERROR(VALUE(IFERROR(TRIM(INDEX($A674:$V674,MATCH(Lists!$J$2,$A$1:$V$1,0))&amp;""),"")),"")&gt;=0,IFERROR(VALUE(IFERROR(TRIM(INDEX($A674:$V674,MATCH(Lists!$J$2,$A$1:$V$1,0))&amp;""),"")),"")&lt;=10),IFERROR(VALUE(IFERROR(TRIM(INDEX($A674:$V674,MATCH(Lists!$J$2,$A$1:$V$1,0))&amp;""),"")),""),""),"")</f>
        <v/>
      </c>
      <c r="Z674" s="36">
        <f>IF(Y674="","",IF(Y674&gt;=9,"Promoter",IF(Y674&gt;=7,"Passive","Detractor")))</f>
        <v/>
      </c>
      <c r="AA674" s="36">
        <f>IFERROR(VALUE(IFERROR(TRIM(INDEX($A674:$V674,MATCH(Lists!$J$4,$A$1:$V$1,0))&amp;""),"")),"")</f>
        <v/>
      </c>
      <c r="AB674" s="36">
        <f>IFERROR(VALUE(IFERROR(TRIM(INDEX($A674:$V674,MATCH(Lists!$J$5,$A$1:$V$1,0))&amp;""),"")),"")</f>
        <v/>
      </c>
      <c r="AC674" s="36">
        <f>IFERROR(VALUE(IFERROR(TRIM(INDEX($A674:$V674,MATCH(Lists!$J$6,$A$1:$V$1,0))&amp;""),"")),"")</f>
        <v/>
      </c>
      <c r="AD674" s="36">
        <f>IFERROR(TRIM(INDEX($A674:$V674,MATCH(Lists!$J$7,$A$1:$V$1,0))&amp;""),"")</f>
        <v/>
      </c>
      <c r="AE674" s="36">
        <f>IFERROR(TRIM(INDEX($A674:$V674,MATCH(Lists!$J$8,$A$1:$V$1,0))&amp;""),"")</f>
        <v/>
      </c>
      <c r="AF674" s="36">
        <f>IFERROR(TRIM(INDEX($A674:$V674,MATCH(Lists!$J$3,$A$1:$V$1,0))&amp;""),"")</f>
        <v/>
      </c>
      <c r="AG674" s="36">
        <f>IF(LEN(AF674)&gt;0,MAX($AG$1:AG673)+1,"")</f>
        <v/>
      </c>
      <c r="AH674" s="36">
        <f>IFERROR(TRIM(INDEX($A674:$V674,MATCH(Lists!$J$9,$A$1:$V$1,0))&amp;""),"")</f>
        <v/>
      </c>
    </row>
    <row r="675">
      <c r="W675" s="35" t="n"/>
      <c r="X675" s="36">
        <f>IFERROR(TRIM(INDEX($A675:$V675,MATCH(Lists!$J$10,$A$1:$V$1,0))&amp;""),"")</f>
        <v/>
      </c>
      <c r="Y675" s="36">
        <f>IF(ISNUMBER(IFERROR(VALUE(IFERROR(TRIM(INDEX($A675:$V675,MATCH(Lists!$J$2,$A$1:$V$1,0))&amp;""),"")),"")),IF(AND(IFERROR(VALUE(IFERROR(TRIM(INDEX($A675:$V675,MATCH(Lists!$J$2,$A$1:$V$1,0))&amp;""),"")),"")&gt;=0,IFERROR(VALUE(IFERROR(TRIM(INDEX($A675:$V675,MATCH(Lists!$J$2,$A$1:$V$1,0))&amp;""),"")),"")&lt;=10),IFERROR(VALUE(IFERROR(TRIM(INDEX($A675:$V675,MATCH(Lists!$J$2,$A$1:$V$1,0))&amp;""),"")),""),""),"")</f>
        <v/>
      </c>
      <c r="Z675" s="36">
        <f>IF(Y675="","",IF(Y675&gt;=9,"Promoter",IF(Y675&gt;=7,"Passive","Detractor")))</f>
        <v/>
      </c>
      <c r="AA675" s="36">
        <f>IFERROR(VALUE(IFERROR(TRIM(INDEX($A675:$V675,MATCH(Lists!$J$4,$A$1:$V$1,0))&amp;""),"")),"")</f>
        <v/>
      </c>
      <c r="AB675" s="36">
        <f>IFERROR(VALUE(IFERROR(TRIM(INDEX($A675:$V675,MATCH(Lists!$J$5,$A$1:$V$1,0))&amp;""),"")),"")</f>
        <v/>
      </c>
      <c r="AC675" s="36">
        <f>IFERROR(VALUE(IFERROR(TRIM(INDEX($A675:$V675,MATCH(Lists!$J$6,$A$1:$V$1,0))&amp;""),"")),"")</f>
        <v/>
      </c>
      <c r="AD675" s="36">
        <f>IFERROR(TRIM(INDEX($A675:$V675,MATCH(Lists!$J$7,$A$1:$V$1,0))&amp;""),"")</f>
        <v/>
      </c>
      <c r="AE675" s="36">
        <f>IFERROR(TRIM(INDEX($A675:$V675,MATCH(Lists!$J$8,$A$1:$V$1,0))&amp;""),"")</f>
        <v/>
      </c>
      <c r="AF675" s="36">
        <f>IFERROR(TRIM(INDEX($A675:$V675,MATCH(Lists!$J$3,$A$1:$V$1,0))&amp;""),"")</f>
        <v/>
      </c>
      <c r="AG675" s="36">
        <f>IF(LEN(AF675)&gt;0,MAX($AG$1:AG674)+1,"")</f>
        <v/>
      </c>
      <c r="AH675" s="36">
        <f>IFERROR(TRIM(INDEX($A675:$V675,MATCH(Lists!$J$9,$A$1:$V$1,0))&amp;""),"")</f>
        <v/>
      </c>
    </row>
    <row r="676">
      <c r="W676" s="35" t="n"/>
      <c r="X676" s="36">
        <f>IFERROR(TRIM(INDEX($A676:$V676,MATCH(Lists!$J$10,$A$1:$V$1,0))&amp;""),"")</f>
        <v/>
      </c>
      <c r="Y676" s="36">
        <f>IF(ISNUMBER(IFERROR(VALUE(IFERROR(TRIM(INDEX($A676:$V676,MATCH(Lists!$J$2,$A$1:$V$1,0))&amp;""),"")),"")),IF(AND(IFERROR(VALUE(IFERROR(TRIM(INDEX($A676:$V676,MATCH(Lists!$J$2,$A$1:$V$1,0))&amp;""),"")),"")&gt;=0,IFERROR(VALUE(IFERROR(TRIM(INDEX($A676:$V676,MATCH(Lists!$J$2,$A$1:$V$1,0))&amp;""),"")),"")&lt;=10),IFERROR(VALUE(IFERROR(TRIM(INDEX($A676:$V676,MATCH(Lists!$J$2,$A$1:$V$1,0))&amp;""),"")),""),""),"")</f>
        <v/>
      </c>
      <c r="Z676" s="36">
        <f>IF(Y676="","",IF(Y676&gt;=9,"Promoter",IF(Y676&gt;=7,"Passive","Detractor")))</f>
        <v/>
      </c>
      <c r="AA676" s="36">
        <f>IFERROR(VALUE(IFERROR(TRIM(INDEX($A676:$V676,MATCH(Lists!$J$4,$A$1:$V$1,0))&amp;""),"")),"")</f>
        <v/>
      </c>
      <c r="AB676" s="36">
        <f>IFERROR(VALUE(IFERROR(TRIM(INDEX($A676:$V676,MATCH(Lists!$J$5,$A$1:$V$1,0))&amp;""),"")),"")</f>
        <v/>
      </c>
      <c r="AC676" s="36">
        <f>IFERROR(VALUE(IFERROR(TRIM(INDEX($A676:$V676,MATCH(Lists!$J$6,$A$1:$V$1,0))&amp;""),"")),"")</f>
        <v/>
      </c>
      <c r="AD676" s="36">
        <f>IFERROR(TRIM(INDEX($A676:$V676,MATCH(Lists!$J$7,$A$1:$V$1,0))&amp;""),"")</f>
        <v/>
      </c>
      <c r="AE676" s="36">
        <f>IFERROR(TRIM(INDEX($A676:$V676,MATCH(Lists!$J$8,$A$1:$V$1,0))&amp;""),"")</f>
        <v/>
      </c>
      <c r="AF676" s="36">
        <f>IFERROR(TRIM(INDEX($A676:$V676,MATCH(Lists!$J$3,$A$1:$V$1,0))&amp;""),"")</f>
        <v/>
      </c>
      <c r="AG676" s="36">
        <f>IF(LEN(AF676)&gt;0,MAX($AG$1:AG675)+1,"")</f>
        <v/>
      </c>
      <c r="AH676" s="36">
        <f>IFERROR(TRIM(INDEX($A676:$V676,MATCH(Lists!$J$9,$A$1:$V$1,0))&amp;""),"")</f>
        <v/>
      </c>
    </row>
    <row r="677">
      <c r="W677" s="35" t="n"/>
      <c r="X677" s="36">
        <f>IFERROR(TRIM(INDEX($A677:$V677,MATCH(Lists!$J$10,$A$1:$V$1,0))&amp;""),"")</f>
        <v/>
      </c>
      <c r="Y677" s="36">
        <f>IF(ISNUMBER(IFERROR(VALUE(IFERROR(TRIM(INDEX($A677:$V677,MATCH(Lists!$J$2,$A$1:$V$1,0))&amp;""),"")),"")),IF(AND(IFERROR(VALUE(IFERROR(TRIM(INDEX($A677:$V677,MATCH(Lists!$J$2,$A$1:$V$1,0))&amp;""),"")),"")&gt;=0,IFERROR(VALUE(IFERROR(TRIM(INDEX($A677:$V677,MATCH(Lists!$J$2,$A$1:$V$1,0))&amp;""),"")),"")&lt;=10),IFERROR(VALUE(IFERROR(TRIM(INDEX($A677:$V677,MATCH(Lists!$J$2,$A$1:$V$1,0))&amp;""),"")),""),""),"")</f>
        <v/>
      </c>
      <c r="Z677" s="36">
        <f>IF(Y677="","",IF(Y677&gt;=9,"Promoter",IF(Y677&gt;=7,"Passive","Detractor")))</f>
        <v/>
      </c>
      <c r="AA677" s="36">
        <f>IFERROR(VALUE(IFERROR(TRIM(INDEX($A677:$V677,MATCH(Lists!$J$4,$A$1:$V$1,0))&amp;""),"")),"")</f>
        <v/>
      </c>
      <c r="AB677" s="36">
        <f>IFERROR(VALUE(IFERROR(TRIM(INDEX($A677:$V677,MATCH(Lists!$J$5,$A$1:$V$1,0))&amp;""),"")),"")</f>
        <v/>
      </c>
      <c r="AC677" s="36">
        <f>IFERROR(VALUE(IFERROR(TRIM(INDEX($A677:$V677,MATCH(Lists!$J$6,$A$1:$V$1,0))&amp;""),"")),"")</f>
        <v/>
      </c>
      <c r="AD677" s="36">
        <f>IFERROR(TRIM(INDEX($A677:$V677,MATCH(Lists!$J$7,$A$1:$V$1,0))&amp;""),"")</f>
        <v/>
      </c>
      <c r="AE677" s="36">
        <f>IFERROR(TRIM(INDEX($A677:$V677,MATCH(Lists!$J$8,$A$1:$V$1,0))&amp;""),"")</f>
        <v/>
      </c>
      <c r="AF677" s="36">
        <f>IFERROR(TRIM(INDEX($A677:$V677,MATCH(Lists!$J$3,$A$1:$V$1,0))&amp;""),"")</f>
        <v/>
      </c>
      <c r="AG677" s="36">
        <f>IF(LEN(AF677)&gt;0,MAX($AG$1:AG676)+1,"")</f>
        <v/>
      </c>
      <c r="AH677" s="36">
        <f>IFERROR(TRIM(INDEX($A677:$V677,MATCH(Lists!$J$9,$A$1:$V$1,0))&amp;""),"")</f>
        <v/>
      </c>
    </row>
    <row r="678">
      <c r="W678" s="35" t="n"/>
      <c r="X678" s="36">
        <f>IFERROR(TRIM(INDEX($A678:$V678,MATCH(Lists!$J$10,$A$1:$V$1,0))&amp;""),"")</f>
        <v/>
      </c>
      <c r="Y678" s="36">
        <f>IF(ISNUMBER(IFERROR(VALUE(IFERROR(TRIM(INDEX($A678:$V678,MATCH(Lists!$J$2,$A$1:$V$1,0))&amp;""),"")),"")),IF(AND(IFERROR(VALUE(IFERROR(TRIM(INDEX($A678:$V678,MATCH(Lists!$J$2,$A$1:$V$1,0))&amp;""),"")),"")&gt;=0,IFERROR(VALUE(IFERROR(TRIM(INDEX($A678:$V678,MATCH(Lists!$J$2,$A$1:$V$1,0))&amp;""),"")),"")&lt;=10),IFERROR(VALUE(IFERROR(TRIM(INDEX($A678:$V678,MATCH(Lists!$J$2,$A$1:$V$1,0))&amp;""),"")),""),""),"")</f>
        <v/>
      </c>
      <c r="Z678" s="36">
        <f>IF(Y678="","",IF(Y678&gt;=9,"Promoter",IF(Y678&gt;=7,"Passive","Detractor")))</f>
        <v/>
      </c>
      <c r="AA678" s="36">
        <f>IFERROR(VALUE(IFERROR(TRIM(INDEX($A678:$V678,MATCH(Lists!$J$4,$A$1:$V$1,0))&amp;""),"")),"")</f>
        <v/>
      </c>
      <c r="AB678" s="36">
        <f>IFERROR(VALUE(IFERROR(TRIM(INDEX($A678:$V678,MATCH(Lists!$J$5,$A$1:$V$1,0))&amp;""),"")),"")</f>
        <v/>
      </c>
      <c r="AC678" s="36">
        <f>IFERROR(VALUE(IFERROR(TRIM(INDEX($A678:$V678,MATCH(Lists!$J$6,$A$1:$V$1,0))&amp;""),"")),"")</f>
        <v/>
      </c>
      <c r="AD678" s="36">
        <f>IFERROR(TRIM(INDEX($A678:$V678,MATCH(Lists!$J$7,$A$1:$V$1,0))&amp;""),"")</f>
        <v/>
      </c>
      <c r="AE678" s="36">
        <f>IFERROR(TRIM(INDEX($A678:$V678,MATCH(Lists!$J$8,$A$1:$V$1,0))&amp;""),"")</f>
        <v/>
      </c>
      <c r="AF678" s="36">
        <f>IFERROR(TRIM(INDEX($A678:$V678,MATCH(Lists!$J$3,$A$1:$V$1,0))&amp;""),"")</f>
        <v/>
      </c>
      <c r="AG678" s="36">
        <f>IF(LEN(AF678)&gt;0,MAX($AG$1:AG677)+1,"")</f>
        <v/>
      </c>
      <c r="AH678" s="36">
        <f>IFERROR(TRIM(INDEX($A678:$V678,MATCH(Lists!$J$9,$A$1:$V$1,0))&amp;""),"")</f>
        <v/>
      </c>
    </row>
    <row r="679">
      <c r="W679" s="35" t="n"/>
      <c r="X679" s="36">
        <f>IFERROR(TRIM(INDEX($A679:$V679,MATCH(Lists!$J$10,$A$1:$V$1,0))&amp;""),"")</f>
        <v/>
      </c>
      <c r="Y679" s="36">
        <f>IF(ISNUMBER(IFERROR(VALUE(IFERROR(TRIM(INDEX($A679:$V679,MATCH(Lists!$J$2,$A$1:$V$1,0))&amp;""),"")),"")),IF(AND(IFERROR(VALUE(IFERROR(TRIM(INDEX($A679:$V679,MATCH(Lists!$J$2,$A$1:$V$1,0))&amp;""),"")),"")&gt;=0,IFERROR(VALUE(IFERROR(TRIM(INDEX($A679:$V679,MATCH(Lists!$J$2,$A$1:$V$1,0))&amp;""),"")),"")&lt;=10),IFERROR(VALUE(IFERROR(TRIM(INDEX($A679:$V679,MATCH(Lists!$J$2,$A$1:$V$1,0))&amp;""),"")),""),""),"")</f>
        <v/>
      </c>
      <c r="Z679" s="36">
        <f>IF(Y679="","",IF(Y679&gt;=9,"Promoter",IF(Y679&gt;=7,"Passive","Detractor")))</f>
        <v/>
      </c>
      <c r="AA679" s="36">
        <f>IFERROR(VALUE(IFERROR(TRIM(INDEX($A679:$V679,MATCH(Lists!$J$4,$A$1:$V$1,0))&amp;""),"")),"")</f>
        <v/>
      </c>
      <c r="AB679" s="36">
        <f>IFERROR(VALUE(IFERROR(TRIM(INDEX($A679:$V679,MATCH(Lists!$J$5,$A$1:$V$1,0))&amp;""),"")),"")</f>
        <v/>
      </c>
      <c r="AC679" s="36">
        <f>IFERROR(VALUE(IFERROR(TRIM(INDEX($A679:$V679,MATCH(Lists!$J$6,$A$1:$V$1,0))&amp;""),"")),"")</f>
        <v/>
      </c>
      <c r="AD679" s="36">
        <f>IFERROR(TRIM(INDEX($A679:$V679,MATCH(Lists!$J$7,$A$1:$V$1,0))&amp;""),"")</f>
        <v/>
      </c>
      <c r="AE679" s="36">
        <f>IFERROR(TRIM(INDEX($A679:$V679,MATCH(Lists!$J$8,$A$1:$V$1,0))&amp;""),"")</f>
        <v/>
      </c>
      <c r="AF679" s="36">
        <f>IFERROR(TRIM(INDEX($A679:$V679,MATCH(Lists!$J$3,$A$1:$V$1,0))&amp;""),"")</f>
        <v/>
      </c>
      <c r="AG679" s="36">
        <f>IF(LEN(AF679)&gt;0,MAX($AG$1:AG678)+1,"")</f>
        <v/>
      </c>
      <c r="AH679" s="36">
        <f>IFERROR(TRIM(INDEX($A679:$V679,MATCH(Lists!$J$9,$A$1:$V$1,0))&amp;""),"")</f>
        <v/>
      </c>
    </row>
    <row r="680">
      <c r="W680" s="35" t="n"/>
      <c r="X680" s="36">
        <f>IFERROR(TRIM(INDEX($A680:$V680,MATCH(Lists!$J$10,$A$1:$V$1,0))&amp;""),"")</f>
        <v/>
      </c>
      <c r="Y680" s="36">
        <f>IF(ISNUMBER(IFERROR(VALUE(IFERROR(TRIM(INDEX($A680:$V680,MATCH(Lists!$J$2,$A$1:$V$1,0))&amp;""),"")),"")),IF(AND(IFERROR(VALUE(IFERROR(TRIM(INDEX($A680:$V680,MATCH(Lists!$J$2,$A$1:$V$1,0))&amp;""),"")),"")&gt;=0,IFERROR(VALUE(IFERROR(TRIM(INDEX($A680:$V680,MATCH(Lists!$J$2,$A$1:$V$1,0))&amp;""),"")),"")&lt;=10),IFERROR(VALUE(IFERROR(TRIM(INDEX($A680:$V680,MATCH(Lists!$J$2,$A$1:$V$1,0))&amp;""),"")),""),""),"")</f>
        <v/>
      </c>
      <c r="Z680" s="36">
        <f>IF(Y680="","",IF(Y680&gt;=9,"Promoter",IF(Y680&gt;=7,"Passive","Detractor")))</f>
        <v/>
      </c>
      <c r="AA680" s="36">
        <f>IFERROR(VALUE(IFERROR(TRIM(INDEX($A680:$V680,MATCH(Lists!$J$4,$A$1:$V$1,0))&amp;""),"")),"")</f>
        <v/>
      </c>
      <c r="AB680" s="36">
        <f>IFERROR(VALUE(IFERROR(TRIM(INDEX($A680:$V680,MATCH(Lists!$J$5,$A$1:$V$1,0))&amp;""),"")),"")</f>
        <v/>
      </c>
      <c r="AC680" s="36">
        <f>IFERROR(VALUE(IFERROR(TRIM(INDEX($A680:$V680,MATCH(Lists!$J$6,$A$1:$V$1,0))&amp;""),"")),"")</f>
        <v/>
      </c>
      <c r="AD680" s="36">
        <f>IFERROR(TRIM(INDEX($A680:$V680,MATCH(Lists!$J$7,$A$1:$V$1,0))&amp;""),"")</f>
        <v/>
      </c>
      <c r="AE680" s="36">
        <f>IFERROR(TRIM(INDEX($A680:$V680,MATCH(Lists!$J$8,$A$1:$V$1,0))&amp;""),"")</f>
        <v/>
      </c>
      <c r="AF680" s="36">
        <f>IFERROR(TRIM(INDEX($A680:$V680,MATCH(Lists!$J$3,$A$1:$V$1,0))&amp;""),"")</f>
        <v/>
      </c>
      <c r="AG680" s="36">
        <f>IF(LEN(AF680)&gt;0,MAX($AG$1:AG679)+1,"")</f>
        <v/>
      </c>
      <c r="AH680" s="36">
        <f>IFERROR(TRIM(INDEX($A680:$V680,MATCH(Lists!$J$9,$A$1:$V$1,0))&amp;""),"")</f>
        <v/>
      </c>
    </row>
    <row r="681">
      <c r="W681" s="35" t="n"/>
      <c r="X681" s="36">
        <f>IFERROR(TRIM(INDEX($A681:$V681,MATCH(Lists!$J$10,$A$1:$V$1,0))&amp;""),"")</f>
        <v/>
      </c>
      <c r="Y681" s="36">
        <f>IF(ISNUMBER(IFERROR(VALUE(IFERROR(TRIM(INDEX($A681:$V681,MATCH(Lists!$J$2,$A$1:$V$1,0))&amp;""),"")),"")),IF(AND(IFERROR(VALUE(IFERROR(TRIM(INDEX($A681:$V681,MATCH(Lists!$J$2,$A$1:$V$1,0))&amp;""),"")),"")&gt;=0,IFERROR(VALUE(IFERROR(TRIM(INDEX($A681:$V681,MATCH(Lists!$J$2,$A$1:$V$1,0))&amp;""),"")),"")&lt;=10),IFERROR(VALUE(IFERROR(TRIM(INDEX($A681:$V681,MATCH(Lists!$J$2,$A$1:$V$1,0))&amp;""),"")),""),""),"")</f>
        <v/>
      </c>
      <c r="Z681" s="36">
        <f>IF(Y681="","",IF(Y681&gt;=9,"Promoter",IF(Y681&gt;=7,"Passive","Detractor")))</f>
        <v/>
      </c>
      <c r="AA681" s="36">
        <f>IFERROR(VALUE(IFERROR(TRIM(INDEX($A681:$V681,MATCH(Lists!$J$4,$A$1:$V$1,0))&amp;""),"")),"")</f>
        <v/>
      </c>
      <c r="AB681" s="36">
        <f>IFERROR(VALUE(IFERROR(TRIM(INDEX($A681:$V681,MATCH(Lists!$J$5,$A$1:$V$1,0))&amp;""),"")),"")</f>
        <v/>
      </c>
      <c r="AC681" s="36">
        <f>IFERROR(VALUE(IFERROR(TRIM(INDEX($A681:$V681,MATCH(Lists!$J$6,$A$1:$V$1,0))&amp;""),"")),"")</f>
        <v/>
      </c>
      <c r="AD681" s="36">
        <f>IFERROR(TRIM(INDEX($A681:$V681,MATCH(Lists!$J$7,$A$1:$V$1,0))&amp;""),"")</f>
        <v/>
      </c>
      <c r="AE681" s="36">
        <f>IFERROR(TRIM(INDEX($A681:$V681,MATCH(Lists!$J$8,$A$1:$V$1,0))&amp;""),"")</f>
        <v/>
      </c>
      <c r="AF681" s="36">
        <f>IFERROR(TRIM(INDEX($A681:$V681,MATCH(Lists!$J$3,$A$1:$V$1,0))&amp;""),"")</f>
        <v/>
      </c>
      <c r="AG681" s="36">
        <f>IF(LEN(AF681)&gt;0,MAX($AG$1:AG680)+1,"")</f>
        <v/>
      </c>
      <c r="AH681" s="36">
        <f>IFERROR(TRIM(INDEX($A681:$V681,MATCH(Lists!$J$9,$A$1:$V$1,0))&amp;""),"")</f>
        <v/>
      </c>
    </row>
    <row r="682">
      <c r="W682" s="35" t="n"/>
      <c r="X682" s="36">
        <f>IFERROR(TRIM(INDEX($A682:$V682,MATCH(Lists!$J$10,$A$1:$V$1,0))&amp;""),"")</f>
        <v/>
      </c>
      <c r="Y682" s="36">
        <f>IF(ISNUMBER(IFERROR(VALUE(IFERROR(TRIM(INDEX($A682:$V682,MATCH(Lists!$J$2,$A$1:$V$1,0))&amp;""),"")),"")),IF(AND(IFERROR(VALUE(IFERROR(TRIM(INDEX($A682:$V682,MATCH(Lists!$J$2,$A$1:$V$1,0))&amp;""),"")),"")&gt;=0,IFERROR(VALUE(IFERROR(TRIM(INDEX($A682:$V682,MATCH(Lists!$J$2,$A$1:$V$1,0))&amp;""),"")),"")&lt;=10),IFERROR(VALUE(IFERROR(TRIM(INDEX($A682:$V682,MATCH(Lists!$J$2,$A$1:$V$1,0))&amp;""),"")),""),""),"")</f>
        <v/>
      </c>
      <c r="Z682" s="36">
        <f>IF(Y682="","",IF(Y682&gt;=9,"Promoter",IF(Y682&gt;=7,"Passive","Detractor")))</f>
        <v/>
      </c>
      <c r="AA682" s="36">
        <f>IFERROR(VALUE(IFERROR(TRIM(INDEX($A682:$V682,MATCH(Lists!$J$4,$A$1:$V$1,0))&amp;""),"")),"")</f>
        <v/>
      </c>
      <c r="AB682" s="36">
        <f>IFERROR(VALUE(IFERROR(TRIM(INDEX($A682:$V682,MATCH(Lists!$J$5,$A$1:$V$1,0))&amp;""),"")),"")</f>
        <v/>
      </c>
      <c r="AC682" s="36">
        <f>IFERROR(VALUE(IFERROR(TRIM(INDEX($A682:$V682,MATCH(Lists!$J$6,$A$1:$V$1,0))&amp;""),"")),"")</f>
        <v/>
      </c>
      <c r="AD682" s="36">
        <f>IFERROR(TRIM(INDEX($A682:$V682,MATCH(Lists!$J$7,$A$1:$V$1,0))&amp;""),"")</f>
        <v/>
      </c>
      <c r="AE682" s="36">
        <f>IFERROR(TRIM(INDEX($A682:$V682,MATCH(Lists!$J$8,$A$1:$V$1,0))&amp;""),"")</f>
        <v/>
      </c>
      <c r="AF682" s="36">
        <f>IFERROR(TRIM(INDEX($A682:$V682,MATCH(Lists!$J$3,$A$1:$V$1,0))&amp;""),"")</f>
        <v/>
      </c>
      <c r="AG682" s="36">
        <f>IF(LEN(AF682)&gt;0,MAX($AG$1:AG681)+1,"")</f>
        <v/>
      </c>
      <c r="AH682" s="36">
        <f>IFERROR(TRIM(INDEX($A682:$V682,MATCH(Lists!$J$9,$A$1:$V$1,0))&amp;""),"")</f>
        <v/>
      </c>
    </row>
    <row r="683">
      <c r="W683" s="35" t="n"/>
      <c r="X683" s="36">
        <f>IFERROR(TRIM(INDEX($A683:$V683,MATCH(Lists!$J$10,$A$1:$V$1,0))&amp;""),"")</f>
        <v/>
      </c>
      <c r="Y683" s="36">
        <f>IF(ISNUMBER(IFERROR(VALUE(IFERROR(TRIM(INDEX($A683:$V683,MATCH(Lists!$J$2,$A$1:$V$1,0))&amp;""),"")),"")),IF(AND(IFERROR(VALUE(IFERROR(TRIM(INDEX($A683:$V683,MATCH(Lists!$J$2,$A$1:$V$1,0))&amp;""),"")),"")&gt;=0,IFERROR(VALUE(IFERROR(TRIM(INDEX($A683:$V683,MATCH(Lists!$J$2,$A$1:$V$1,0))&amp;""),"")),"")&lt;=10),IFERROR(VALUE(IFERROR(TRIM(INDEX($A683:$V683,MATCH(Lists!$J$2,$A$1:$V$1,0))&amp;""),"")),""),""),"")</f>
        <v/>
      </c>
      <c r="Z683" s="36">
        <f>IF(Y683="","",IF(Y683&gt;=9,"Promoter",IF(Y683&gt;=7,"Passive","Detractor")))</f>
        <v/>
      </c>
      <c r="AA683" s="36">
        <f>IFERROR(VALUE(IFERROR(TRIM(INDEX($A683:$V683,MATCH(Lists!$J$4,$A$1:$V$1,0))&amp;""),"")),"")</f>
        <v/>
      </c>
      <c r="AB683" s="36">
        <f>IFERROR(VALUE(IFERROR(TRIM(INDEX($A683:$V683,MATCH(Lists!$J$5,$A$1:$V$1,0))&amp;""),"")),"")</f>
        <v/>
      </c>
      <c r="AC683" s="36">
        <f>IFERROR(VALUE(IFERROR(TRIM(INDEX($A683:$V683,MATCH(Lists!$J$6,$A$1:$V$1,0))&amp;""),"")),"")</f>
        <v/>
      </c>
      <c r="AD683" s="36">
        <f>IFERROR(TRIM(INDEX($A683:$V683,MATCH(Lists!$J$7,$A$1:$V$1,0))&amp;""),"")</f>
        <v/>
      </c>
      <c r="AE683" s="36">
        <f>IFERROR(TRIM(INDEX($A683:$V683,MATCH(Lists!$J$8,$A$1:$V$1,0))&amp;""),"")</f>
        <v/>
      </c>
      <c r="AF683" s="36">
        <f>IFERROR(TRIM(INDEX($A683:$V683,MATCH(Lists!$J$3,$A$1:$V$1,0))&amp;""),"")</f>
        <v/>
      </c>
      <c r="AG683" s="36">
        <f>IF(LEN(AF683)&gt;0,MAX($AG$1:AG682)+1,"")</f>
        <v/>
      </c>
      <c r="AH683" s="36">
        <f>IFERROR(TRIM(INDEX($A683:$V683,MATCH(Lists!$J$9,$A$1:$V$1,0))&amp;""),"")</f>
        <v/>
      </c>
    </row>
    <row r="684">
      <c r="W684" s="35" t="n"/>
      <c r="X684" s="36">
        <f>IFERROR(TRIM(INDEX($A684:$V684,MATCH(Lists!$J$10,$A$1:$V$1,0))&amp;""),"")</f>
        <v/>
      </c>
      <c r="Y684" s="36">
        <f>IF(ISNUMBER(IFERROR(VALUE(IFERROR(TRIM(INDEX($A684:$V684,MATCH(Lists!$J$2,$A$1:$V$1,0))&amp;""),"")),"")),IF(AND(IFERROR(VALUE(IFERROR(TRIM(INDEX($A684:$V684,MATCH(Lists!$J$2,$A$1:$V$1,0))&amp;""),"")),"")&gt;=0,IFERROR(VALUE(IFERROR(TRIM(INDEX($A684:$V684,MATCH(Lists!$J$2,$A$1:$V$1,0))&amp;""),"")),"")&lt;=10),IFERROR(VALUE(IFERROR(TRIM(INDEX($A684:$V684,MATCH(Lists!$J$2,$A$1:$V$1,0))&amp;""),"")),""),""),"")</f>
        <v/>
      </c>
      <c r="Z684" s="36">
        <f>IF(Y684="","",IF(Y684&gt;=9,"Promoter",IF(Y684&gt;=7,"Passive","Detractor")))</f>
        <v/>
      </c>
      <c r="AA684" s="36">
        <f>IFERROR(VALUE(IFERROR(TRIM(INDEX($A684:$V684,MATCH(Lists!$J$4,$A$1:$V$1,0))&amp;""),"")),"")</f>
        <v/>
      </c>
      <c r="AB684" s="36">
        <f>IFERROR(VALUE(IFERROR(TRIM(INDEX($A684:$V684,MATCH(Lists!$J$5,$A$1:$V$1,0))&amp;""),"")),"")</f>
        <v/>
      </c>
      <c r="AC684" s="36">
        <f>IFERROR(VALUE(IFERROR(TRIM(INDEX($A684:$V684,MATCH(Lists!$J$6,$A$1:$V$1,0))&amp;""),"")),"")</f>
        <v/>
      </c>
      <c r="AD684" s="36">
        <f>IFERROR(TRIM(INDEX($A684:$V684,MATCH(Lists!$J$7,$A$1:$V$1,0))&amp;""),"")</f>
        <v/>
      </c>
      <c r="AE684" s="36">
        <f>IFERROR(TRIM(INDEX($A684:$V684,MATCH(Lists!$J$8,$A$1:$V$1,0))&amp;""),"")</f>
        <v/>
      </c>
      <c r="AF684" s="36">
        <f>IFERROR(TRIM(INDEX($A684:$V684,MATCH(Lists!$J$3,$A$1:$V$1,0))&amp;""),"")</f>
        <v/>
      </c>
      <c r="AG684" s="36">
        <f>IF(LEN(AF684)&gt;0,MAX($AG$1:AG683)+1,"")</f>
        <v/>
      </c>
      <c r="AH684" s="36">
        <f>IFERROR(TRIM(INDEX($A684:$V684,MATCH(Lists!$J$9,$A$1:$V$1,0))&amp;""),"")</f>
        <v/>
      </c>
    </row>
    <row r="685">
      <c r="W685" s="35" t="n"/>
      <c r="X685" s="36">
        <f>IFERROR(TRIM(INDEX($A685:$V685,MATCH(Lists!$J$10,$A$1:$V$1,0))&amp;""),"")</f>
        <v/>
      </c>
      <c r="Y685" s="36">
        <f>IF(ISNUMBER(IFERROR(VALUE(IFERROR(TRIM(INDEX($A685:$V685,MATCH(Lists!$J$2,$A$1:$V$1,0))&amp;""),"")),"")),IF(AND(IFERROR(VALUE(IFERROR(TRIM(INDEX($A685:$V685,MATCH(Lists!$J$2,$A$1:$V$1,0))&amp;""),"")),"")&gt;=0,IFERROR(VALUE(IFERROR(TRIM(INDEX($A685:$V685,MATCH(Lists!$J$2,$A$1:$V$1,0))&amp;""),"")),"")&lt;=10),IFERROR(VALUE(IFERROR(TRIM(INDEX($A685:$V685,MATCH(Lists!$J$2,$A$1:$V$1,0))&amp;""),"")),""),""),"")</f>
        <v/>
      </c>
      <c r="Z685" s="36">
        <f>IF(Y685="","",IF(Y685&gt;=9,"Promoter",IF(Y685&gt;=7,"Passive","Detractor")))</f>
        <v/>
      </c>
      <c r="AA685" s="36">
        <f>IFERROR(VALUE(IFERROR(TRIM(INDEX($A685:$V685,MATCH(Lists!$J$4,$A$1:$V$1,0))&amp;""),"")),"")</f>
        <v/>
      </c>
      <c r="AB685" s="36">
        <f>IFERROR(VALUE(IFERROR(TRIM(INDEX($A685:$V685,MATCH(Lists!$J$5,$A$1:$V$1,0))&amp;""),"")),"")</f>
        <v/>
      </c>
      <c r="AC685" s="36">
        <f>IFERROR(VALUE(IFERROR(TRIM(INDEX($A685:$V685,MATCH(Lists!$J$6,$A$1:$V$1,0))&amp;""),"")),"")</f>
        <v/>
      </c>
      <c r="AD685" s="36">
        <f>IFERROR(TRIM(INDEX($A685:$V685,MATCH(Lists!$J$7,$A$1:$V$1,0))&amp;""),"")</f>
        <v/>
      </c>
      <c r="AE685" s="36">
        <f>IFERROR(TRIM(INDEX($A685:$V685,MATCH(Lists!$J$8,$A$1:$V$1,0))&amp;""),"")</f>
        <v/>
      </c>
      <c r="AF685" s="36">
        <f>IFERROR(TRIM(INDEX($A685:$V685,MATCH(Lists!$J$3,$A$1:$V$1,0))&amp;""),"")</f>
        <v/>
      </c>
      <c r="AG685" s="36">
        <f>IF(LEN(AF685)&gt;0,MAX($AG$1:AG684)+1,"")</f>
        <v/>
      </c>
      <c r="AH685" s="36">
        <f>IFERROR(TRIM(INDEX($A685:$V685,MATCH(Lists!$J$9,$A$1:$V$1,0))&amp;""),"")</f>
        <v/>
      </c>
    </row>
    <row r="686">
      <c r="W686" s="35" t="n"/>
      <c r="X686" s="36">
        <f>IFERROR(TRIM(INDEX($A686:$V686,MATCH(Lists!$J$10,$A$1:$V$1,0))&amp;""),"")</f>
        <v/>
      </c>
      <c r="Y686" s="36">
        <f>IF(ISNUMBER(IFERROR(VALUE(IFERROR(TRIM(INDEX($A686:$V686,MATCH(Lists!$J$2,$A$1:$V$1,0))&amp;""),"")),"")),IF(AND(IFERROR(VALUE(IFERROR(TRIM(INDEX($A686:$V686,MATCH(Lists!$J$2,$A$1:$V$1,0))&amp;""),"")),"")&gt;=0,IFERROR(VALUE(IFERROR(TRIM(INDEX($A686:$V686,MATCH(Lists!$J$2,$A$1:$V$1,0))&amp;""),"")),"")&lt;=10),IFERROR(VALUE(IFERROR(TRIM(INDEX($A686:$V686,MATCH(Lists!$J$2,$A$1:$V$1,0))&amp;""),"")),""),""),"")</f>
        <v/>
      </c>
      <c r="Z686" s="36">
        <f>IF(Y686="","",IF(Y686&gt;=9,"Promoter",IF(Y686&gt;=7,"Passive","Detractor")))</f>
        <v/>
      </c>
      <c r="AA686" s="36">
        <f>IFERROR(VALUE(IFERROR(TRIM(INDEX($A686:$V686,MATCH(Lists!$J$4,$A$1:$V$1,0))&amp;""),"")),"")</f>
        <v/>
      </c>
      <c r="AB686" s="36">
        <f>IFERROR(VALUE(IFERROR(TRIM(INDEX($A686:$V686,MATCH(Lists!$J$5,$A$1:$V$1,0))&amp;""),"")),"")</f>
        <v/>
      </c>
      <c r="AC686" s="36">
        <f>IFERROR(VALUE(IFERROR(TRIM(INDEX($A686:$V686,MATCH(Lists!$J$6,$A$1:$V$1,0))&amp;""),"")),"")</f>
        <v/>
      </c>
      <c r="AD686" s="36">
        <f>IFERROR(TRIM(INDEX($A686:$V686,MATCH(Lists!$J$7,$A$1:$V$1,0))&amp;""),"")</f>
        <v/>
      </c>
      <c r="AE686" s="36">
        <f>IFERROR(TRIM(INDEX($A686:$V686,MATCH(Lists!$J$8,$A$1:$V$1,0))&amp;""),"")</f>
        <v/>
      </c>
      <c r="AF686" s="36">
        <f>IFERROR(TRIM(INDEX($A686:$V686,MATCH(Lists!$J$3,$A$1:$V$1,0))&amp;""),"")</f>
        <v/>
      </c>
      <c r="AG686" s="36">
        <f>IF(LEN(AF686)&gt;0,MAX($AG$1:AG685)+1,"")</f>
        <v/>
      </c>
      <c r="AH686" s="36">
        <f>IFERROR(TRIM(INDEX($A686:$V686,MATCH(Lists!$J$9,$A$1:$V$1,0))&amp;""),"")</f>
        <v/>
      </c>
    </row>
    <row r="687">
      <c r="W687" s="35" t="n"/>
      <c r="X687" s="36">
        <f>IFERROR(TRIM(INDEX($A687:$V687,MATCH(Lists!$J$10,$A$1:$V$1,0))&amp;""),"")</f>
        <v/>
      </c>
      <c r="Y687" s="36">
        <f>IF(ISNUMBER(IFERROR(VALUE(IFERROR(TRIM(INDEX($A687:$V687,MATCH(Lists!$J$2,$A$1:$V$1,0))&amp;""),"")),"")),IF(AND(IFERROR(VALUE(IFERROR(TRIM(INDEX($A687:$V687,MATCH(Lists!$J$2,$A$1:$V$1,0))&amp;""),"")),"")&gt;=0,IFERROR(VALUE(IFERROR(TRIM(INDEX($A687:$V687,MATCH(Lists!$J$2,$A$1:$V$1,0))&amp;""),"")),"")&lt;=10),IFERROR(VALUE(IFERROR(TRIM(INDEX($A687:$V687,MATCH(Lists!$J$2,$A$1:$V$1,0))&amp;""),"")),""),""),"")</f>
        <v/>
      </c>
      <c r="Z687" s="36">
        <f>IF(Y687="","",IF(Y687&gt;=9,"Promoter",IF(Y687&gt;=7,"Passive","Detractor")))</f>
        <v/>
      </c>
      <c r="AA687" s="36">
        <f>IFERROR(VALUE(IFERROR(TRIM(INDEX($A687:$V687,MATCH(Lists!$J$4,$A$1:$V$1,0))&amp;""),"")),"")</f>
        <v/>
      </c>
      <c r="AB687" s="36">
        <f>IFERROR(VALUE(IFERROR(TRIM(INDEX($A687:$V687,MATCH(Lists!$J$5,$A$1:$V$1,0))&amp;""),"")),"")</f>
        <v/>
      </c>
      <c r="AC687" s="36">
        <f>IFERROR(VALUE(IFERROR(TRIM(INDEX($A687:$V687,MATCH(Lists!$J$6,$A$1:$V$1,0))&amp;""),"")),"")</f>
        <v/>
      </c>
      <c r="AD687" s="36">
        <f>IFERROR(TRIM(INDEX($A687:$V687,MATCH(Lists!$J$7,$A$1:$V$1,0))&amp;""),"")</f>
        <v/>
      </c>
      <c r="AE687" s="36">
        <f>IFERROR(TRIM(INDEX($A687:$V687,MATCH(Lists!$J$8,$A$1:$V$1,0))&amp;""),"")</f>
        <v/>
      </c>
      <c r="AF687" s="36">
        <f>IFERROR(TRIM(INDEX($A687:$V687,MATCH(Lists!$J$3,$A$1:$V$1,0))&amp;""),"")</f>
        <v/>
      </c>
      <c r="AG687" s="36">
        <f>IF(LEN(AF687)&gt;0,MAX($AG$1:AG686)+1,"")</f>
        <v/>
      </c>
      <c r="AH687" s="36">
        <f>IFERROR(TRIM(INDEX($A687:$V687,MATCH(Lists!$J$9,$A$1:$V$1,0))&amp;""),"")</f>
        <v/>
      </c>
    </row>
    <row r="688">
      <c r="W688" s="35" t="n"/>
      <c r="X688" s="36">
        <f>IFERROR(TRIM(INDEX($A688:$V688,MATCH(Lists!$J$10,$A$1:$V$1,0))&amp;""),"")</f>
        <v/>
      </c>
      <c r="Y688" s="36">
        <f>IF(ISNUMBER(IFERROR(VALUE(IFERROR(TRIM(INDEX($A688:$V688,MATCH(Lists!$J$2,$A$1:$V$1,0))&amp;""),"")),"")),IF(AND(IFERROR(VALUE(IFERROR(TRIM(INDEX($A688:$V688,MATCH(Lists!$J$2,$A$1:$V$1,0))&amp;""),"")),"")&gt;=0,IFERROR(VALUE(IFERROR(TRIM(INDEX($A688:$V688,MATCH(Lists!$J$2,$A$1:$V$1,0))&amp;""),"")),"")&lt;=10),IFERROR(VALUE(IFERROR(TRIM(INDEX($A688:$V688,MATCH(Lists!$J$2,$A$1:$V$1,0))&amp;""),"")),""),""),"")</f>
        <v/>
      </c>
      <c r="Z688" s="36">
        <f>IF(Y688="","",IF(Y688&gt;=9,"Promoter",IF(Y688&gt;=7,"Passive","Detractor")))</f>
        <v/>
      </c>
      <c r="AA688" s="36">
        <f>IFERROR(VALUE(IFERROR(TRIM(INDEX($A688:$V688,MATCH(Lists!$J$4,$A$1:$V$1,0))&amp;""),"")),"")</f>
        <v/>
      </c>
      <c r="AB688" s="36">
        <f>IFERROR(VALUE(IFERROR(TRIM(INDEX($A688:$V688,MATCH(Lists!$J$5,$A$1:$V$1,0))&amp;""),"")),"")</f>
        <v/>
      </c>
      <c r="AC688" s="36">
        <f>IFERROR(VALUE(IFERROR(TRIM(INDEX($A688:$V688,MATCH(Lists!$J$6,$A$1:$V$1,0))&amp;""),"")),"")</f>
        <v/>
      </c>
      <c r="AD688" s="36">
        <f>IFERROR(TRIM(INDEX($A688:$V688,MATCH(Lists!$J$7,$A$1:$V$1,0))&amp;""),"")</f>
        <v/>
      </c>
      <c r="AE688" s="36">
        <f>IFERROR(TRIM(INDEX($A688:$V688,MATCH(Lists!$J$8,$A$1:$V$1,0))&amp;""),"")</f>
        <v/>
      </c>
      <c r="AF688" s="36">
        <f>IFERROR(TRIM(INDEX($A688:$V688,MATCH(Lists!$J$3,$A$1:$V$1,0))&amp;""),"")</f>
        <v/>
      </c>
      <c r="AG688" s="36">
        <f>IF(LEN(AF688)&gt;0,MAX($AG$1:AG687)+1,"")</f>
        <v/>
      </c>
      <c r="AH688" s="36">
        <f>IFERROR(TRIM(INDEX($A688:$V688,MATCH(Lists!$J$9,$A$1:$V$1,0))&amp;""),"")</f>
        <v/>
      </c>
    </row>
    <row r="689">
      <c r="W689" s="35" t="n"/>
      <c r="X689" s="36">
        <f>IFERROR(TRIM(INDEX($A689:$V689,MATCH(Lists!$J$10,$A$1:$V$1,0))&amp;""),"")</f>
        <v/>
      </c>
      <c r="Y689" s="36">
        <f>IF(ISNUMBER(IFERROR(VALUE(IFERROR(TRIM(INDEX($A689:$V689,MATCH(Lists!$J$2,$A$1:$V$1,0))&amp;""),"")),"")),IF(AND(IFERROR(VALUE(IFERROR(TRIM(INDEX($A689:$V689,MATCH(Lists!$J$2,$A$1:$V$1,0))&amp;""),"")),"")&gt;=0,IFERROR(VALUE(IFERROR(TRIM(INDEX($A689:$V689,MATCH(Lists!$J$2,$A$1:$V$1,0))&amp;""),"")),"")&lt;=10),IFERROR(VALUE(IFERROR(TRIM(INDEX($A689:$V689,MATCH(Lists!$J$2,$A$1:$V$1,0))&amp;""),"")),""),""),"")</f>
        <v/>
      </c>
      <c r="Z689" s="36">
        <f>IF(Y689="","",IF(Y689&gt;=9,"Promoter",IF(Y689&gt;=7,"Passive","Detractor")))</f>
        <v/>
      </c>
      <c r="AA689" s="36">
        <f>IFERROR(VALUE(IFERROR(TRIM(INDEX($A689:$V689,MATCH(Lists!$J$4,$A$1:$V$1,0))&amp;""),"")),"")</f>
        <v/>
      </c>
      <c r="AB689" s="36">
        <f>IFERROR(VALUE(IFERROR(TRIM(INDEX($A689:$V689,MATCH(Lists!$J$5,$A$1:$V$1,0))&amp;""),"")),"")</f>
        <v/>
      </c>
      <c r="AC689" s="36">
        <f>IFERROR(VALUE(IFERROR(TRIM(INDEX($A689:$V689,MATCH(Lists!$J$6,$A$1:$V$1,0))&amp;""),"")),"")</f>
        <v/>
      </c>
      <c r="AD689" s="36">
        <f>IFERROR(TRIM(INDEX($A689:$V689,MATCH(Lists!$J$7,$A$1:$V$1,0))&amp;""),"")</f>
        <v/>
      </c>
      <c r="AE689" s="36">
        <f>IFERROR(TRIM(INDEX($A689:$V689,MATCH(Lists!$J$8,$A$1:$V$1,0))&amp;""),"")</f>
        <v/>
      </c>
      <c r="AF689" s="36">
        <f>IFERROR(TRIM(INDEX($A689:$V689,MATCH(Lists!$J$3,$A$1:$V$1,0))&amp;""),"")</f>
        <v/>
      </c>
      <c r="AG689" s="36">
        <f>IF(LEN(AF689)&gt;0,MAX($AG$1:AG688)+1,"")</f>
        <v/>
      </c>
      <c r="AH689" s="36">
        <f>IFERROR(TRIM(INDEX($A689:$V689,MATCH(Lists!$J$9,$A$1:$V$1,0))&amp;""),"")</f>
        <v/>
      </c>
    </row>
    <row r="690">
      <c r="W690" s="35" t="n"/>
      <c r="X690" s="36">
        <f>IFERROR(TRIM(INDEX($A690:$V690,MATCH(Lists!$J$10,$A$1:$V$1,0))&amp;""),"")</f>
        <v/>
      </c>
      <c r="Y690" s="36">
        <f>IF(ISNUMBER(IFERROR(VALUE(IFERROR(TRIM(INDEX($A690:$V690,MATCH(Lists!$J$2,$A$1:$V$1,0))&amp;""),"")),"")),IF(AND(IFERROR(VALUE(IFERROR(TRIM(INDEX($A690:$V690,MATCH(Lists!$J$2,$A$1:$V$1,0))&amp;""),"")),"")&gt;=0,IFERROR(VALUE(IFERROR(TRIM(INDEX($A690:$V690,MATCH(Lists!$J$2,$A$1:$V$1,0))&amp;""),"")),"")&lt;=10),IFERROR(VALUE(IFERROR(TRIM(INDEX($A690:$V690,MATCH(Lists!$J$2,$A$1:$V$1,0))&amp;""),"")),""),""),"")</f>
        <v/>
      </c>
      <c r="Z690" s="36">
        <f>IF(Y690="","",IF(Y690&gt;=9,"Promoter",IF(Y690&gt;=7,"Passive","Detractor")))</f>
        <v/>
      </c>
      <c r="AA690" s="36">
        <f>IFERROR(VALUE(IFERROR(TRIM(INDEX($A690:$V690,MATCH(Lists!$J$4,$A$1:$V$1,0))&amp;""),"")),"")</f>
        <v/>
      </c>
      <c r="AB690" s="36">
        <f>IFERROR(VALUE(IFERROR(TRIM(INDEX($A690:$V690,MATCH(Lists!$J$5,$A$1:$V$1,0))&amp;""),"")),"")</f>
        <v/>
      </c>
      <c r="AC690" s="36">
        <f>IFERROR(VALUE(IFERROR(TRIM(INDEX($A690:$V690,MATCH(Lists!$J$6,$A$1:$V$1,0))&amp;""),"")),"")</f>
        <v/>
      </c>
      <c r="AD690" s="36">
        <f>IFERROR(TRIM(INDEX($A690:$V690,MATCH(Lists!$J$7,$A$1:$V$1,0))&amp;""),"")</f>
        <v/>
      </c>
      <c r="AE690" s="36">
        <f>IFERROR(TRIM(INDEX($A690:$V690,MATCH(Lists!$J$8,$A$1:$V$1,0))&amp;""),"")</f>
        <v/>
      </c>
      <c r="AF690" s="36">
        <f>IFERROR(TRIM(INDEX($A690:$V690,MATCH(Lists!$J$3,$A$1:$V$1,0))&amp;""),"")</f>
        <v/>
      </c>
      <c r="AG690" s="36">
        <f>IF(LEN(AF690)&gt;0,MAX($AG$1:AG689)+1,"")</f>
        <v/>
      </c>
      <c r="AH690" s="36">
        <f>IFERROR(TRIM(INDEX($A690:$V690,MATCH(Lists!$J$9,$A$1:$V$1,0))&amp;""),"")</f>
        <v/>
      </c>
    </row>
    <row r="691">
      <c r="W691" s="35" t="n"/>
      <c r="X691" s="36">
        <f>IFERROR(TRIM(INDEX($A691:$V691,MATCH(Lists!$J$10,$A$1:$V$1,0))&amp;""),"")</f>
        <v/>
      </c>
      <c r="Y691" s="36">
        <f>IF(ISNUMBER(IFERROR(VALUE(IFERROR(TRIM(INDEX($A691:$V691,MATCH(Lists!$J$2,$A$1:$V$1,0))&amp;""),"")),"")),IF(AND(IFERROR(VALUE(IFERROR(TRIM(INDEX($A691:$V691,MATCH(Lists!$J$2,$A$1:$V$1,0))&amp;""),"")),"")&gt;=0,IFERROR(VALUE(IFERROR(TRIM(INDEX($A691:$V691,MATCH(Lists!$J$2,$A$1:$V$1,0))&amp;""),"")),"")&lt;=10),IFERROR(VALUE(IFERROR(TRIM(INDEX($A691:$V691,MATCH(Lists!$J$2,$A$1:$V$1,0))&amp;""),"")),""),""),"")</f>
        <v/>
      </c>
      <c r="Z691" s="36">
        <f>IF(Y691="","",IF(Y691&gt;=9,"Promoter",IF(Y691&gt;=7,"Passive","Detractor")))</f>
        <v/>
      </c>
      <c r="AA691" s="36">
        <f>IFERROR(VALUE(IFERROR(TRIM(INDEX($A691:$V691,MATCH(Lists!$J$4,$A$1:$V$1,0))&amp;""),"")),"")</f>
        <v/>
      </c>
      <c r="AB691" s="36">
        <f>IFERROR(VALUE(IFERROR(TRIM(INDEX($A691:$V691,MATCH(Lists!$J$5,$A$1:$V$1,0))&amp;""),"")),"")</f>
        <v/>
      </c>
      <c r="AC691" s="36">
        <f>IFERROR(VALUE(IFERROR(TRIM(INDEX($A691:$V691,MATCH(Lists!$J$6,$A$1:$V$1,0))&amp;""),"")),"")</f>
        <v/>
      </c>
      <c r="AD691" s="36">
        <f>IFERROR(TRIM(INDEX($A691:$V691,MATCH(Lists!$J$7,$A$1:$V$1,0))&amp;""),"")</f>
        <v/>
      </c>
      <c r="AE691" s="36">
        <f>IFERROR(TRIM(INDEX($A691:$V691,MATCH(Lists!$J$8,$A$1:$V$1,0))&amp;""),"")</f>
        <v/>
      </c>
      <c r="AF691" s="36">
        <f>IFERROR(TRIM(INDEX($A691:$V691,MATCH(Lists!$J$3,$A$1:$V$1,0))&amp;""),"")</f>
        <v/>
      </c>
      <c r="AG691" s="36">
        <f>IF(LEN(AF691)&gt;0,MAX($AG$1:AG690)+1,"")</f>
        <v/>
      </c>
      <c r="AH691" s="36">
        <f>IFERROR(TRIM(INDEX($A691:$V691,MATCH(Lists!$J$9,$A$1:$V$1,0))&amp;""),"")</f>
        <v/>
      </c>
    </row>
    <row r="692">
      <c r="W692" s="35" t="n"/>
      <c r="X692" s="36">
        <f>IFERROR(TRIM(INDEX($A692:$V692,MATCH(Lists!$J$10,$A$1:$V$1,0))&amp;""),"")</f>
        <v/>
      </c>
      <c r="Y692" s="36">
        <f>IF(ISNUMBER(IFERROR(VALUE(IFERROR(TRIM(INDEX($A692:$V692,MATCH(Lists!$J$2,$A$1:$V$1,0))&amp;""),"")),"")),IF(AND(IFERROR(VALUE(IFERROR(TRIM(INDEX($A692:$V692,MATCH(Lists!$J$2,$A$1:$V$1,0))&amp;""),"")),"")&gt;=0,IFERROR(VALUE(IFERROR(TRIM(INDEX($A692:$V692,MATCH(Lists!$J$2,$A$1:$V$1,0))&amp;""),"")),"")&lt;=10),IFERROR(VALUE(IFERROR(TRIM(INDEX($A692:$V692,MATCH(Lists!$J$2,$A$1:$V$1,0))&amp;""),"")),""),""),"")</f>
        <v/>
      </c>
      <c r="Z692" s="36">
        <f>IF(Y692="","",IF(Y692&gt;=9,"Promoter",IF(Y692&gt;=7,"Passive","Detractor")))</f>
        <v/>
      </c>
      <c r="AA692" s="36">
        <f>IFERROR(VALUE(IFERROR(TRIM(INDEX($A692:$V692,MATCH(Lists!$J$4,$A$1:$V$1,0))&amp;""),"")),"")</f>
        <v/>
      </c>
      <c r="AB692" s="36">
        <f>IFERROR(VALUE(IFERROR(TRIM(INDEX($A692:$V692,MATCH(Lists!$J$5,$A$1:$V$1,0))&amp;""),"")),"")</f>
        <v/>
      </c>
      <c r="AC692" s="36">
        <f>IFERROR(VALUE(IFERROR(TRIM(INDEX($A692:$V692,MATCH(Lists!$J$6,$A$1:$V$1,0))&amp;""),"")),"")</f>
        <v/>
      </c>
      <c r="AD692" s="36">
        <f>IFERROR(TRIM(INDEX($A692:$V692,MATCH(Lists!$J$7,$A$1:$V$1,0))&amp;""),"")</f>
        <v/>
      </c>
      <c r="AE692" s="36">
        <f>IFERROR(TRIM(INDEX($A692:$V692,MATCH(Lists!$J$8,$A$1:$V$1,0))&amp;""),"")</f>
        <v/>
      </c>
      <c r="AF692" s="36">
        <f>IFERROR(TRIM(INDEX($A692:$V692,MATCH(Lists!$J$3,$A$1:$V$1,0))&amp;""),"")</f>
        <v/>
      </c>
      <c r="AG692" s="36">
        <f>IF(LEN(AF692)&gt;0,MAX($AG$1:AG691)+1,"")</f>
        <v/>
      </c>
      <c r="AH692" s="36">
        <f>IFERROR(TRIM(INDEX($A692:$V692,MATCH(Lists!$J$9,$A$1:$V$1,0))&amp;""),"")</f>
        <v/>
      </c>
    </row>
    <row r="693">
      <c r="W693" s="35" t="n"/>
      <c r="X693" s="36">
        <f>IFERROR(TRIM(INDEX($A693:$V693,MATCH(Lists!$J$10,$A$1:$V$1,0))&amp;""),"")</f>
        <v/>
      </c>
      <c r="Y693" s="36">
        <f>IF(ISNUMBER(IFERROR(VALUE(IFERROR(TRIM(INDEX($A693:$V693,MATCH(Lists!$J$2,$A$1:$V$1,0))&amp;""),"")),"")),IF(AND(IFERROR(VALUE(IFERROR(TRIM(INDEX($A693:$V693,MATCH(Lists!$J$2,$A$1:$V$1,0))&amp;""),"")),"")&gt;=0,IFERROR(VALUE(IFERROR(TRIM(INDEX($A693:$V693,MATCH(Lists!$J$2,$A$1:$V$1,0))&amp;""),"")),"")&lt;=10),IFERROR(VALUE(IFERROR(TRIM(INDEX($A693:$V693,MATCH(Lists!$J$2,$A$1:$V$1,0))&amp;""),"")),""),""),"")</f>
        <v/>
      </c>
      <c r="Z693" s="36">
        <f>IF(Y693="","",IF(Y693&gt;=9,"Promoter",IF(Y693&gt;=7,"Passive","Detractor")))</f>
        <v/>
      </c>
      <c r="AA693" s="36">
        <f>IFERROR(VALUE(IFERROR(TRIM(INDEX($A693:$V693,MATCH(Lists!$J$4,$A$1:$V$1,0))&amp;""),"")),"")</f>
        <v/>
      </c>
      <c r="AB693" s="36">
        <f>IFERROR(VALUE(IFERROR(TRIM(INDEX($A693:$V693,MATCH(Lists!$J$5,$A$1:$V$1,0))&amp;""),"")),"")</f>
        <v/>
      </c>
      <c r="AC693" s="36">
        <f>IFERROR(VALUE(IFERROR(TRIM(INDEX($A693:$V693,MATCH(Lists!$J$6,$A$1:$V$1,0))&amp;""),"")),"")</f>
        <v/>
      </c>
      <c r="AD693" s="36">
        <f>IFERROR(TRIM(INDEX($A693:$V693,MATCH(Lists!$J$7,$A$1:$V$1,0))&amp;""),"")</f>
        <v/>
      </c>
      <c r="AE693" s="36">
        <f>IFERROR(TRIM(INDEX($A693:$V693,MATCH(Lists!$J$8,$A$1:$V$1,0))&amp;""),"")</f>
        <v/>
      </c>
      <c r="AF693" s="36">
        <f>IFERROR(TRIM(INDEX($A693:$V693,MATCH(Lists!$J$3,$A$1:$V$1,0))&amp;""),"")</f>
        <v/>
      </c>
      <c r="AG693" s="36">
        <f>IF(LEN(AF693)&gt;0,MAX($AG$1:AG692)+1,"")</f>
        <v/>
      </c>
      <c r="AH693" s="36">
        <f>IFERROR(TRIM(INDEX($A693:$V693,MATCH(Lists!$J$9,$A$1:$V$1,0))&amp;""),"")</f>
        <v/>
      </c>
    </row>
    <row r="694">
      <c r="W694" s="35" t="n"/>
      <c r="X694" s="36">
        <f>IFERROR(TRIM(INDEX($A694:$V694,MATCH(Lists!$J$10,$A$1:$V$1,0))&amp;""),"")</f>
        <v/>
      </c>
      <c r="Y694" s="36">
        <f>IF(ISNUMBER(IFERROR(VALUE(IFERROR(TRIM(INDEX($A694:$V694,MATCH(Lists!$J$2,$A$1:$V$1,0))&amp;""),"")),"")),IF(AND(IFERROR(VALUE(IFERROR(TRIM(INDEX($A694:$V694,MATCH(Lists!$J$2,$A$1:$V$1,0))&amp;""),"")),"")&gt;=0,IFERROR(VALUE(IFERROR(TRIM(INDEX($A694:$V694,MATCH(Lists!$J$2,$A$1:$V$1,0))&amp;""),"")),"")&lt;=10),IFERROR(VALUE(IFERROR(TRIM(INDEX($A694:$V694,MATCH(Lists!$J$2,$A$1:$V$1,0))&amp;""),"")),""),""),"")</f>
        <v/>
      </c>
      <c r="Z694" s="36">
        <f>IF(Y694="","",IF(Y694&gt;=9,"Promoter",IF(Y694&gt;=7,"Passive","Detractor")))</f>
        <v/>
      </c>
      <c r="AA694" s="36">
        <f>IFERROR(VALUE(IFERROR(TRIM(INDEX($A694:$V694,MATCH(Lists!$J$4,$A$1:$V$1,0))&amp;""),"")),"")</f>
        <v/>
      </c>
      <c r="AB694" s="36">
        <f>IFERROR(VALUE(IFERROR(TRIM(INDEX($A694:$V694,MATCH(Lists!$J$5,$A$1:$V$1,0))&amp;""),"")),"")</f>
        <v/>
      </c>
      <c r="AC694" s="36">
        <f>IFERROR(VALUE(IFERROR(TRIM(INDEX($A694:$V694,MATCH(Lists!$J$6,$A$1:$V$1,0))&amp;""),"")),"")</f>
        <v/>
      </c>
      <c r="AD694" s="36">
        <f>IFERROR(TRIM(INDEX($A694:$V694,MATCH(Lists!$J$7,$A$1:$V$1,0))&amp;""),"")</f>
        <v/>
      </c>
      <c r="AE694" s="36">
        <f>IFERROR(TRIM(INDEX($A694:$V694,MATCH(Lists!$J$8,$A$1:$V$1,0))&amp;""),"")</f>
        <v/>
      </c>
      <c r="AF694" s="36">
        <f>IFERROR(TRIM(INDEX($A694:$V694,MATCH(Lists!$J$3,$A$1:$V$1,0))&amp;""),"")</f>
        <v/>
      </c>
      <c r="AG694" s="36">
        <f>IF(LEN(AF694)&gt;0,MAX($AG$1:AG693)+1,"")</f>
        <v/>
      </c>
      <c r="AH694" s="36">
        <f>IFERROR(TRIM(INDEX($A694:$V694,MATCH(Lists!$J$9,$A$1:$V$1,0))&amp;""),"")</f>
        <v/>
      </c>
    </row>
    <row r="695">
      <c r="W695" s="35" t="n"/>
      <c r="X695" s="36">
        <f>IFERROR(TRIM(INDEX($A695:$V695,MATCH(Lists!$J$10,$A$1:$V$1,0))&amp;""),"")</f>
        <v/>
      </c>
      <c r="Y695" s="36">
        <f>IF(ISNUMBER(IFERROR(VALUE(IFERROR(TRIM(INDEX($A695:$V695,MATCH(Lists!$J$2,$A$1:$V$1,0))&amp;""),"")),"")),IF(AND(IFERROR(VALUE(IFERROR(TRIM(INDEX($A695:$V695,MATCH(Lists!$J$2,$A$1:$V$1,0))&amp;""),"")),"")&gt;=0,IFERROR(VALUE(IFERROR(TRIM(INDEX($A695:$V695,MATCH(Lists!$J$2,$A$1:$V$1,0))&amp;""),"")),"")&lt;=10),IFERROR(VALUE(IFERROR(TRIM(INDEX($A695:$V695,MATCH(Lists!$J$2,$A$1:$V$1,0))&amp;""),"")),""),""),"")</f>
        <v/>
      </c>
      <c r="Z695" s="36">
        <f>IF(Y695="","",IF(Y695&gt;=9,"Promoter",IF(Y695&gt;=7,"Passive","Detractor")))</f>
        <v/>
      </c>
      <c r="AA695" s="36">
        <f>IFERROR(VALUE(IFERROR(TRIM(INDEX($A695:$V695,MATCH(Lists!$J$4,$A$1:$V$1,0))&amp;""),"")),"")</f>
        <v/>
      </c>
      <c r="AB695" s="36">
        <f>IFERROR(VALUE(IFERROR(TRIM(INDEX($A695:$V695,MATCH(Lists!$J$5,$A$1:$V$1,0))&amp;""),"")),"")</f>
        <v/>
      </c>
      <c r="AC695" s="36">
        <f>IFERROR(VALUE(IFERROR(TRIM(INDEX($A695:$V695,MATCH(Lists!$J$6,$A$1:$V$1,0))&amp;""),"")),"")</f>
        <v/>
      </c>
      <c r="AD695" s="36">
        <f>IFERROR(TRIM(INDEX($A695:$V695,MATCH(Lists!$J$7,$A$1:$V$1,0))&amp;""),"")</f>
        <v/>
      </c>
      <c r="AE695" s="36">
        <f>IFERROR(TRIM(INDEX($A695:$V695,MATCH(Lists!$J$8,$A$1:$V$1,0))&amp;""),"")</f>
        <v/>
      </c>
      <c r="AF695" s="36">
        <f>IFERROR(TRIM(INDEX($A695:$V695,MATCH(Lists!$J$3,$A$1:$V$1,0))&amp;""),"")</f>
        <v/>
      </c>
      <c r="AG695" s="36">
        <f>IF(LEN(AF695)&gt;0,MAX($AG$1:AG694)+1,"")</f>
        <v/>
      </c>
      <c r="AH695" s="36">
        <f>IFERROR(TRIM(INDEX($A695:$V695,MATCH(Lists!$J$9,$A$1:$V$1,0))&amp;""),"")</f>
        <v/>
      </c>
    </row>
    <row r="696">
      <c r="W696" s="35" t="n"/>
      <c r="X696" s="36">
        <f>IFERROR(TRIM(INDEX($A696:$V696,MATCH(Lists!$J$10,$A$1:$V$1,0))&amp;""),"")</f>
        <v/>
      </c>
      <c r="Y696" s="36">
        <f>IF(ISNUMBER(IFERROR(VALUE(IFERROR(TRIM(INDEX($A696:$V696,MATCH(Lists!$J$2,$A$1:$V$1,0))&amp;""),"")),"")),IF(AND(IFERROR(VALUE(IFERROR(TRIM(INDEX($A696:$V696,MATCH(Lists!$J$2,$A$1:$V$1,0))&amp;""),"")),"")&gt;=0,IFERROR(VALUE(IFERROR(TRIM(INDEX($A696:$V696,MATCH(Lists!$J$2,$A$1:$V$1,0))&amp;""),"")),"")&lt;=10),IFERROR(VALUE(IFERROR(TRIM(INDEX($A696:$V696,MATCH(Lists!$J$2,$A$1:$V$1,0))&amp;""),"")),""),""),"")</f>
        <v/>
      </c>
      <c r="Z696" s="36">
        <f>IF(Y696="","",IF(Y696&gt;=9,"Promoter",IF(Y696&gt;=7,"Passive","Detractor")))</f>
        <v/>
      </c>
      <c r="AA696" s="36">
        <f>IFERROR(VALUE(IFERROR(TRIM(INDEX($A696:$V696,MATCH(Lists!$J$4,$A$1:$V$1,0))&amp;""),"")),"")</f>
        <v/>
      </c>
      <c r="AB696" s="36">
        <f>IFERROR(VALUE(IFERROR(TRIM(INDEX($A696:$V696,MATCH(Lists!$J$5,$A$1:$V$1,0))&amp;""),"")),"")</f>
        <v/>
      </c>
      <c r="AC696" s="36">
        <f>IFERROR(VALUE(IFERROR(TRIM(INDEX($A696:$V696,MATCH(Lists!$J$6,$A$1:$V$1,0))&amp;""),"")),"")</f>
        <v/>
      </c>
      <c r="AD696" s="36">
        <f>IFERROR(TRIM(INDEX($A696:$V696,MATCH(Lists!$J$7,$A$1:$V$1,0))&amp;""),"")</f>
        <v/>
      </c>
      <c r="AE696" s="36">
        <f>IFERROR(TRIM(INDEX($A696:$V696,MATCH(Lists!$J$8,$A$1:$V$1,0))&amp;""),"")</f>
        <v/>
      </c>
      <c r="AF696" s="36">
        <f>IFERROR(TRIM(INDEX($A696:$V696,MATCH(Lists!$J$3,$A$1:$V$1,0))&amp;""),"")</f>
        <v/>
      </c>
      <c r="AG696" s="36">
        <f>IF(LEN(AF696)&gt;0,MAX($AG$1:AG695)+1,"")</f>
        <v/>
      </c>
      <c r="AH696" s="36">
        <f>IFERROR(TRIM(INDEX($A696:$V696,MATCH(Lists!$J$9,$A$1:$V$1,0))&amp;""),"")</f>
        <v/>
      </c>
    </row>
    <row r="697">
      <c r="W697" s="35" t="n"/>
      <c r="X697" s="36">
        <f>IFERROR(TRIM(INDEX($A697:$V697,MATCH(Lists!$J$10,$A$1:$V$1,0))&amp;""),"")</f>
        <v/>
      </c>
      <c r="Y697" s="36">
        <f>IF(ISNUMBER(IFERROR(VALUE(IFERROR(TRIM(INDEX($A697:$V697,MATCH(Lists!$J$2,$A$1:$V$1,0))&amp;""),"")),"")),IF(AND(IFERROR(VALUE(IFERROR(TRIM(INDEX($A697:$V697,MATCH(Lists!$J$2,$A$1:$V$1,0))&amp;""),"")),"")&gt;=0,IFERROR(VALUE(IFERROR(TRIM(INDEX($A697:$V697,MATCH(Lists!$J$2,$A$1:$V$1,0))&amp;""),"")),"")&lt;=10),IFERROR(VALUE(IFERROR(TRIM(INDEX($A697:$V697,MATCH(Lists!$J$2,$A$1:$V$1,0))&amp;""),"")),""),""),"")</f>
        <v/>
      </c>
      <c r="Z697" s="36">
        <f>IF(Y697="","",IF(Y697&gt;=9,"Promoter",IF(Y697&gt;=7,"Passive","Detractor")))</f>
        <v/>
      </c>
      <c r="AA697" s="36">
        <f>IFERROR(VALUE(IFERROR(TRIM(INDEX($A697:$V697,MATCH(Lists!$J$4,$A$1:$V$1,0))&amp;""),"")),"")</f>
        <v/>
      </c>
      <c r="AB697" s="36">
        <f>IFERROR(VALUE(IFERROR(TRIM(INDEX($A697:$V697,MATCH(Lists!$J$5,$A$1:$V$1,0))&amp;""),"")),"")</f>
        <v/>
      </c>
      <c r="AC697" s="36">
        <f>IFERROR(VALUE(IFERROR(TRIM(INDEX($A697:$V697,MATCH(Lists!$J$6,$A$1:$V$1,0))&amp;""),"")),"")</f>
        <v/>
      </c>
      <c r="AD697" s="36">
        <f>IFERROR(TRIM(INDEX($A697:$V697,MATCH(Lists!$J$7,$A$1:$V$1,0))&amp;""),"")</f>
        <v/>
      </c>
      <c r="AE697" s="36">
        <f>IFERROR(TRIM(INDEX($A697:$V697,MATCH(Lists!$J$8,$A$1:$V$1,0))&amp;""),"")</f>
        <v/>
      </c>
      <c r="AF697" s="36">
        <f>IFERROR(TRIM(INDEX($A697:$V697,MATCH(Lists!$J$3,$A$1:$V$1,0))&amp;""),"")</f>
        <v/>
      </c>
      <c r="AG697" s="36">
        <f>IF(LEN(AF697)&gt;0,MAX($AG$1:AG696)+1,"")</f>
        <v/>
      </c>
      <c r="AH697" s="36">
        <f>IFERROR(TRIM(INDEX($A697:$V697,MATCH(Lists!$J$9,$A$1:$V$1,0))&amp;""),"")</f>
        <v/>
      </c>
    </row>
    <row r="698">
      <c r="W698" s="35" t="n"/>
      <c r="X698" s="36">
        <f>IFERROR(TRIM(INDEX($A698:$V698,MATCH(Lists!$J$10,$A$1:$V$1,0))&amp;""),"")</f>
        <v/>
      </c>
      <c r="Y698" s="36">
        <f>IF(ISNUMBER(IFERROR(VALUE(IFERROR(TRIM(INDEX($A698:$V698,MATCH(Lists!$J$2,$A$1:$V$1,0))&amp;""),"")),"")),IF(AND(IFERROR(VALUE(IFERROR(TRIM(INDEX($A698:$V698,MATCH(Lists!$J$2,$A$1:$V$1,0))&amp;""),"")),"")&gt;=0,IFERROR(VALUE(IFERROR(TRIM(INDEX($A698:$V698,MATCH(Lists!$J$2,$A$1:$V$1,0))&amp;""),"")),"")&lt;=10),IFERROR(VALUE(IFERROR(TRIM(INDEX($A698:$V698,MATCH(Lists!$J$2,$A$1:$V$1,0))&amp;""),"")),""),""),"")</f>
        <v/>
      </c>
      <c r="Z698" s="36">
        <f>IF(Y698="","",IF(Y698&gt;=9,"Promoter",IF(Y698&gt;=7,"Passive","Detractor")))</f>
        <v/>
      </c>
      <c r="AA698" s="36">
        <f>IFERROR(VALUE(IFERROR(TRIM(INDEX($A698:$V698,MATCH(Lists!$J$4,$A$1:$V$1,0))&amp;""),"")),"")</f>
        <v/>
      </c>
      <c r="AB698" s="36">
        <f>IFERROR(VALUE(IFERROR(TRIM(INDEX($A698:$V698,MATCH(Lists!$J$5,$A$1:$V$1,0))&amp;""),"")),"")</f>
        <v/>
      </c>
      <c r="AC698" s="36">
        <f>IFERROR(VALUE(IFERROR(TRIM(INDEX($A698:$V698,MATCH(Lists!$J$6,$A$1:$V$1,0))&amp;""),"")),"")</f>
        <v/>
      </c>
      <c r="AD698" s="36">
        <f>IFERROR(TRIM(INDEX($A698:$V698,MATCH(Lists!$J$7,$A$1:$V$1,0))&amp;""),"")</f>
        <v/>
      </c>
      <c r="AE698" s="36">
        <f>IFERROR(TRIM(INDEX($A698:$V698,MATCH(Lists!$J$8,$A$1:$V$1,0))&amp;""),"")</f>
        <v/>
      </c>
      <c r="AF698" s="36">
        <f>IFERROR(TRIM(INDEX($A698:$V698,MATCH(Lists!$J$3,$A$1:$V$1,0))&amp;""),"")</f>
        <v/>
      </c>
      <c r="AG698" s="36">
        <f>IF(LEN(AF698)&gt;0,MAX($AG$1:AG697)+1,"")</f>
        <v/>
      </c>
      <c r="AH698" s="36">
        <f>IFERROR(TRIM(INDEX($A698:$V698,MATCH(Lists!$J$9,$A$1:$V$1,0))&amp;""),"")</f>
        <v/>
      </c>
    </row>
    <row r="699">
      <c r="W699" s="35" t="n"/>
      <c r="X699" s="36">
        <f>IFERROR(TRIM(INDEX($A699:$V699,MATCH(Lists!$J$10,$A$1:$V$1,0))&amp;""),"")</f>
        <v/>
      </c>
      <c r="Y699" s="36">
        <f>IF(ISNUMBER(IFERROR(VALUE(IFERROR(TRIM(INDEX($A699:$V699,MATCH(Lists!$J$2,$A$1:$V$1,0))&amp;""),"")),"")),IF(AND(IFERROR(VALUE(IFERROR(TRIM(INDEX($A699:$V699,MATCH(Lists!$J$2,$A$1:$V$1,0))&amp;""),"")),"")&gt;=0,IFERROR(VALUE(IFERROR(TRIM(INDEX($A699:$V699,MATCH(Lists!$J$2,$A$1:$V$1,0))&amp;""),"")),"")&lt;=10),IFERROR(VALUE(IFERROR(TRIM(INDEX($A699:$V699,MATCH(Lists!$J$2,$A$1:$V$1,0))&amp;""),"")),""),""),"")</f>
        <v/>
      </c>
      <c r="Z699" s="36">
        <f>IF(Y699="","",IF(Y699&gt;=9,"Promoter",IF(Y699&gt;=7,"Passive","Detractor")))</f>
        <v/>
      </c>
      <c r="AA699" s="36">
        <f>IFERROR(VALUE(IFERROR(TRIM(INDEX($A699:$V699,MATCH(Lists!$J$4,$A$1:$V$1,0))&amp;""),"")),"")</f>
        <v/>
      </c>
      <c r="AB699" s="36">
        <f>IFERROR(VALUE(IFERROR(TRIM(INDEX($A699:$V699,MATCH(Lists!$J$5,$A$1:$V$1,0))&amp;""),"")),"")</f>
        <v/>
      </c>
      <c r="AC699" s="36">
        <f>IFERROR(VALUE(IFERROR(TRIM(INDEX($A699:$V699,MATCH(Lists!$J$6,$A$1:$V$1,0))&amp;""),"")),"")</f>
        <v/>
      </c>
      <c r="AD699" s="36">
        <f>IFERROR(TRIM(INDEX($A699:$V699,MATCH(Lists!$J$7,$A$1:$V$1,0))&amp;""),"")</f>
        <v/>
      </c>
      <c r="AE699" s="36">
        <f>IFERROR(TRIM(INDEX($A699:$V699,MATCH(Lists!$J$8,$A$1:$V$1,0))&amp;""),"")</f>
        <v/>
      </c>
      <c r="AF699" s="36">
        <f>IFERROR(TRIM(INDEX($A699:$V699,MATCH(Lists!$J$3,$A$1:$V$1,0))&amp;""),"")</f>
        <v/>
      </c>
      <c r="AG699" s="36">
        <f>IF(LEN(AF699)&gt;0,MAX($AG$1:AG698)+1,"")</f>
        <v/>
      </c>
      <c r="AH699" s="36">
        <f>IFERROR(TRIM(INDEX($A699:$V699,MATCH(Lists!$J$9,$A$1:$V$1,0))&amp;""),"")</f>
        <v/>
      </c>
    </row>
    <row r="700">
      <c r="W700" s="35" t="n"/>
      <c r="X700" s="36">
        <f>IFERROR(TRIM(INDEX($A700:$V700,MATCH(Lists!$J$10,$A$1:$V$1,0))&amp;""),"")</f>
        <v/>
      </c>
      <c r="Y700" s="36">
        <f>IF(ISNUMBER(IFERROR(VALUE(IFERROR(TRIM(INDEX($A700:$V700,MATCH(Lists!$J$2,$A$1:$V$1,0))&amp;""),"")),"")),IF(AND(IFERROR(VALUE(IFERROR(TRIM(INDEX($A700:$V700,MATCH(Lists!$J$2,$A$1:$V$1,0))&amp;""),"")),"")&gt;=0,IFERROR(VALUE(IFERROR(TRIM(INDEX($A700:$V700,MATCH(Lists!$J$2,$A$1:$V$1,0))&amp;""),"")),"")&lt;=10),IFERROR(VALUE(IFERROR(TRIM(INDEX($A700:$V700,MATCH(Lists!$J$2,$A$1:$V$1,0))&amp;""),"")),""),""),"")</f>
        <v/>
      </c>
      <c r="Z700" s="36">
        <f>IF(Y700="","",IF(Y700&gt;=9,"Promoter",IF(Y700&gt;=7,"Passive","Detractor")))</f>
        <v/>
      </c>
      <c r="AA700" s="36">
        <f>IFERROR(VALUE(IFERROR(TRIM(INDEX($A700:$V700,MATCH(Lists!$J$4,$A$1:$V$1,0))&amp;""),"")),"")</f>
        <v/>
      </c>
      <c r="AB700" s="36">
        <f>IFERROR(VALUE(IFERROR(TRIM(INDEX($A700:$V700,MATCH(Lists!$J$5,$A$1:$V$1,0))&amp;""),"")),"")</f>
        <v/>
      </c>
      <c r="AC700" s="36">
        <f>IFERROR(VALUE(IFERROR(TRIM(INDEX($A700:$V700,MATCH(Lists!$J$6,$A$1:$V$1,0))&amp;""),"")),"")</f>
        <v/>
      </c>
      <c r="AD700" s="36">
        <f>IFERROR(TRIM(INDEX($A700:$V700,MATCH(Lists!$J$7,$A$1:$V$1,0))&amp;""),"")</f>
        <v/>
      </c>
      <c r="AE700" s="36">
        <f>IFERROR(TRIM(INDEX($A700:$V700,MATCH(Lists!$J$8,$A$1:$V$1,0))&amp;""),"")</f>
        <v/>
      </c>
      <c r="AF700" s="36">
        <f>IFERROR(TRIM(INDEX($A700:$V700,MATCH(Lists!$J$3,$A$1:$V$1,0))&amp;""),"")</f>
        <v/>
      </c>
      <c r="AG700" s="36">
        <f>IF(LEN(AF700)&gt;0,MAX($AG$1:AG699)+1,"")</f>
        <v/>
      </c>
      <c r="AH700" s="36">
        <f>IFERROR(TRIM(INDEX($A700:$V700,MATCH(Lists!$J$9,$A$1:$V$1,0))&amp;""),"")</f>
        <v/>
      </c>
    </row>
    <row r="701">
      <c r="W701" s="35" t="n"/>
      <c r="X701" s="36">
        <f>IFERROR(TRIM(INDEX($A701:$V701,MATCH(Lists!$J$10,$A$1:$V$1,0))&amp;""),"")</f>
        <v/>
      </c>
      <c r="Y701" s="36">
        <f>IF(ISNUMBER(IFERROR(VALUE(IFERROR(TRIM(INDEX($A701:$V701,MATCH(Lists!$J$2,$A$1:$V$1,0))&amp;""),"")),"")),IF(AND(IFERROR(VALUE(IFERROR(TRIM(INDEX($A701:$V701,MATCH(Lists!$J$2,$A$1:$V$1,0))&amp;""),"")),"")&gt;=0,IFERROR(VALUE(IFERROR(TRIM(INDEX($A701:$V701,MATCH(Lists!$J$2,$A$1:$V$1,0))&amp;""),"")),"")&lt;=10),IFERROR(VALUE(IFERROR(TRIM(INDEX($A701:$V701,MATCH(Lists!$J$2,$A$1:$V$1,0))&amp;""),"")),""),""),"")</f>
        <v/>
      </c>
      <c r="Z701" s="36">
        <f>IF(Y701="","",IF(Y701&gt;=9,"Promoter",IF(Y701&gt;=7,"Passive","Detractor")))</f>
        <v/>
      </c>
      <c r="AA701" s="36">
        <f>IFERROR(VALUE(IFERROR(TRIM(INDEX($A701:$V701,MATCH(Lists!$J$4,$A$1:$V$1,0))&amp;""),"")),"")</f>
        <v/>
      </c>
      <c r="AB701" s="36">
        <f>IFERROR(VALUE(IFERROR(TRIM(INDEX($A701:$V701,MATCH(Lists!$J$5,$A$1:$V$1,0))&amp;""),"")),"")</f>
        <v/>
      </c>
      <c r="AC701" s="36">
        <f>IFERROR(VALUE(IFERROR(TRIM(INDEX($A701:$V701,MATCH(Lists!$J$6,$A$1:$V$1,0))&amp;""),"")),"")</f>
        <v/>
      </c>
      <c r="AD701" s="36">
        <f>IFERROR(TRIM(INDEX($A701:$V701,MATCH(Lists!$J$7,$A$1:$V$1,0))&amp;""),"")</f>
        <v/>
      </c>
      <c r="AE701" s="36">
        <f>IFERROR(TRIM(INDEX($A701:$V701,MATCH(Lists!$J$8,$A$1:$V$1,0))&amp;""),"")</f>
        <v/>
      </c>
      <c r="AF701" s="36">
        <f>IFERROR(TRIM(INDEX($A701:$V701,MATCH(Lists!$J$3,$A$1:$V$1,0))&amp;""),"")</f>
        <v/>
      </c>
      <c r="AG701" s="36">
        <f>IF(LEN(AF701)&gt;0,MAX($AG$1:AG700)+1,"")</f>
        <v/>
      </c>
      <c r="AH701" s="36">
        <f>IFERROR(TRIM(INDEX($A701:$V701,MATCH(Lists!$J$9,$A$1:$V$1,0))&amp;""),"")</f>
        <v/>
      </c>
    </row>
    <row r="702">
      <c r="W702" s="35" t="n"/>
      <c r="X702" s="36">
        <f>IFERROR(TRIM(INDEX($A702:$V702,MATCH(Lists!$J$10,$A$1:$V$1,0))&amp;""),"")</f>
        <v/>
      </c>
      <c r="Y702" s="36">
        <f>IF(ISNUMBER(IFERROR(VALUE(IFERROR(TRIM(INDEX($A702:$V702,MATCH(Lists!$J$2,$A$1:$V$1,0))&amp;""),"")),"")),IF(AND(IFERROR(VALUE(IFERROR(TRIM(INDEX($A702:$V702,MATCH(Lists!$J$2,$A$1:$V$1,0))&amp;""),"")),"")&gt;=0,IFERROR(VALUE(IFERROR(TRIM(INDEX($A702:$V702,MATCH(Lists!$J$2,$A$1:$V$1,0))&amp;""),"")),"")&lt;=10),IFERROR(VALUE(IFERROR(TRIM(INDEX($A702:$V702,MATCH(Lists!$J$2,$A$1:$V$1,0))&amp;""),"")),""),""),"")</f>
        <v/>
      </c>
      <c r="Z702" s="36">
        <f>IF(Y702="","",IF(Y702&gt;=9,"Promoter",IF(Y702&gt;=7,"Passive","Detractor")))</f>
        <v/>
      </c>
      <c r="AA702" s="36">
        <f>IFERROR(VALUE(IFERROR(TRIM(INDEX($A702:$V702,MATCH(Lists!$J$4,$A$1:$V$1,0))&amp;""),"")),"")</f>
        <v/>
      </c>
      <c r="AB702" s="36">
        <f>IFERROR(VALUE(IFERROR(TRIM(INDEX($A702:$V702,MATCH(Lists!$J$5,$A$1:$V$1,0))&amp;""),"")),"")</f>
        <v/>
      </c>
      <c r="AC702" s="36">
        <f>IFERROR(VALUE(IFERROR(TRIM(INDEX($A702:$V702,MATCH(Lists!$J$6,$A$1:$V$1,0))&amp;""),"")),"")</f>
        <v/>
      </c>
      <c r="AD702" s="36">
        <f>IFERROR(TRIM(INDEX($A702:$V702,MATCH(Lists!$J$7,$A$1:$V$1,0))&amp;""),"")</f>
        <v/>
      </c>
      <c r="AE702" s="36">
        <f>IFERROR(TRIM(INDEX($A702:$V702,MATCH(Lists!$J$8,$A$1:$V$1,0))&amp;""),"")</f>
        <v/>
      </c>
      <c r="AF702" s="36">
        <f>IFERROR(TRIM(INDEX($A702:$V702,MATCH(Lists!$J$3,$A$1:$V$1,0))&amp;""),"")</f>
        <v/>
      </c>
      <c r="AG702" s="36">
        <f>IF(LEN(AF702)&gt;0,MAX($AG$1:AG701)+1,"")</f>
        <v/>
      </c>
      <c r="AH702" s="36">
        <f>IFERROR(TRIM(INDEX($A702:$V702,MATCH(Lists!$J$9,$A$1:$V$1,0))&amp;""),"")</f>
        <v/>
      </c>
    </row>
    <row r="703">
      <c r="W703" s="35" t="n"/>
      <c r="X703" s="36">
        <f>IFERROR(TRIM(INDEX($A703:$V703,MATCH(Lists!$J$10,$A$1:$V$1,0))&amp;""),"")</f>
        <v/>
      </c>
      <c r="Y703" s="36">
        <f>IF(ISNUMBER(IFERROR(VALUE(IFERROR(TRIM(INDEX($A703:$V703,MATCH(Lists!$J$2,$A$1:$V$1,0))&amp;""),"")),"")),IF(AND(IFERROR(VALUE(IFERROR(TRIM(INDEX($A703:$V703,MATCH(Lists!$J$2,$A$1:$V$1,0))&amp;""),"")),"")&gt;=0,IFERROR(VALUE(IFERROR(TRIM(INDEX($A703:$V703,MATCH(Lists!$J$2,$A$1:$V$1,0))&amp;""),"")),"")&lt;=10),IFERROR(VALUE(IFERROR(TRIM(INDEX($A703:$V703,MATCH(Lists!$J$2,$A$1:$V$1,0))&amp;""),"")),""),""),"")</f>
        <v/>
      </c>
      <c r="Z703" s="36">
        <f>IF(Y703="","",IF(Y703&gt;=9,"Promoter",IF(Y703&gt;=7,"Passive","Detractor")))</f>
        <v/>
      </c>
      <c r="AA703" s="36">
        <f>IFERROR(VALUE(IFERROR(TRIM(INDEX($A703:$V703,MATCH(Lists!$J$4,$A$1:$V$1,0))&amp;""),"")),"")</f>
        <v/>
      </c>
      <c r="AB703" s="36">
        <f>IFERROR(VALUE(IFERROR(TRIM(INDEX($A703:$V703,MATCH(Lists!$J$5,$A$1:$V$1,0))&amp;""),"")),"")</f>
        <v/>
      </c>
      <c r="AC703" s="36">
        <f>IFERROR(VALUE(IFERROR(TRIM(INDEX($A703:$V703,MATCH(Lists!$J$6,$A$1:$V$1,0))&amp;""),"")),"")</f>
        <v/>
      </c>
      <c r="AD703" s="36">
        <f>IFERROR(TRIM(INDEX($A703:$V703,MATCH(Lists!$J$7,$A$1:$V$1,0))&amp;""),"")</f>
        <v/>
      </c>
      <c r="AE703" s="36">
        <f>IFERROR(TRIM(INDEX($A703:$V703,MATCH(Lists!$J$8,$A$1:$V$1,0))&amp;""),"")</f>
        <v/>
      </c>
      <c r="AF703" s="36">
        <f>IFERROR(TRIM(INDEX($A703:$V703,MATCH(Lists!$J$3,$A$1:$V$1,0))&amp;""),"")</f>
        <v/>
      </c>
      <c r="AG703" s="36">
        <f>IF(LEN(AF703)&gt;0,MAX($AG$1:AG702)+1,"")</f>
        <v/>
      </c>
      <c r="AH703" s="36">
        <f>IFERROR(TRIM(INDEX($A703:$V703,MATCH(Lists!$J$9,$A$1:$V$1,0))&amp;""),"")</f>
        <v/>
      </c>
    </row>
    <row r="704">
      <c r="W704" s="35" t="n"/>
      <c r="X704" s="36">
        <f>IFERROR(TRIM(INDEX($A704:$V704,MATCH(Lists!$J$10,$A$1:$V$1,0))&amp;""),"")</f>
        <v/>
      </c>
      <c r="Y704" s="36">
        <f>IF(ISNUMBER(IFERROR(VALUE(IFERROR(TRIM(INDEX($A704:$V704,MATCH(Lists!$J$2,$A$1:$V$1,0))&amp;""),"")),"")),IF(AND(IFERROR(VALUE(IFERROR(TRIM(INDEX($A704:$V704,MATCH(Lists!$J$2,$A$1:$V$1,0))&amp;""),"")),"")&gt;=0,IFERROR(VALUE(IFERROR(TRIM(INDEX($A704:$V704,MATCH(Lists!$J$2,$A$1:$V$1,0))&amp;""),"")),"")&lt;=10),IFERROR(VALUE(IFERROR(TRIM(INDEX($A704:$V704,MATCH(Lists!$J$2,$A$1:$V$1,0))&amp;""),"")),""),""),"")</f>
        <v/>
      </c>
      <c r="Z704" s="36">
        <f>IF(Y704="","",IF(Y704&gt;=9,"Promoter",IF(Y704&gt;=7,"Passive","Detractor")))</f>
        <v/>
      </c>
      <c r="AA704" s="36">
        <f>IFERROR(VALUE(IFERROR(TRIM(INDEX($A704:$V704,MATCH(Lists!$J$4,$A$1:$V$1,0))&amp;""),"")),"")</f>
        <v/>
      </c>
      <c r="AB704" s="36">
        <f>IFERROR(VALUE(IFERROR(TRIM(INDEX($A704:$V704,MATCH(Lists!$J$5,$A$1:$V$1,0))&amp;""),"")),"")</f>
        <v/>
      </c>
      <c r="AC704" s="36">
        <f>IFERROR(VALUE(IFERROR(TRIM(INDEX($A704:$V704,MATCH(Lists!$J$6,$A$1:$V$1,0))&amp;""),"")),"")</f>
        <v/>
      </c>
      <c r="AD704" s="36">
        <f>IFERROR(TRIM(INDEX($A704:$V704,MATCH(Lists!$J$7,$A$1:$V$1,0))&amp;""),"")</f>
        <v/>
      </c>
      <c r="AE704" s="36">
        <f>IFERROR(TRIM(INDEX($A704:$V704,MATCH(Lists!$J$8,$A$1:$V$1,0))&amp;""),"")</f>
        <v/>
      </c>
      <c r="AF704" s="36">
        <f>IFERROR(TRIM(INDEX($A704:$V704,MATCH(Lists!$J$3,$A$1:$V$1,0))&amp;""),"")</f>
        <v/>
      </c>
      <c r="AG704" s="36">
        <f>IF(LEN(AF704)&gt;0,MAX($AG$1:AG703)+1,"")</f>
        <v/>
      </c>
      <c r="AH704" s="36">
        <f>IFERROR(TRIM(INDEX($A704:$V704,MATCH(Lists!$J$9,$A$1:$V$1,0))&amp;""),"")</f>
        <v/>
      </c>
    </row>
    <row r="705">
      <c r="W705" s="35" t="n"/>
      <c r="X705" s="36">
        <f>IFERROR(TRIM(INDEX($A705:$V705,MATCH(Lists!$J$10,$A$1:$V$1,0))&amp;""),"")</f>
        <v/>
      </c>
      <c r="Y705" s="36">
        <f>IF(ISNUMBER(IFERROR(VALUE(IFERROR(TRIM(INDEX($A705:$V705,MATCH(Lists!$J$2,$A$1:$V$1,0))&amp;""),"")),"")),IF(AND(IFERROR(VALUE(IFERROR(TRIM(INDEX($A705:$V705,MATCH(Lists!$J$2,$A$1:$V$1,0))&amp;""),"")),"")&gt;=0,IFERROR(VALUE(IFERROR(TRIM(INDEX($A705:$V705,MATCH(Lists!$J$2,$A$1:$V$1,0))&amp;""),"")),"")&lt;=10),IFERROR(VALUE(IFERROR(TRIM(INDEX($A705:$V705,MATCH(Lists!$J$2,$A$1:$V$1,0))&amp;""),"")),""),""),"")</f>
        <v/>
      </c>
      <c r="Z705" s="36">
        <f>IF(Y705="","",IF(Y705&gt;=9,"Promoter",IF(Y705&gt;=7,"Passive","Detractor")))</f>
        <v/>
      </c>
      <c r="AA705" s="36">
        <f>IFERROR(VALUE(IFERROR(TRIM(INDEX($A705:$V705,MATCH(Lists!$J$4,$A$1:$V$1,0))&amp;""),"")),"")</f>
        <v/>
      </c>
      <c r="AB705" s="36">
        <f>IFERROR(VALUE(IFERROR(TRIM(INDEX($A705:$V705,MATCH(Lists!$J$5,$A$1:$V$1,0))&amp;""),"")),"")</f>
        <v/>
      </c>
      <c r="AC705" s="36">
        <f>IFERROR(VALUE(IFERROR(TRIM(INDEX($A705:$V705,MATCH(Lists!$J$6,$A$1:$V$1,0))&amp;""),"")),"")</f>
        <v/>
      </c>
      <c r="AD705" s="36">
        <f>IFERROR(TRIM(INDEX($A705:$V705,MATCH(Lists!$J$7,$A$1:$V$1,0))&amp;""),"")</f>
        <v/>
      </c>
      <c r="AE705" s="36">
        <f>IFERROR(TRIM(INDEX($A705:$V705,MATCH(Lists!$J$8,$A$1:$V$1,0))&amp;""),"")</f>
        <v/>
      </c>
      <c r="AF705" s="36">
        <f>IFERROR(TRIM(INDEX($A705:$V705,MATCH(Lists!$J$3,$A$1:$V$1,0))&amp;""),"")</f>
        <v/>
      </c>
      <c r="AG705" s="36">
        <f>IF(LEN(AF705)&gt;0,MAX($AG$1:AG704)+1,"")</f>
        <v/>
      </c>
      <c r="AH705" s="36">
        <f>IFERROR(TRIM(INDEX($A705:$V705,MATCH(Lists!$J$9,$A$1:$V$1,0))&amp;""),"")</f>
        <v/>
      </c>
    </row>
    <row r="706">
      <c r="W706" s="35" t="n"/>
      <c r="X706" s="36">
        <f>IFERROR(TRIM(INDEX($A706:$V706,MATCH(Lists!$J$10,$A$1:$V$1,0))&amp;""),"")</f>
        <v/>
      </c>
      <c r="Y706" s="36">
        <f>IF(ISNUMBER(IFERROR(VALUE(IFERROR(TRIM(INDEX($A706:$V706,MATCH(Lists!$J$2,$A$1:$V$1,0))&amp;""),"")),"")),IF(AND(IFERROR(VALUE(IFERROR(TRIM(INDEX($A706:$V706,MATCH(Lists!$J$2,$A$1:$V$1,0))&amp;""),"")),"")&gt;=0,IFERROR(VALUE(IFERROR(TRIM(INDEX($A706:$V706,MATCH(Lists!$J$2,$A$1:$V$1,0))&amp;""),"")),"")&lt;=10),IFERROR(VALUE(IFERROR(TRIM(INDEX($A706:$V706,MATCH(Lists!$J$2,$A$1:$V$1,0))&amp;""),"")),""),""),"")</f>
        <v/>
      </c>
      <c r="Z706" s="36">
        <f>IF(Y706="","",IF(Y706&gt;=9,"Promoter",IF(Y706&gt;=7,"Passive","Detractor")))</f>
        <v/>
      </c>
      <c r="AA706" s="36">
        <f>IFERROR(VALUE(IFERROR(TRIM(INDEX($A706:$V706,MATCH(Lists!$J$4,$A$1:$V$1,0))&amp;""),"")),"")</f>
        <v/>
      </c>
      <c r="AB706" s="36">
        <f>IFERROR(VALUE(IFERROR(TRIM(INDEX($A706:$V706,MATCH(Lists!$J$5,$A$1:$V$1,0))&amp;""),"")),"")</f>
        <v/>
      </c>
      <c r="AC706" s="36">
        <f>IFERROR(VALUE(IFERROR(TRIM(INDEX($A706:$V706,MATCH(Lists!$J$6,$A$1:$V$1,0))&amp;""),"")),"")</f>
        <v/>
      </c>
      <c r="AD706" s="36">
        <f>IFERROR(TRIM(INDEX($A706:$V706,MATCH(Lists!$J$7,$A$1:$V$1,0))&amp;""),"")</f>
        <v/>
      </c>
      <c r="AE706" s="36">
        <f>IFERROR(TRIM(INDEX($A706:$V706,MATCH(Lists!$J$8,$A$1:$V$1,0))&amp;""),"")</f>
        <v/>
      </c>
      <c r="AF706" s="36">
        <f>IFERROR(TRIM(INDEX($A706:$V706,MATCH(Lists!$J$3,$A$1:$V$1,0))&amp;""),"")</f>
        <v/>
      </c>
      <c r="AG706" s="36">
        <f>IF(LEN(AF706)&gt;0,MAX($AG$1:AG705)+1,"")</f>
        <v/>
      </c>
      <c r="AH706" s="36">
        <f>IFERROR(TRIM(INDEX($A706:$V706,MATCH(Lists!$J$9,$A$1:$V$1,0))&amp;""),"")</f>
        <v/>
      </c>
    </row>
    <row r="707">
      <c r="W707" s="35" t="n"/>
      <c r="X707" s="36">
        <f>IFERROR(TRIM(INDEX($A707:$V707,MATCH(Lists!$J$10,$A$1:$V$1,0))&amp;""),"")</f>
        <v/>
      </c>
      <c r="Y707" s="36">
        <f>IF(ISNUMBER(IFERROR(VALUE(IFERROR(TRIM(INDEX($A707:$V707,MATCH(Lists!$J$2,$A$1:$V$1,0))&amp;""),"")),"")),IF(AND(IFERROR(VALUE(IFERROR(TRIM(INDEX($A707:$V707,MATCH(Lists!$J$2,$A$1:$V$1,0))&amp;""),"")),"")&gt;=0,IFERROR(VALUE(IFERROR(TRIM(INDEX($A707:$V707,MATCH(Lists!$J$2,$A$1:$V$1,0))&amp;""),"")),"")&lt;=10),IFERROR(VALUE(IFERROR(TRIM(INDEX($A707:$V707,MATCH(Lists!$J$2,$A$1:$V$1,0))&amp;""),"")),""),""),"")</f>
        <v/>
      </c>
      <c r="Z707" s="36">
        <f>IF(Y707="","",IF(Y707&gt;=9,"Promoter",IF(Y707&gt;=7,"Passive","Detractor")))</f>
        <v/>
      </c>
      <c r="AA707" s="36">
        <f>IFERROR(VALUE(IFERROR(TRIM(INDEX($A707:$V707,MATCH(Lists!$J$4,$A$1:$V$1,0))&amp;""),"")),"")</f>
        <v/>
      </c>
      <c r="AB707" s="36">
        <f>IFERROR(VALUE(IFERROR(TRIM(INDEX($A707:$V707,MATCH(Lists!$J$5,$A$1:$V$1,0))&amp;""),"")),"")</f>
        <v/>
      </c>
      <c r="AC707" s="36">
        <f>IFERROR(VALUE(IFERROR(TRIM(INDEX($A707:$V707,MATCH(Lists!$J$6,$A$1:$V$1,0))&amp;""),"")),"")</f>
        <v/>
      </c>
      <c r="AD707" s="36">
        <f>IFERROR(TRIM(INDEX($A707:$V707,MATCH(Lists!$J$7,$A$1:$V$1,0))&amp;""),"")</f>
        <v/>
      </c>
      <c r="AE707" s="36">
        <f>IFERROR(TRIM(INDEX($A707:$V707,MATCH(Lists!$J$8,$A$1:$V$1,0))&amp;""),"")</f>
        <v/>
      </c>
      <c r="AF707" s="36">
        <f>IFERROR(TRIM(INDEX($A707:$V707,MATCH(Lists!$J$3,$A$1:$V$1,0))&amp;""),"")</f>
        <v/>
      </c>
      <c r="AG707" s="36">
        <f>IF(LEN(AF707)&gt;0,MAX($AG$1:AG706)+1,"")</f>
        <v/>
      </c>
      <c r="AH707" s="36">
        <f>IFERROR(TRIM(INDEX($A707:$V707,MATCH(Lists!$J$9,$A$1:$V$1,0))&amp;""),"")</f>
        <v/>
      </c>
    </row>
    <row r="708">
      <c r="W708" s="35" t="n"/>
      <c r="X708" s="36">
        <f>IFERROR(TRIM(INDEX($A708:$V708,MATCH(Lists!$J$10,$A$1:$V$1,0))&amp;""),"")</f>
        <v/>
      </c>
      <c r="Y708" s="36">
        <f>IF(ISNUMBER(IFERROR(VALUE(IFERROR(TRIM(INDEX($A708:$V708,MATCH(Lists!$J$2,$A$1:$V$1,0))&amp;""),"")),"")),IF(AND(IFERROR(VALUE(IFERROR(TRIM(INDEX($A708:$V708,MATCH(Lists!$J$2,$A$1:$V$1,0))&amp;""),"")),"")&gt;=0,IFERROR(VALUE(IFERROR(TRIM(INDEX($A708:$V708,MATCH(Lists!$J$2,$A$1:$V$1,0))&amp;""),"")),"")&lt;=10),IFERROR(VALUE(IFERROR(TRIM(INDEX($A708:$V708,MATCH(Lists!$J$2,$A$1:$V$1,0))&amp;""),"")),""),""),"")</f>
        <v/>
      </c>
      <c r="Z708" s="36">
        <f>IF(Y708="","",IF(Y708&gt;=9,"Promoter",IF(Y708&gt;=7,"Passive","Detractor")))</f>
        <v/>
      </c>
      <c r="AA708" s="36">
        <f>IFERROR(VALUE(IFERROR(TRIM(INDEX($A708:$V708,MATCH(Lists!$J$4,$A$1:$V$1,0))&amp;""),"")),"")</f>
        <v/>
      </c>
      <c r="AB708" s="36">
        <f>IFERROR(VALUE(IFERROR(TRIM(INDEX($A708:$V708,MATCH(Lists!$J$5,$A$1:$V$1,0))&amp;""),"")),"")</f>
        <v/>
      </c>
      <c r="AC708" s="36">
        <f>IFERROR(VALUE(IFERROR(TRIM(INDEX($A708:$V708,MATCH(Lists!$J$6,$A$1:$V$1,0))&amp;""),"")),"")</f>
        <v/>
      </c>
      <c r="AD708" s="36">
        <f>IFERROR(TRIM(INDEX($A708:$V708,MATCH(Lists!$J$7,$A$1:$V$1,0))&amp;""),"")</f>
        <v/>
      </c>
      <c r="AE708" s="36">
        <f>IFERROR(TRIM(INDEX($A708:$V708,MATCH(Lists!$J$8,$A$1:$V$1,0))&amp;""),"")</f>
        <v/>
      </c>
      <c r="AF708" s="36">
        <f>IFERROR(TRIM(INDEX($A708:$V708,MATCH(Lists!$J$3,$A$1:$V$1,0))&amp;""),"")</f>
        <v/>
      </c>
      <c r="AG708" s="36">
        <f>IF(LEN(AF708)&gt;0,MAX($AG$1:AG707)+1,"")</f>
        <v/>
      </c>
      <c r="AH708" s="36">
        <f>IFERROR(TRIM(INDEX($A708:$V708,MATCH(Lists!$J$9,$A$1:$V$1,0))&amp;""),"")</f>
        <v/>
      </c>
    </row>
    <row r="709">
      <c r="W709" s="35" t="n"/>
      <c r="X709" s="36">
        <f>IFERROR(TRIM(INDEX($A709:$V709,MATCH(Lists!$J$10,$A$1:$V$1,0))&amp;""),"")</f>
        <v/>
      </c>
      <c r="Y709" s="36">
        <f>IF(ISNUMBER(IFERROR(VALUE(IFERROR(TRIM(INDEX($A709:$V709,MATCH(Lists!$J$2,$A$1:$V$1,0))&amp;""),"")),"")),IF(AND(IFERROR(VALUE(IFERROR(TRIM(INDEX($A709:$V709,MATCH(Lists!$J$2,$A$1:$V$1,0))&amp;""),"")),"")&gt;=0,IFERROR(VALUE(IFERROR(TRIM(INDEX($A709:$V709,MATCH(Lists!$J$2,$A$1:$V$1,0))&amp;""),"")),"")&lt;=10),IFERROR(VALUE(IFERROR(TRIM(INDEX($A709:$V709,MATCH(Lists!$J$2,$A$1:$V$1,0))&amp;""),"")),""),""),"")</f>
        <v/>
      </c>
      <c r="Z709" s="36">
        <f>IF(Y709="","",IF(Y709&gt;=9,"Promoter",IF(Y709&gt;=7,"Passive","Detractor")))</f>
        <v/>
      </c>
      <c r="AA709" s="36">
        <f>IFERROR(VALUE(IFERROR(TRIM(INDEX($A709:$V709,MATCH(Lists!$J$4,$A$1:$V$1,0))&amp;""),"")),"")</f>
        <v/>
      </c>
      <c r="AB709" s="36">
        <f>IFERROR(VALUE(IFERROR(TRIM(INDEX($A709:$V709,MATCH(Lists!$J$5,$A$1:$V$1,0))&amp;""),"")),"")</f>
        <v/>
      </c>
      <c r="AC709" s="36">
        <f>IFERROR(VALUE(IFERROR(TRIM(INDEX($A709:$V709,MATCH(Lists!$J$6,$A$1:$V$1,0))&amp;""),"")),"")</f>
        <v/>
      </c>
      <c r="AD709" s="36">
        <f>IFERROR(TRIM(INDEX($A709:$V709,MATCH(Lists!$J$7,$A$1:$V$1,0))&amp;""),"")</f>
        <v/>
      </c>
      <c r="AE709" s="36">
        <f>IFERROR(TRIM(INDEX($A709:$V709,MATCH(Lists!$J$8,$A$1:$V$1,0))&amp;""),"")</f>
        <v/>
      </c>
      <c r="AF709" s="36">
        <f>IFERROR(TRIM(INDEX($A709:$V709,MATCH(Lists!$J$3,$A$1:$V$1,0))&amp;""),"")</f>
        <v/>
      </c>
      <c r="AG709" s="36">
        <f>IF(LEN(AF709)&gt;0,MAX($AG$1:AG708)+1,"")</f>
        <v/>
      </c>
      <c r="AH709" s="36">
        <f>IFERROR(TRIM(INDEX($A709:$V709,MATCH(Lists!$J$9,$A$1:$V$1,0))&amp;""),"")</f>
        <v/>
      </c>
    </row>
    <row r="710">
      <c r="W710" s="35" t="n"/>
      <c r="X710" s="36">
        <f>IFERROR(TRIM(INDEX($A710:$V710,MATCH(Lists!$J$10,$A$1:$V$1,0))&amp;""),"")</f>
        <v/>
      </c>
      <c r="Y710" s="36">
        <f>IF(ISNUMBER(IFERROR(VALUE(IFERROR(TRIM(INDEX($A710:$V710,MATCH(Lists!$J$2,$A$1:$V$1,0))&amp;""),"")),"")),IF(AND(IFERROR(VALUE(IFERROR(TRIM(INDEX($A710:$V710,MATCH(Lists!$J$2,$A$1:$V$1,0))&amp;""),"")),"")&gt;=0,IFERROR(VALUE(IFERROR(TRIM(INDEX($A710:$V710,MATCH(Lists!$J$2,$A$1:$V$1,0))&amp;""),"")),"")&lt;=10),IFERROR(VALUE(IFERROR(TRIM(INDEX($A710:$V710,MATCH(Lists!$J$2,$A$1:$V$1,0))&amp;""),"")),""),""),"")</f>
        <v/>
      </c>
      <c r="Z710" s="36">
        <f>IF(Y710="","",IF(Y710&gt;=9,"Promoter",IF(Y710&gt;=7,"Passive","Detractor")))</f>
        <v/>
      </c>
      <c r="AA710" s="36">
        <f>IFERROR(VALUE(IFERROR(TRIM(INDEX($A710:$V710,MATCH(Lists!$J$4,$A$1:$V$1,0))&amp;""),"")),"")</f>
        <v/>
      </c>
      <c r="AB710" s="36">
        <f>IFERROR(VALUE(IFERROR(TRIM(INDEX($A710:$V710,MATCH(Lists!$J$5,$A$1:$V$1,0))&amp;""),"")),"")</f>
        <v/>
      </c>
      <c r="AC710" s="36">
        <f>IFERROR(VALUE(IFERROR(TRIM(INDEX($A710:$V710,MATCH(Lists!$J$6,$A$1:$V$1,0))&amp;""),"")),"")</f>
        <v/>
      </c>
      <c r="AD710" s="36">
        <f>IFERROR(TRIM(INDEX($A710:$V710,MATCH(Lists!$J$7,$A$1:$V$1,0))&amp;""),"")</f>
        <v/>
      </c>
      <c r="AE710" s="36">
        <f>IFERROR(TRIM(INDEX($A710:$V710,MATCH(Lists!$J$8,$A$1:$V$1,0))&amp;""),"")</f>
        <v/>
      </c>
      <c r="AF710" s="36">
        <f>IFERROR(TRIM(INDEX($A710:$V710,MATCH(Lists!$J$3,$A$1:$V$1,0))&amp;""),"")</f>
        <v/>
      </c>
      <c r="AG710" s="36">
        <f>IF(LEN(AF710)&gt;0,MAX($AG$1:AG709)+1,"")</f>
        <v/>
      </c>
      <c r="AH710" s="36">
        <f>IFERROR(TRIM(INDEX($A710:$V710,MATCH(Lists!$J$9,$A$1:$V$1,0))&amp;""),"")</f>
        <v/>
      </c>
    </row>
    <row r="711">
      <c r="W711" s="35" t="n"/>
      <c r="X711" s="36">
        <f>IFERROR(TRIM(INDEX($A711:$V711,MATCH(Lists!$J$10,$A$1:$V$1,0))&amp;""),"")</f>
        <v/>
      </c>
      <c r="Y711" s="36">
        <f>IF(ISNUMBER(IFERROR(VALUE(IFERROR(TRIM(INDEX($A711:$V711,MATCH(Lists!$J$2,$A$1:$V$1,0))&amp;""),"")),"")),IF(AND(IFERROR(VALUE(IFERROR(TRIM(INDEX($A711:$V711,MATCH(Lists!$J$2,$A$1:$V$1,0))&amp;""),"")),"")&gt;=0,IFERROR(VALUE(IFERROR(TRIM(INDEX($A711:$V711,MATCH(Lists!$J$2,$A$1:$V$1,0))&amp;""),"")),"")&lt;=10),IFERROR(VALUE(IFERROR(TRIM(INDEX($A711:$V711,MATCH(Lists!$J$2,$A$1:$V$1,0))&amp;""),"")),""),""),"")</f>
        <v/>
      </c>
      <c r="Z711" s="36">
        <f>IF(Y711="","",IF(Y711&gt;=9,"Promoter",IF(Y711&gt;=7,"Passive","Detractor")))</f>
        <v/>
      </c>
      <c r="AA711" s="36">
        <f>IFERROR(VALUE(IFERROR(TRIM(INDEX($A711:$V711,MATCH(Lists!$J$4,$A$1:$V$1,0))&amp;""),"")),"")</f>
        <v/>
      </c>
      <c r="AB711" s="36">
        <f>IFERROR(VALUE(IFERROR(TRIM(INDEX($A711:$V711,MATCH(Lists!$J$5,$A$1:$V$1,0))&amp;""),"")),"")</f>
        <v/>
      </c>
      <c r="AC711" s="36">
        <f>IFERROR(VALUE(IFERROR(TRIM(INDEX($A711:$V711,MATCH(Lists!$J$6,$A$1:$V$1,0))&amp;""),"")),"")</f>
        <v/>
      </c>
      <c r="AD711" s="36">
        <f>IFERROR(TRIM(INDEX($A711:$V711,MATCH(Lists!$J$7,$A$1:$V$1,0))&amp;""),"")</f>
        <v/>
      </c>
      <c r="AE711" s="36">
        <f>IFERROR(TRIM(INDEX($A711:$V711,MATCH(Lists!$J$8,$A$1:$V$1,0))&amp;""),"")</f>
        <v/>
      </c>
      <c r="AF711" s="36">
        <f>IFERROR(TRIM(INDEX($A711:$V711,MATCH(Lists!$J$3,$A$1:$V$1,0))&amp;""),"")</f>
        <v/>
      </c>
      <c r="AG711" s="36">
        <f>IF(LEN(AF711)&gt;0,MAX($AG$1:AG710)+1,"")</f>
        <v/>
      </c>
      <c r="AH711" s="36">
        <f>IFERROR(TRIM(INDEX($A711:$V711,MATCH(Lists!$J$9,$A$1:$V$1,0))&amp;""),"")</f>
        <v/>
      </c>
    </row>
    <row r="712">
      <c r="W712" s="35" t="n"/>
      <c r="X712" s="36">
        <f>IFERROR(TRIM(INDEX($A712:$V712,MATCH(Lists!$J$10,$A$1:$V$1,0))&amp;""),"")</f>
        <v/>
      </c>
      <c r="Y712" s="36">
        <f>IF(ISNUMBER(IFERROR(VALUE(IFERROR(TRIM(INDEX($A712:$V712,MATCH(Lists!$J$2,$A$1:$V$1,0))&amp;""),"")),"")),IF(AND(IFERROR(VALUE(IFERROR(TRIM(INDEX($A712:$V712,MATCH(Lists!$J$2,$A$1:$V$1,0))&amp;""),"")),"")&gt;=0,IFERROR(VALUE(IFERROR(TRIM(INDEX($A712:$V712,MATCH(Lists!$J$2,$A$1:$V$1,0))&amp;""),"")),"")&lt;=10),IFERROR(VALUE(IFERROR(TRIM(INDEX($A712:$V712,MATCH(Lists!$J$2,$A$1:$V$1,0))&amp;""),"")),""),""),"")</f>
        <v/>
      </c>
      <c r="Z712" s="36">
        <f>IF(Y712="","",IF(Y712&gt;=9,"Promoter",IF(Y712&gt;=7,"Passive","Detractor")))</f>
        <v/>
      </c>
      <c r="AA712" s="36">
        <f>IFERROR(VALUE(IFERROR(TRIM(INDEX($A712:$V712,MATCH(Lists!$J$4,$A$1:$V$1,0))&amp;""),"")),"")</f>
        <v/>
      </c>
      <c r="AB712" s="36">
        <f>IFERROR(VALUE(IFERROR(TRIM(INDEX($A712:$V712,MATCH(Lists!$J$5,$A$1:$V$1,0))&amp;""),"")),"")</f>
        <v/>
      </c>
      <c r="AC712" s="36">
        <f>IFERROR(VALUE(IFERROR(TRIM(INDEX($A712:$V712,MATCH(Lists!$J$6,$A$1:$V$1,0))&amp;""),"")),"")</f>
        <v/>
      </c>
      <c r="AD712" s="36">
        <f>IFERROR(TRIM(INDEX($A712:$V712,MATCH(Lists!$J$7,$A$1:$V$1,0))&amp;""),"")</f>
        <v/>
      </c>
      <c r="AE712" s="36">
        <f>IFERROR(TRIM(INDEX($A712:$V712,MATCH(Lists!$J$8,$A$1:$V$1,0))&amp;""),"")</f>
        <v/>
      </c>
      <c r="AF712" s="36">
        <f>IFERROR(TRIM(INDEX($A712:$V712,MATCH(Lists!$J$3,$A$1:$V$1,0))&amp;""),"")</f>
        <v/>
      </c>
      <c r="AG712" s="36">
        <f>IF(LEN(AF712)&gt;0,MAX($AG$1:AG711)+1,"")</f>
        <v/>
      </c>
      <c r="AH712" s="36">
        <f>IFERROR(TRIM(INDEX($A712:$V712,MATCH(Lists!$J$9,$A$1:$V$1,0))&amp;""),"")</f>
        <v/>
      </c>
    </row>
    <row r="713">
      <c r="W713" s="35" t="n"/>
      <c r="X713" s="36">
        <f>IFERROR(TRIM(INDEX($A713:$V713,MATCH(Lists!$J$10,$A$1:$V$1,0))&amp;""),"")</f>
        <v/>
      </c>
      <c r="Y713" s="36">
        <f>IF(ISNUMBER(IFERROR(VALUE(IFERROR(TRIM(INDEX($A713:$V713,MATCH(Lists!$J$2,$A$1:$V$1,0))&amp;""),"")),"")),IF(AND(IFERROR(VALUE(IFERROR(TRIM(INDEX($A713:$V713,MATCH(Lists!$J$2,$A$1:$V$1,0))&amp;""),"")),"")&gt;=0,IFERROR(VALUE(IFERROR(TRIM(INDEX($A713:$V713,MATCH(Lists!$J$2,$A$1:$V$1,0))&amp;""),"")),"")&lt;=10),IFERROR(VALUE(IFERROR(TRIM(INDEX($A713:$V713,MATCH(Lists!$J$2,$A$1:$V$1,0))&amp;""),"")),""),""),"")</f>
        <v/>
      </c>
      <c r="Z713" s="36">
        <f>IF(Y713="","",IF(Y713&gt;=9,"Promoter",IF(Y713&gt;=7,"Passive","Detractor")))</f>
        <v/>
      </c>
      <c r="AA713" s="36">
        <f>IFERROR(VALUE(IFERROR(TRIM(INDEX($A713:$V713,MATCH(Lists!$J$4,$A$1:$V$1,0))&amp;""),"")),"")</f>
        <v/>
      </c>
      <c r="AB713" s="36">
        <f>IFERROR(VALUE(IFERROR(TRIM(INDEX($A713:$V713,MATCH(Lists!$J$5,$A$1:$V$1,0))&amp;""),"")),"")</f>
        <v/>
      </c>
      <c r="AC713" s="36">
        <f>IFERROR(VALUE(IFERROR(TRIM(INDEX($A713:$V713,MATCH(Lists!$J$6,$A$1:$V$1,0))&amp;""),"")),"")</f>
        <v/>
      </c>
      <c r="AD713" s="36">
        <f>IFERROR(TRIM(INDEX($A713:$V713,MATCH(Lists!$J$7,$A$1:$V$1,0))&amp;""),"")</f>
        <v/>
      </c>
      <c r="AE713" s="36">
        <f>IFERROR(TRIM(INDEX($A713:$V713,MATCH(Lists!$J$8,$A$1:$V$1,0))&amp;""),"")</f>
        <v/>
      </c>
      <c r="AF713" s="36">
        <f>IFERROR(TRIM(INDEX($A713:$V713,MATCH(Lists!$J$3,$A$1:$V$1,0))&amp;""),"")</f>
        <v/>
      </c>
      <c r="AG713" s="36">
        <f>IF(LEN(AF713)&gt;0,MAX($AG$1:AG712)+1,"")</f>
        <v/>
      </c>
      <c r="AH713" s="36">
        <f>IFERROR(TRIM(INDEX($A713:$V713,MATCH(Lists!$J$9,$A$1:$V$1,0))&amp;""),"")</f>
        <v/>
      </c>
    </row>
    <row r="714">
      <c r="W714" s="35" t="n"/>
      <c r="X714" s="36">
        <f>IFERROR(TRIM(INDEX($A714:$V714,MATCH(Lists!$J$10,$A$1:$V$1,0))&amp;""),"")</f>
        <v/>
      </c>
      <c r="Y714" s="36">
        <f>IF(ISNUMBER(IFERROR(VALUE(IFERROR(TRIM(INDEX($A714:$V714,MATCH(Lists!$J$2,$A$1:$V$1,0))&amp;""),"")),"")),IF(AND(IFERROR(VALUE(IFERROR(TRIM(INDEX($A714:$V714,MATCH(Lists!$J$2,$A$1:$V$1,0))&amp;""),"")),"")&gt;=0,IFERROR(VALUE(IFERROR(TRIM(INDEX($A714:$V714,MATCH(Lists!$J$2,$A$1:$V$1,0))&amp;""),"")),"")&lt;=10),IFERROR(VALUE(IFERROR(TRIM(INDEX($A714:$V714,MATCH(Lists!$J$2,$A$1:$V$1,0))&amp;""),"")),""),""),"")</f>
        <v/>
      </c>
      <c r="Z714" s="36">
        <f>IF(Y714="","",IF(Y714&gt;=9,"Promoter",IF(Y714&gt;=7,"Passive","Detractor")))</f>
        <v/>
      </c>
      <c r="AA714" s="36">
        <f>IFERROR(VALUE(IFERROR(TRIM(INDEX($A714:$V714,MATCH(Lists!$J$4,$A$1:$V$1,0))&amp;""),"")),"")</f>
        <v/>
      </c>
      <c r="AB714" s="36">
        <f>IFERROR(VALUE(IFERROR(TRIM(INDEX($A714:$V714,MATCH(Lists!$J$5,$A$1:$V$1,0))&amp;""),"")),"")</f>
        <v/>
      </c>
      <c r="AC714" s="36">
        <f>IFERROR(VALUE(IFERROR(TRIM(INDEX($A714:$V714,MATCH(Lists!$J$6,$A$1:$V$1,0))&amp;""),"")),"")</f>
        <v/>
      </c>
      <c r="AD714" s="36">
        <f>IFERROR(TRIM(INDEX($A714:$V714,MATCH(Lists!$J$7,$A$1:$V$1,0))&amp;""),"")</f>
        <v/>
      </c>
      <c r="AE714" s="36">
        <f>IFERROR(TRIM(INDEX($A714:$V714,MATCH(Lists!$J$8,$A$1:$V$1,0))&amp;""),"")</f>
        <v/>
      </c>
      <c r="AF714" s="36">
        <f>IFERROR(TRIM(INDEX($A714:$V714,MATCH(Lists!$J$3,$A$1:$V$1,0))&amp;""),"")</f>
        <v/>
      </c>
      <c r="AG714" s="36">
        <f>IF(LEN(AF714)&gt;0,MAX($AG$1:AG713)+1,"")</f>
        <v/>
      </c>
      <c r="AH714" s="36">
        <f>IFERROR(TRIM(INDEX($A714:$V714,MATCH(Lists!$J$9,$A$1:$V$1,0))&amp;""),"")</f>
        <v/>
      </c>
    </row>
    <row r="715">
      <c r="W715" s="35" t="n"/>
      <c r="X715" s="36">
        <f>IFERROR(TRIM(INDEX($A715:$V715,MATCH(Lists!$J$10,$A$1:$V$1,0))&amp;""),"")</f>
        <v/>
      </c>
      <c r="Y715" s="36">
        <f>IF(ISNUMBER(IFERROR(VALUE(IFERROR(TRIM(INDEX($A715:$V715,MATCH(Lists!$J$2,$A$1:$V$1,0))&amp;""),"")),"")),IF(AND(IFERROR(VALUE(IFERROR(TRIM(INDEX($A715:$V715,MATCH(Lists!$J$2,$A$1:$V$1,0))&amp;""),"")),"")&gt;=0,IFERROR(VALUE(IFERROR(TRIM(INDEX($A715:$V715,MATCH(Lists!$J$2,$A$1:$V$1,0))&amp;""),"")),"")&lt;=10),IFERROR(VALUE(IFERROR(TRIM(INDEX($A715:$V715,MATCH(Lists!$J$2,$A$1:$V$1,0))&amp;""),"")),""),""),"")</f>
        <v/>
      </c>
      <c r="Z715" s="36">
        <f>IF(Y715="","",IF(Y715&gt;=9,"Promoter",IF(Y715&gt;=7,"Passive","Detractor")))</f>
        <v/>
      </c>
      <c r="AA715" s="36">
        <f>IFERROR(VALUE(IFERROR(TRIM(INDEX($A715:$V715,MATCH(Lists!$J$4,$A$1:$V$1,0))&amp;""),"")),"")</f>
        <v/>
      </c>
      <c r="AB715" s="36">
        <f>IFERROR(VALUE(IFERROR(TRIM(INDEX($A715:$V715,MATCH(Lists!$J$5,$A$1:$V$1,0))&amp;""),"")),"")</f>
        <v/>
      </c>
      <c r="AC715" s="36">
        <f>IFERROR(VALUE(IFERROR(TRIM(INDEX($A715:$V715,MATCH(Lists!$J$6,$A$1:$V$1,0))&amp;""),"")),"")</f>
        <v/>
      </c>
      <c r="AD715" s="36">
        <f>IFERROR(TRIM(INDEX($A715:$V715,MATCH(Lists!$J$7,$A$1:$V$1,0))&amp;""),"")</f>
        <v/>
      </c>
      <c r="AE715" s="36">
        <f>IFERROR(TRIM(INDEX($A715:$V715,MATCH(Lists!$J$8,$A$1:$V$1,0))&amp;""),"")</f>
        <v/>
      </c>
      <c r="AF715" s="36">
        <f>IFERROR(TRIM(INDEX($A715:$V715,MATCH(Lists!$J$3,$A$1:$V$1,0))&amp;""),"")</f>
        <v/>
      </c>
      <c r="AG715" s="36">
        <f>IF(LEN(AF715)&gt;0,MAX($AG$1:AG714)+1,"")</f>
        <v/>
      </c>
      <c r="AH715" s="36">
        <f>IFERROR(TRIM(INDEX($A715:$V715,MATCH(Lists!$J$9,$A$1:$V$1,0))&amp;""),"")</f>
        <v/>
      </c>
    </row>
    <row r="716">
      <c r="W716" s="35" t="n"/>
      <c r="X716" s="36">
        <f>IFERROR(TRIM(INDEX($A716:$V716,MATCH(Lists!$J$10,$A$1:$V$1,0))&amp;""),"")</f>
        <v/>
      </c>
      <c r="Y716" s="36">
        <f>IF(ISNUMBER(IFERROR(VALUE(IFERROR(TRIM(INDEX($A716:$V716,MATCH(Lists!$J$2,$A$1:$V$1,0))&amp;""),"")),"")),IF(AND(IFERROR(VALUE(IFERROR(TRIM(INDEX($A716:$V716,MATCH(Lists!$J$2,$A$1:$V$1,0))&amp;""),"")),"")&gt;=0,IFERROR(VALUE(IFERROR(TRIM(INDEX($A716:$V716,MATCH(Lists!$J$2,$A$1:$V$1,0))&amp;""),"")),"")&lt;=10),IFERROR(VALUE(IFERROR(TRIM(INDEX($A716:$V716,MATCH(Lists!$J$2,$A$1:$V$1,0))&amp;""),"")),""),""),"")</f>
        <v/>
      </c>
      <c r="Z716" s="36">
        <f>IF(Y716="","",IF(Y716&gt;=9,"Promoter",IF(Y716&gt;=7,"Passive","Detractor")))</f>
        <v/>
      </c>
      <c r="AA716" s="36">
        <f>IFERROR(VALUE(IFERROR(TRIM(INDEX($A716:$V716,MATCH(Lists!$J$4,$A$1:$V$1,0))&amp;""),"")),"")</f>
        <v/>
      </c>
      <c r="AB716" s="36">
        <f>IFERROR(VALUE(IFERROR(TRIM(INDEX($A716:$V716,MATCH(Lists!$J$5,$A$1:$V$1,0))&amp;""),"")),"")</f>
        <v/>
      </c>
      <c r="AC716" s="36">
        <f>IFERROR(VALUE(IFERROR(TRIM(INDEX($A716:$V716,MATCH(Lists!$J$6,$A$1:$V$1,0))&amp;""),"")),"")</f>
        <v/>
      </c>
      <c r="AD716" s="36">
        <f>IFERROR(TRIM(INDEX($A716:$V716,MATCH(Lists!$J$7,$A$1:$V$1,0))&amp;""),"")</f>
        <v/>
      </c>
      <c r="AE716" s="36">
        <f>IFERROR(TRIM(INDEX($A716:$V716,MATCH(Lists!$J$8,$A$1:$V$1,0))&amp;""),"")</f>
        <v/>
      </c>
      <c r="AF716" s="36">
        <f>IFERROR(TRIM(INDEX($A716:$V716,MATCH(Lists!$J$3,$A$1:$V$1,0))&amp;""),"")</f>
        <v/>
      </c>
      <c r="AG716" s="36">
        <f>IF(LEN(AF716)&gt;0,MAX($AG$1:AG715)+1,"")</f>
        <v/>
      </c>
      <c r="AH716" s="36">
        <f>IFERROR(TRIM(INDEX($A716:$V716,MATCH(Lists!$J$9,$A$1:$V$1,0))&amp;""),"")</f>
        <v/>
      </c>
    </row>
    <row r="717">
      <c r="W717" s="35" t="n"/>
      <c r="X717" s="36">
        <f>IFERROR(TRIM(INDEX($A717:$V717,MATCH(Lists!$J$10,$A$1:$V$1,0))&amp;""),"")</f>
        <v/>
      </c>
      <c r="Y717" s="36">
        <f>IF(ISNUMBER(IFERROR(VALUE(IFERROR(TRIM(INDEX($A717:$V717,MATCH(Lists!$J$2,$A$1:$V$1,0))&amp;""),"")),"")),IF(AND(IFERROR(VALUE(IFERROR(TRIM(INDEX($A717:$V717,MATCH(Lists!$J$2,$A$1:$V$1,0))&amp;""),"")),"")&gt;=0,IFERROR(VALUE(IFERROR(TRIM(INDEX($A717:$V717,MATCH(Lists!$J$2,$A$1:$V$1,0))&amp;""),"")),"")&lt;=10),IFERROR(VALUE(IFERROR(TRIM(INDEX($A717:$V717,MATCH(Lists!$J$2,$A$1:$V$1,0))&amp;""),"")),""),""),"")</f>
        <v/>
      </c>
      <c r="Z717" s="36">
        <f>IF(Y717="","",IF(Y717&gt;=9,"Promoter",IF(Y717&gt;=7,"Passive","Detractor")))</f>
        <v/>
      </c>
      <c r="AA717" s="36">
        <f>IFERROR(VALUE(IFERROR(TRIM(INDEX($A717:$V717,MATCH(Lists!$J$4,$A$1:$V$1,0))&amp;""),"")),"")</f>
        <v/>
      </c>
      <c r="AB717" s="36">
        <f>IFERROR(VALUE(IFERROR(TRIM(INDEX($A717:$V717,MATCH(Lists!$J$5,$A$1:$V$1,0))&amp;""),"")),"")</f>
        <v/>
      </c>
      <c r="AC717" s="36">
        <f>IFERROR(VALUE(IFERROR(TRIM(INDEX($A717:$V717,MATCH(Lists!$J$6,$A$1:$V$1,0))&amp;""),"")),"")</f>
        <v/>
      </c>
      <c r="AD717" s="36">
        <f>IFERROR(TRIM(INDEX($A717:$V717,MATCH(Lists!$J$7,$A$1:$V$1,0))&amp;""),"")</f>
        <v/>
      </c>
      <c r="AE717" s="36">
        <f>IFERROR(TRIM(INDEX($A717:$V717,MATCH(Lists!$J$8,$A$1:$V$1,0))&amp;""),"")</f>
        <v/>
      </c>
      <c r="AF717" s="36">
        <f>IFERROR(TRIM(INDEX($A717:$V717,MATCH(Lists!$J$3,$A$1:$V$1,0))&amp;""),"")</f>
        <v/>
      </c>
      <c r="AG717" s="36">
        <f>IF(LEN(AF717)&gt;0,MAX($AG$1:AG716)+1,"")</f>
        <v/>
      </c>
      <c r="AH717" s="36">
        <f>IFERROR(TRIM(INDEX($A717:$V717,MATCH(Lists!$J$9,$A$1:$V$1,0))&amp;""),"")</f>
        <v/>
      </c>
    </row>
    <row r="718">
      <c r="W718" s="35" t="n"/>
      <c r="X718" s="36">
        <f>IFERROR(TRIM(INDEX($A718:$V718,MATCH(Lists!$J$10,$A$1:$V$1,0))&amp;""),"")</f>
        <v/>
      </c>
      <c r="Y718" s="36">
        <f>IF(ISNUMBER(IFERROR(VALUE(IFERROR(TRIM(INDEX($A718:$V718,MATCH(Lists!$J$2,$A$1:$V$1,0))&amp;""),"")),"")),IF(AND(IFERROR(VALUE(IFERROR(TRIM(INDEX($A718:$V718,MATCH(Lists!$J$2,$A$1:$V$1,0))&amp;""),"")),"")&gt;=0,IFERROR(VALUE(IFERROR(TRIM(INDEX($A718:$V718,MATCH(Lists!$J$2,$A$1:$V$1,0))&amp;""),"")),"")&lt;=10),IFERROR(VALUE(IFERROR(TRIM(INDEX($A718:$V718,MATCH(Lists!$J$2,$A$1:$V$1,0))&amp;""),"")),""),""),"")</f>
        <v/>
      </c>
      <c r="Z718" s="36">
        <f>IF(Y718="","",IF(Y718&gt;=9,"Promoter",IF(Y718&gt;=7,"Passive","Detractor")))</f>
        <v/>
      </c>
      <c r="AA718" s="36">
        <f>IFERROR(VALUE(IFERROR(TRIM(INDEX($A718:$V718,MATCH(Lists!$J$4,$A$1:$V$1,0))&amp;""),"")),"")</f>
        <v/>
      </c>
      <c r="AB718" s="36">
        <f>IFERROR(VALUE(IFERROR(TRIM(INDEX($A718:$V718,MATCH(Lists!$J$5,$A$1:$V$1,0))&amp;""),"")),"")</f>
        <v/>
      </c>
      <c r="AC718" s="36">
        <f>IFERROR(VALUE(IFERROR(TRIM(INDEX($A718:$V718,MATCH(Lists!$J$6,$A$1:$V$1,0))&amp;""),"")),"")</f>
        <v/>
      </c>
      <c r="AD718" s="36">
        <f>IFERROR(TRIM(INDEX($A718:$V718,MATCH(Lists!$J$7,$A$1:$V$1,0))&amp;""),"")</f>
        <v/>
      </c>
      <c r="AE718" s="36">
        <f>IFERROR(TRIM(INDEX($A718:$V718,MATCH(Lists!$J$8,$A$1:$V$1,0))&amp;""),"")</f>
        <v/>
      </c>
      <c r="AF718" s="36">
        <f>IFERROR(TRIM(INDEX($A718:$V718,MATCH(Lists!$J$3,$A$1:$V$1,0))&amp;""),"")</f>
        <v/>
      </c>
      <c r="AG718" s="36">
        <f>IF(LEN(AF718)&gt;0,MAX($AG$1:AG717)+1,"")</f>
        <v/>
      </c>
      <c r="AH718" s="36">
        <f>IFERROR(TRIM(INDEX($A718:$V718,MATCH(Lists!$J$9,$A$1:$V$1,0))&amp;""),"")</f>
        <v/>
      </c>
    </row>
    <row r="719">
      <c r="W719" s="35" t="n"/>
      <c r="X719" s="36">
        <f>IFERROR(TRIM(INDEX($A719:$V719,MATCH(Lists!$J$10,$A$1:$V$1,0))&amp;""),"")</f>
        <v/>
      </c>
      <c r="Y719" s="36">
        <f>IF(ISNUMBER(IFERROR(VALUE(IFERROR(TRIM(INDEX($A719:$V719,MATCH(Lists!$J$2,$A$1:$V$1,0))&amp;""),"")),"")),IF(AND(IFERROR(VALUE(IFERROR(TRIM(INDEX($A719:$V719,MATCH(Lists!$J$2,$A$1:$V$1,0))&amp;""),"")),"")&gt;=0,IFERROR(VALUE(IFERROR(TRIM(INDEX($A719:$V719,MATCH(Lists!$J$2,$A$1:$V$1,0))&amp;""),"")),"")&lt;=10),IFERROR(VALUE(IFERROR(TRIM(INDEX($A719:$V719,MATCH(Lists!$J$2,$A$1:$V$1,0))&amp;""),"")),""),""),"")</f>
        <v/>
      </c>
      <c r="Z719" s="36">
        <f>IF(Y719="","",IF(Y719&gt;=9,"Promoter",IF(Y719&gt;=7,"Passive","Detractor")))</f>
        <v/>
      </c>
      <c r="AA719" s="36">
        <f>IFERROR(VALUE(IFERROR(TRIM(INDEX($A719:$V719,MATCH(Lists!$J$4,$A$1:$V$1,0))&amp;""),"")),"")</f>
        <v/>
      </c>
      <c r="AB719" s="36">
        <f>IFERROR(VALUE(IFERROR(TRIM(INDEX($A719:$V719,MATCH(Lists!$J$5,$A$1:$V$1,0))&amp;""),"")),"")</f>
        <v/>
      </c>
      <c r="AC719" s="36">
        <f>IFERROR(VALUE(IFERROR(TRIM(INDEX($A719:$V719,MATCH(Lists!$J$6,$A$1:$V$1,0))&amp;""),"")),"")</f>
        <v/>
      </c>
      <c r="AD719" s="36">
        <f>IFERROR(TRIM(INDEX($A719:$V719,MATCH(Lists!$J$7,$A$1:$V$1,0))&amp;""),"")</f>
        <v/>
      </c>
      <c r="AE719" s="36">
        <f>IFERROR(TRIM(INDEX($A719:$V719,MATCH(Lists!$J$8,$A$1:$V$1,0))&amp;""),"")</f>
        <v/>
      </c>
      <c r="AF719" s="36">
        <f>IFERROR(TRIM(INDEX($A719:$V719,MATCH(Lists!$J$3,$A$1:$V$1,0))&amp;""),"")</f>
        <v/>
      </c>
      <c r="AG719" s="36">
        <f>IF(LEN(AF719)&gt;0,MAX($AG$1:AG718)+1,"")</f>
        <v/>
      </c>
      <c r="AH719" s="36">
        <f>IFERROR(TRIM(INDEX($A719:$V719,MATCH(Lists!$J$9,$A$1:$V$1,0))&amp;""),"")</f>
        <v/>
      </c>
    </row>
    <row r="720">
      <c r="W720" s="35" t="n"/>
      <c r="X720" s="36">
        <f>IFERROR(TRIM(INDEX($A720:$V720,MATCH(Lists!$J$10,$A$1:$V$1,0))&amp;""),"")</f>
        <v/>
      </c>
      <c r="Y720" s="36">
        <f>IF(ISNUMBER(IFERROR(VALUE(IFERROR(TRIM(INDEX($A720:$V720,MATCH(Lists!$J$2,$A$1:$V$1,0))&amp;""),"")),"")),IF(AND(IFERROR(VALUE(IFERROR(TRIM(INDEX($A720:$V720,MATCH(Lists!$J$2,$A$1:$V$1,0))&amp;""),"")),"")&gt;=0,IFERROR(VALUE(IFERROR(TRIM(INDEX($A720:$V720,MATCH(Lists!$J$2,$A$1:$V$1,0))&amp;""),"")),"")&lt;=10),IFERROR(VALUE(IFERROR(TRIM(INDEX($A720:$V720,MATCH(Lists!$J$2,$A$1:$V$1,0))&amp;""),"")),""),""),"")</f>
        <v/>
      </c>
      <c r="Z720" s="36">
        <f>IF(Y720="","",IF(Y720&gt;=9,"Promoter",IF(Y720&gt;=7,"Passive","Detractor")))</f>
        <v/>
      </c>
      <c r="AA720" s="36">
        <f>IFERROR(VALUE(IFERROR(TRIM(INDEX($A720:$V720,MATCH(Lists!$J$4,$A$1:$V$1,0))&amp;""),"")),"")</f>
        <v/>
      </c>
      <c r="AB720" s="36">
        <f>IFERROR(VALUE(IFERROR(TRIM(INDEX($A720:$V720,MATCH(Lists!$J$5,$A$1:$V$1,0))&amp;""),"")),"")</f>
        <v/>
      </c>
      <c r="AC720" s="36">
        <f>IFERROR(VALUE(IFERROR(TRIM(INDEX($A720:$V720,MATCH(Lists!$J$6,$A$1:$V$1,0))&amp;""),"")),"")</f>
        <v/>
      </c>
      <c r="AD720" s="36">
        <f>IFERROR(TRIM(INDEX($A720:$V720,MATCH(Lists!$J$7,$A$1:$V$1,0))&amp;""),"")</f>
        <v/>
      </c>
      <c r="AE720" s="36">
        <f>IFERROR(TRIM(INDEX($A720:$V720,MATCH(Lists!$J$8,$A$1:$V$1,0))&amp;""),"")</f>
        <v/>
      </c>
      <c r="AF720" s="36">
        <f>IFERROR(TRIM(INDEX($A720:$V720,MATCH(Lists!$J$3,$A$1:$V$1,0))&amp;""),"")</f>
        <v/>
      </c>
      <c r="AG720" s="36">
        <f>IF(LEN(AF720)&gt;0,MAX($AG$1:AG719)+1,"")</f>
        <v/>
      </c>
      <c r="AH720" s="36">
        <f>IFERROR(TRIM(INDEX($A720:$V720,MATCH(Lists!$J$9,$A$1:$V$1,0))&amp;""),"")</f>
        <v/>
      </c>
    </row>
    <row r="721">
      <c r="W721" s="35" t="n"/>
      <c r="X721" s="36">
        <f>IFERROR(TRIM(INDEX($A721:$V721,MATCH(Lists!$J$10,$A$1:$V$1,0))&amp;""),"")</f>
        <v/>
      </c>
      <c r="Y721" s="36">
        <f>IF(ISNUMBER(IFERROR(VALUE(IFERROR(TRIM(INDEX($A721:$V721,MATCH(Lists!$J$2,$A$1:$V$1,0))&amp;""),"")),"")),IF(AND(IFERROR(VALUE(IFERROR(TRIM(INDEX($A721:$V721,MATCH(Lists!$J$2,$A$1:$V$1,0))&amp;""),"")),"")&gt;=0,IFERROR(VALUE(IFERROR(TRIM(INDEX($A721:$V721,MATCH(Lists!$J$2,$A$1:$V$1,0))&amp;""),"")),"")&lt;=10),IFERROR(VALUE(IFERROR(TRIM(INDEX($A721:$V721,MATCH(Lists!$J$2,$A$1:$V$1,0))&amp;""),"")),""),""),"")</f>
        <v/>
      </c>
      <c r="Z721" s="36">
        <f>IF(Y721="","",IF(Y721&gt;=9,"Promoter",IF(Y721&gt;=7,"Passive","Detractor")))</f>
        <v/>
      </c>
      <c r="AA721" s="36">
        <f>IFERROR(VALUE(IFERROR(TRIM(INDEX($A721:$V721,MATCH(Lists!$J$4,$A$1:$V$1,0))&amp;""),"")),"")</f>
        <v/>
      </c>
      <c r="AB721" s="36">
        <f>IFERROR(VALUE(IFERROR(TRIM(INDEX($A721:$V721,MATCH(Lists!$J$5,$A$1:$V$1,0))&amp;""),"")),"")</f>
        <v/>
      </c>
      <c r="AC721" s="36">
        <f>IFERROR(VALUE(IFERROR(TRIM(INDEX($A721:$V721,MATCH(Lists!$J$6,$A$1:$V$1,0))&amp;""),"")),"")</f>
        <v/>
      </c>
      <c r="AD721" s="36">
        <f>IFERROR(TRIM(INDEX($A721:$V721,MATCH(Lists!$J$7,$A$1:$V$1,0))&amp;""),"")</f>
        <v/>
      </c>
      <c r="AE721" s="36">
        <f>IFERROR(TRIM(INDEX($A721:$V721,MATCH(Lists!$J$8,$A$1:$V$1,0))&amp;""),"")</f>
        <v/>
      </c>
      <c r="AF721" s="36">
        <f>IFERROR(TRIM(INDEX($A721:$V721,MATCH(Lists!$J$3,$A$1:$V$1,0))&amp;""),"")</f>
        <v/>
      </c>
      <c r="AG721" s="36">
        <f>IF(LEN(AF721)&gt;0,MAX($AG$1:AG720)+1,"")</f>
        <v/>
      </c>
      <c r="AH721" s="36">
        <f>IFERROR(TRIM(INDEX($A721:$V721,MATCH(Lists!$J$9,$A$1:$V$1,0))&amp;""),"")</f>
        <v/>
      </c>
    </row>
    <row r="722">
      <c r="W722" s="35" t="n"/>
      <c r="X722" s="36">
        <f>IFERROR(TRIM(INDEX($A722:$V722,MATCH(Lists!$J$10,$A$1:$V$1,0))&amp;""),"")</f>
        <v/>
      </c>
      <c r="Y722" s="36">
        <f>IF(ISNUMBER(IFERROR(VALUE(IFERROR(TRIM(INDEX($A722:$V722,MATCH(Lists!$J$2,$A$1:$V$1,0))&amp;""),"")),"")),IF(AND(IFERROR(VALUE(IFERROR(TRIM(INDEX($A722:$V722,MATCH(Lists!$J$2,$A$1:$V$1,0))&amp;""),"")),"")&gt;=0,IFERROR(VALUE(IFERROR(TRIM(INDEX($A722:$V722,MATCH(Lists!$J$2,$A$1:$V$1,0))&amp;""),"")),"")&lt;=10),IFERROR(VALUE(IFERROR(TRIM(INDEX($A722:$V722,MATCH(Lists!$J$2,$A$1:$V$1,0))&amp;""),"")),""),""),"")</f>
        <v/>
      </c>
      <c r="Z722" s="36">
        <f>IF(Y722="","",IF(Y722&gt;=9,"Promoter",IF(Y722&gt;=7,"Passive","Detractor")))</f>
        <v/>
      </c>
      <c r="AA722" s="36">
        <f>IFERROR(VALUE(IFERROR(TRIM(INDEX($A722:$V722,MATCH(Lists!$J$4,$A$1:$V$1,0))&amp;""),"")),"")</f>
        <v/>
      </c>
      <c r="AB722" s="36">
        <f>IFERROR(VALUE(IFERROR(TRIM(INDEX($A722:$V722,MATCH(Lists!$J$5,$A$1:$V$1,0))&amp;""),"")),"")</f>
        <v/>
      </c>
      <c r="AC722" s="36">
        <f>IFERROR(VALUE(IFERROR(TRIM(INDEX($A722:$V722,MATCH(Lists!$J$6,$A$1:$V$1,0))&amp;""),"")),"")</f>
        <v/>
      </c>
      <c r="AD722" s="36">
        <f>IFERROR(TRIM(INDEX($A722:$V722,MATCH(Lists!$J$7,$A$1:$V$1,0))&amp;""),"")</f>
        <v/>
      </c>
      <c r="AE722" s="36">
        <f>IFERROR(TRIM(INDEX($A722:$V722,MATCH(Lists!$J$8,$A$1:$V$1,0))&amp;""),"")</f>
        <v/>
      </c>
      <c r="AF722" s="36">
        <f>IFERROR(TRIM(INDEX($A722:$V722,MATCH(Lists!$J$3,$A$1:$V$1,0))&amp;""),"")</f>
        <v/>
      </c>
      <c r="AG722" s="36">
        <f>IF(LEN(AF722)&gt;0,MAX($AG$1:AG721)+1,"")</f>
        <v/>
      </c>
      <c r="AH722" s="36">
        <f>IFERROR(TRIM(INDEX($A722:$V722,MATCH(Lists!$J$9,$A$1:$V$1,0))&amp;""),"")</f>
        <v/>
      </c>
    </row>
    <row r="723">
      <c r="W723" s="35" t="n"/>
      <c r="X723" s="36">
        <f>IFERROR(TRIM(INDEX($A723:$V723,MATCH(Lists!$J$10,$A$1:$V$1,0))&amp;""),"")</f>
        <v/>
      </c>
      <c r="Y723" s="36">
        <f>IF(ISNUMBER(IFERROR(VALUE(IFERROR(TRIM(INDEX($A723:$V723,MATCH(Lists!$J$2,$A$1:$V$1,0))&amp;""),"")),"")),IF(AND(IFERROR(VALUE(IFERROR(TRIM(INDEX($A723:$V723,MATCH(Lists!$J$2,$A$1:$V$1,0))&amp;""),"")),"")&gt;=0,IFERROR(VALUE(IFERROR(TRIM(INDEX($A723:$V723,MATCH(Lists!$J$2,$A$1:$V$1,0))&amp;""),"")),"")&lt;=10),IFERROR(VALUE(IFERROR(TRIM(INDEX($A723:$V723,MATCH(Lists!$J$2,$A$1:$V$1,0))&amp;""),"")),""),""),"")</f>
        <v/>
      </c>
      <c r="Z723" s="36">
        <f>IF(Y723="","",IF(Y723&gt;=9,"Promoter",IF(Y723&gt;=7,"Passive","Detractor")))</f>
        <v/>
      </c>
      <c r="AA723" s="36">
        <f>IFERROR(VALUE(IFERROR(TRIM(INDEX($A723:$V723,MATCH(Lists!$J$4,$A$1:$V$1,0))&amp;""),"")),"")</f>
        <v/>
      </c>
      <c r="AB723" s="36">
        <f>IFERROR(VALUE(IFERROR(TRIM(INDEX($A723:$V723,MATCH(Lists!$J$5,$A$1:$V$1,0))&amp;""),"")),"")</f>
        <v/>
      </c>
      <c r="AC723" s="36">
        <f>IFERROR(VALUE(IFERROR(TRIM(INDEX($A723:$V723,MATCH(Lists!$J$6,$A$1:$V$1,0))&amp;""),"")),"")</f>
        <v/>
      </c>
      <c r="AD723" s="36">
        <f>IFERROR(TRIM(INDEX($A723:$V723,MATCH(Lists!$J$7,$A$1:$V$1,0))&amp;""),"")</f>
        <v/>
      </c>
      <c r="AE723" s="36">
        <f>IFERROR(TRIM(INDEX($A723:$V723,MATCH(Lists!$J$8,$A$1:$V$1,0))&amp;""),"")</f>
        <v/>
      </c>
      <c r="AF723" s="36">
        <f>IFERROR(TRIM(INDEX($A723:$V723,MATCH(Lists!$J$3,$A$1:$V$1,0))&amp;""),"")</f>
        <v/>
      </c>
      <c r="AG723" s="36">
        <f>IF(LEN(AF723)&gt;0,MAX($AG$1:AG722)+1,"")</f>
        <v/>
      </c>
      <c r="AH723" s="36">
        <f>IFERROR(TRIM(INDEX($A723:$V723,MATCH(Lists!$J$9,$A$1:$V$1,0))&amp;""),"")</f>
        <v/>
      </c>
    </row>
    <row r="724">
      <c r="W724" s="35" t="n"/>
      <c r="X724" s="36">
        <f>IFERROR(TRIM(INDEX($A724:$V724,MATCH(Lists!$J$10,$A$1:$V$1,0))&amp;""),"")</f>
        <v/>
      </c>
      <c r="Y724" s="36">
        <f>IF(ISNUMBER(IFERROR(VALUE(IFERROR(TRIM(INDEX($A724:$V724,MATCH(Lists!$J$2,$A$1:$V$1,0))&amp;""),"")),"")),IF(AND(IFERROR(VALUE(IFERROR(TRIM(INDEX($A724:$V724,MATCH(Lists!$J$2,$A$1:$V$1,0))&amp;""),"")),"")&gt;=0,IFERROR(VALUE(IFERROR(TRIM(INDEX($A724:$V724,MATCH(Lists!$J$2,$A$1:$V$1,0))&amp;""),"")),"")&lt;=10),IFERROR(VALUE(IFERROR(TRIM(INDEX($A724:$V724,MATCH(Lists!$J$2,$A$1:$V$1,0))&amp;""),"")),""),""),"")</f>
        <v/>
      </c>
      <c r="Z724" s="36">
        <f>IF(Y724="","",IF(Y724&gt;=9,"Promoter",IF(Y724&gt;=7,"Passive","Detractor")))</f>
        <v/>
      </c>
      <c r="AA724" s="36">
        <f>IFERROR(VALUE(IFERROR(TRIM(INDEX($A724:$V724,MATCH(Lists!$J$4,$A$1:$V$1,0))&amp;""),"")),"")</f>
        <v/>
      </c>
      <c r="AB724" s="36">
        <f>IFERROR(VALUE(IFERROR(TRIM(INDEX($A724:$V724,MATCH(Lists!$J$5,$A$1:$V$1,0))&amp;""),"")),"")</f>
        <v/>
      </c>
      <c r="AC724" s="36">
        <f>IFERROR(VALUE(IFERROR(TRIM(INDEX($A724:$V724,MATCH(Lists!$J$6,$A$1:$V$1,0))&amp;""),"")),"")</f>
        <v/>
      </c>
      <c r="AD724" s="36">
        <f>IFERROR(TRIM(INDEX($A724:$V724,MATCH(Lists!$J$7,$A$1:$V$1,0))&amp;""),"")</f>
        <v/>
      </c>
      <c r="AE724" s="36">
        <f>IFERROR(TRIM(INDEX($A724:$V724,MATCH(Lists!$J$8,$A$1:$V$1,0))&amp;""),"")</f>
        <v/>
      </c>
      <c r="AF724" s="36">
        <f>IFERROR(TRIM(INDEX($A724:$V724,MATCH(Lists!$J$3,$A$1:$V$1,0))&amp;""),"")</f>
        <v/>
      </c>
      <c r="AG724" s="36">
        <f>IF(LEN(AF724)&gt;0,MAX($AG$1:AG723)+1,"")</f>
        <v/>
      </c>
      <c r="AH724" s="36">
        <f>IFERROR(TRIM(INDEX($A724:$V724,MATCH(Lists!$J$9,$A$1:$V$1,0))&amp;""),"")</f>
        <v/>
      </c>
    </row>
    <row r="725">
      <c r="W725" s="35" t="n"/>
      <c r="X725" s="36">
        <f>IFERROR(TRIM(INDEX($A725:$V725,MATCH(Lists!$J$10,$A$1:$V$1,0))&amp;""),"")</f>
        <v/>
      </c>
      <c r="Y725" s="36">
        <f>IF(ISNUMBER(IFERROR(VALUE(IFERROR(TRIM(INDEX($A725:$V725,MATCH(Lists!$J$2,$A$1:$V$1,0))&amp;""),"")),"")),IF(AND(IFERROR(VALUE(IFERROR(TRIM(INDEX($A725:$V725,MATCH(Lists!$J$2,$A$1:$V$1,0))&amp;""),"")),"")&gt;=0,IFERROR(VALUE(IFERROR(TRIM(INDEX($A725:$V725,MATCH(Lists!$J$2,$A$1:$V$1,0))&amp;""),"")),"")&lt;=10),IFERROR(VALUE(IFERROR(TRIM(INDEX($A725:$V725,MATCH(Lists!$J$2,$A$1:$V$1,0))&amp;""),"")),""),""),"")</f>
        <v/>
      </c>
      <c r="Z725" s="36">
        <f>IF(Y725="","",IF(Y725&gt;=9,"Promoter",IF(Y725&gt;=7,"Passive","Detractor")))</f>
        <v/>
      </c>
      <c r="AA725" s="36">
        <f>IFERROR(VALUE(IFERROR(TRIM(INDEX($A725:$V725,MATCH(Lists!$J$4,$A$1:$V$1,0))&amp;""),"")),"")</f>
        <v/>
      </c>
      <c r="AB725" s="36">
        <f>IFERROR(VALUE(IFERROR(TRIM(INDEX($A725:$V725,MATCH(Lists!$J$5,$A$1:$V$1,0))&amp;""),"")),"")</f>
        <v/>
      </c>
      <c r="AC725" s="36">
        <f>IFERROR(VALUE(IFERROR(TRIM(INDEX($A725:$V725,MATCH(Lists!$J$6,$A$1:$V$1,0))&amp;""),"")),"")</f>
        <v/>
      </c>
      <c r="AD725" s="36">
        <f>IFERROR(TRIM(INDEX($A725:$V725,MATCH(Lists!$J$7,$A$1:$V$1,0))&amp;""),"")</f>
        <v/>
      </c>
      <c r="AE725" s="36">
        <f>IFERROR(TRIM(INDEX($A725:$V725,MATCH(Lists!$J$8,$A$1:$V$1,0))&amp;""),"")</f>
        <v/>
      </c>
      <c r="AF725" s="36">
        <f>IFERROR(TRIM(INDEX($A725:$V725,MATCH(Lists!$J$3,$A$1:$V$1,0))&amp;""),"")</f>
        <v/>
      </c>
      <c r="AG725" s="36">
        <f>IF(LEN(AF725)&gt;0,MAX($AG$1:AG724)+1,"")</f>
        <v/>
      </c>
      <c r="AH725" s="36">
        <f>IFERROR(TRIM(INDEX($A725:$V725,MATCH(Lists!$J$9,$A$1:$V$1,0))&amp;""),"")</f>
        <v/>
      </c>
    </row>
    <row r="726">
      <c r="W726" s="35" t="n"/>
      <c r="X726" s="36">
        <f>IFERROR(TRIM(INDEX($A726:$V726,MATCH(Lists!$J$10,$A$1:$V$1,0))&amp;""),"")</f>
        <v/>
      </c>
      <c r="Y726" s="36">
        <f>IF(ISNUMBER(IFERROR(VALUE(IFERROR(TRIM(INDEX($A726:$V726,MATCH(Lists!$J$2,$A$1:$V$1,0))&amp;""),"")),"")),IF(AND(IFERROR(VALUE(IFERROR(TRIM(INDEX($A726:$V726,MATCH(Lists!$J$2,$A$1:$V$1,0))&amp;""),"")),"")&gt;=0,IFERROR(VALUE(IFERROR(TRIM(INDEX($A726:$V726,MATCH(Lists!$J$2,$A$1:$V$1,0))&amp;""),"")),"")&lt;=10),IFERROR(VALUE(IFERROR(TRIM(INDEX($A726:$V726,MATCH(Lists!$J$2,$A$1:$V$1,0))&amp;""),"")),""),""),"")</f>
        <v/>
      </c>
      <c r="Z726" s="36">
        <f>IF(Y726="","",IF(Y726&gt;=9,"Promoter",IF(Y726&gt;=7,"Passive","Detractor")))</f>
        <v/>
      </c>
      <c r="AA726" s="36">
        <f>IFERROR(VALUE(IFERROR(TRIM(INDEX($A726:$V726,MATCH(Lists!$J$4,$A$1:$V$1,0))&amp;""),"")),"")</f>
        <v/>
      </c>
      <c r="AB726" s="36">
        <f>IFERROR(VALUE(IFERROR(TRIM(INDEX($A726:$V726,MATCH(Lists!$J$5,$A$1:$V$1,0))&amp;""),"")),"")</f>
        <v/>
      </c>
      <c r="AC726" s="36">
        <f>IFERROR(VALUE(IFERROR(TRIM(INDEX($A726:$V726,MATCH(Lists!$J$6,$A$1:$V$1,0))&amp;""),"")),"")</f>
        <v/>
      </c>
      <c r="AD726" s="36">
        <f>IFERROR(TRIM(INDEX($A726:$V726,MATCH(Lists!$J$7,$A$1:$V$1,0))&amp;""),"")</f>
        <v/>
      </c>
      <c r="AE726" s="36">
        <f>IFERROR(TRIM(INDEX($A726:$V726,MATCH(Lists!$J$8,$A$1:$V$1,0))&amp;""),"")</f>
        <v/>
      </c>
      <c r="AF726" s="36">
        <f>IFERROR(TRIM(INDEX($A726:$V726,MATCH(Lists!$J$3,$A$1:$V$1,0))&amp;""),"")</f>
        <v/>
      </c>
      <c r="AG726" s="36">
        <f>IF(LEN(AF726)&gt;0,MAX($AG$1:AG725)+1,"")</f>
        <v/>
      </c>
      <c r="AH726" s="36">
        <f>IFERROR(TRIM(INDEX($A726:$V726,MATCH(Lists!$J$9,$A$1:$V$1,0))&amp;""),"")</f>
        <v/>
      </c>
    </row>
    <row r="727">
      <c r="W727" s="35" t="n"/>
      <c r="X727" s="36">
        <f>IFERROR(TRIM(INDEX($A727:$V727,MATCH(Lists!$J$10,$A$1:$V$1,0))&amp;""),"")</f>
        <v/>
      </c>
      <c r="Y727" s="36">
        <f>IF(ISNUMBER(IFERROR(VALUE(IFERROR(TRIM(INDEX($A727:$V727,MATCH(Lists!$J$2,$A$1:$V$1,0))&amp;""),"")),"")),IF(AND(IFERROR(VALUE(IFERROR(TRIM(INDEX($A727:$V727,MATCH(Lists!$J$2,$A$1:$V$1,0))&amp;""),"")),"")&gt;=0,IFERROR(VALUE(IFERROR(TRIM(INDEX($A727:$V727,MATCH(Lists!$J$2,$A$1:$V$1,0))&amp;""),"")),"")&lt;=10),IFERROR(VALUE(IFERROR(TRIM(INDEX($A727:$V727,MATCH(Lists!$J$2,$A$1:$V$1,0))&amp;""),"")),""),""),"")</f>
        <v/>
      </c>
      <c r="Z727" s="36">
        <f>IF(Y727="","",IF(Y727&gt;=9,"Promoter",IF(Y727&gt;=7,"Passive","Detractor")))</f>
        <v/>
      </c>
      <c r="AA727" s="36">
        <f>IFERROR(VALUE(IFERROR(TRIM(INDEX($A727:$V727,MATCH(Lists!$J$4,$A$1:$V$1,0))&amp;""),"")),"")</f>
        <v/>
      </c>
      <c r="AB727" s="36">
        <f>IFERROR(VALUE(IFERROR(TRIM(INDEX($A727:$V727,MATCH(Lists!$J$5,$A$1:$V$1,0))&amp;""),"")),"")</f>
        <v/>
      </c>
      <c r="AC727" s="36">
        <f>IFERROR(VALUE(IFERROR(TRIM(INDEX($A727:$V727,MATCH(Lists!$J$6,$A$1:$V$1,0))&amp;""),"")),"")</f>
        <v/>
      </c>
      <c r="AD727" s="36">
        <f>IFERROR(TRIM(INDEX($A727:$V727,MATCH(Lists!$J$7,$A$1:$V$1,0))&amp;""),"")</f>
        <v/>
      </c>
      <c r="AE727" s="36">
        <f>IFERROR(TRIM(INDEX($A727:$V727,MATCH(Lists!$J$8,$A$1:$V$1,0))&amp;""),"")</f>
        <v/>
      </c>
      <c r="AF727" s="36">
        <f>IFERROR(TRIM(INDEX($A727:$V727,MATCH(Lists!$J$3,$A$1:$V$1,0))&amp;""),"")</f>
        <v/>
      </c>
      <c r="AG727" s="36">
        <f>IF(LEN(AF727)&gt;0,MAX($AG$1:AG726)+1,"")</f>
        <v/>
      </c>
      <c r="AH727" s="36">
        <f>IFERROR(TRIM(INDEX($A727:$V727,MATCH(Lists!$J$9,$A$1:$V$1,0))&amp;""),"")</f>
        <v/>
      </c>
    </row>
    <row r="728">
      <c r="W728" s="35" t="n"/>
      <c r="X728" s="36">
        <f>IFERROR(TRIM(INDEX($A728:$V728,MATCH(Lists!$J$10,$A$1:$V$1,0))&amp;""),"")</f>
        <v/>
      </c>
      <c r="Y728" s="36">
        <f>IF(ISNUMBER(IFERROR(VALUE(IFERROR(TRIM(INDEX($A728:$V728,MATCH(Lists!$J$2,$A$1:$V$1,0))&amp;""),"")),"")),IF(AND(IFERROR(VALUE(IFERROR(TRIM(INDEX($A728:$V728,MATCH(Lists!$J$2,$A$1:$V$1,0))&amp;""),"")),"")&gt;=0,IFERROR(VALUE(IFERROR(TRIM(INDEX($A728:$V728,MATCH(Lists!$J$2,$A$1:$V$1,0))&amp;""),"")),"")&lt;=10),IFERROR(VALUE(IFERROR(TRIM(INDEX($A728:$V728,MATCH(Lists!$J$2,$A$1:$V$1,0))&amp;""),"")),""),""),"")</f>
        <v/>
      </c>
      <c r="Z728" s="36">
        <f>IF(Y728="","",IF(Y728&gt;=9,"Promoter",IF(Y728&gt;=7,"Passive","Detractor")))</f>
        <v/>
      </c>
      <c r="AA728" s="36">
        <f>IFERROR(VALUE(IFERROR(TRIM(INDEX($A728:$V728,MATCH(Lists!$J$4,$A$1:$V$1,0))&amp;""),"")),"")</f>
        <v/>
      </c>
      <c r="AB728" s="36">
        <f>IFERROR(VALUE(IFERROR(TRIM(INDEX($A728:$V728,MATCH(Lists!$J$5,$A$1:$V$1,0))&amp;""),"")),"")</f>
        <v/>
      </c>
      <c r="AC728" s="36">
        <f>IFERROR(VALUE(IFERROR(TRIM(INDEX($A728:$V728,MATCH(Lists!$J$6,$A$1:$V$1,0))&amp;""),"")),"")</f>
        <v/>
      </c>
      <c r="AD728" s="36">
        <f>IFERROR(TRIM(INDEX($A728:$V728,MATCH(Lists!$J$7,$A$1:$V$1,0))&amp;""),"")</f>
        <v/>
      </c>
      <c r="AE728" s="36">
        <f>IFERROR(TRIM(INDEX($A728:$V728,MATCH(Lists!$J$8,$A$1:$V$1,0))&amp;""),"")</f>
        <v/>
      </c>
      <c r="AF728" s="36">
        <f>IFERROR(TRIM(INDEX($A728:$V728,MATCH(Lists!$J$3,$A$1:$V$1,0))&amp;""),"")</f>
        <v/>
      </c>
      <c r="AG728" s="36">
        <f>IF(LEN(AF728)&gt;0,MAX($AG$1:AG727)+1,"")</f>
        <v/>
      </c>
      <c r="AH728" s="36">
        <f>IFERROR(TRIM(INDEX($A728:$V728,MATCH(Lists!$J$9,$A$1:$V$1,0))&amp;""),"")</f>
        <v/>
      </c>
    </row>
    <row r="729">
      <c r="W729" s="35" t="n"/>
      <c r="X729" s="36">
        <f>IFERROR(TRIM(INDEX($A729:$V729,MATCH(Lists!$J$10,$A$1:$V$1,0))&amp;""),"")</f>
        <v/>
      </c>
      <c r="Y729" s="36">
        <f>IF(ISNUMBER(IFERROR(VALUE(IFERROR(TRIM(INDEX($A729:$V729,MATCH(Lists!$J$2,$A$1:$V$1,0))&amp;""),"")),"")),IF(AND(IFERROR(VALUE(IFERROR(TRIM(INDEX($A729:$V729,MATCH(Lists!$J$2,$A$1:$V$1,0))&amp;""),"")),"")&gt;=0,IFERROR(VALUE(IFERROR(TRIM(INDEX($A729:$V729,MATCH(Lists!$J$2,$A$1:$V$1,0))&amp;""),"")),"")&lt;=10),IFERROR(VALUE(IFERROR(TRIM(INDEX($A729:$V729,MATCH(Lists!$J$2,$A$1:$V$1,0))&amp;""),"")),""),""),"")</f>
        <v/>
      </c>
      <c r="Z729" s="36">
        <f>IF(Y729="","",IF(Y729&gt;=9,"Promoter",IF(Y729&gt;=7,"Passive","Detractor")))</f>
        <v/>
      </c>
      <c r="AA729" s="36">
        <f>IFERROR(VALUE(IFERROR(TRIM(INDEX($A729:$V729,MATCH(Lists!$J$4,$A$1:$V$1,0))&amp;""),"")),"")</f>
        <v/>
      </c>
      <c r="AB729" s="36">
        <f>IFERROR(VALUE(IFERROR(TRIM(INDEX($A729:$V729,MATCH(Lists!$J$5,$A$1:$V$1,0))&amp;""),"")),"")</f>
        <v/>
      </c>
      <c r="AC729" s="36">
        <f>IFERROR(VALUE(IFERROR(TRIM(INDEX($A729:$V729,MATCH(Lists!$J$6,$A$1:$V$1,0))&amp;""),"")),"")</f>
        <v/>
      </c>
      <c r="AD729" s="36">
        <f>IFERROR(TRIM(INDEX($A729:$V729,MATCH(Lists!$J$7,$A$1:$V$1,0))&amp;""),"")</f>
        <v/>
      </c>
      <c r="AE729" s="36">
        <f>IFERROR(TRIM(INDEX($A729:$V729,MATCH(Lists!$J$8,$A$1:$V$1,0))&amp;""),"")</f>
        <v/>
      </c>
      <c r="AF729" s="36">
        <f>IFERROR(TRIM(INDEX($A729:$V729,MATCH(Lists!$J$3,$A$1:$V$1,0))&amp;""),"")</f>
        <v/>
      </c>
      <c r="AG729" s="36">
        <f>IF(LEN(AF729)&gt;0,MAX($AG$1:AG728)+1,"")</f>
        <v/>
      </c>
      <c r="AH729" s="36">
        <f>IFERROR(TRIM(INDEX($A729:$V729,MATCH(Lists!$J$9,$A$1:$V$1,0))&amp;""),"")</f>
        <v/>
      </c>
    </row>
    <row r="730">
      <c r="W730" s="35" t="n"/>
      <c r="X730" s="36">
        <f>IFERROR(TRIM(INDEX($A730:$V730,MATCH(Lists!$J$10,$A$1:$V$1,0))&amp;""),"")</f>
        <v/>
      </c>
      <c r="Y730" s="36">
        <f>IF(ISNUMBER(IFERROR(VALUE(IFERROR(TRIM(INDEX($A730:$V730,MATCH(Lists!$J$2,$A$1:$V$1,0))&amp;""),"")),"")),IF(AND(IFERROR(VALUE(IFERROR(TRIM(INDEX($A730:$V730,MATCH(Lists!$J$2,$A$1:$V$1,0))&amp;""),"")),"")&gt;=0,IFERROR(VALUE(IFERROR(TRIM(INDEX($A730:$V730,MATCH(Lists!$J$2,$A$1:$V$1,0))&amp;""),"")),"")&lt;=10),IFERROR(VALUE(IFERROR(TRIM(INDEX($A730:$V730,MATCH(Lists!$J$2,$A$1:$V$1,0))&amp;""),"")),""),""),"")</f>
        <v/>
      </c>
      <c r="Z730" s="36">
        <f>IF(Y730="","",IF(Y730&gt;=9,"Promoter",IF(Y730&gt;=7,"Passive","Detractor")))</f>
        <v/>
      </c>
      <c r="AA730" s="36">
        <f>IFERROR(VALUE(IFERROR(TRIM(INDEX($A730:$V730,MATCH(Lists!$J$4,$A$1:$V$1,0))&amp;""),"")),"")</f>
        <v/>
      </c>
      <c r="AB730" s="36">
        <f>IFERROR(VALUE(IFERROR(TRIM(INDEX($A730:$V730,MATCH(Lists!$J$5,$A$1:$V$1,0))&amp;""),"")),"")</f>
        <v/>
      </c>
      <c r="AC730" s="36">
        <f>IFERROR(VALUE(IFERROR(TRIM(INDEX($A730:$V730,MATCH(Lists!$J$6,$A$1:$V$1,0))&amp;""),"")),"")</f>
        <v/>
      </c>
      <c r="AD730" s="36">
        <f>IFERROR(TRIM(INDEX($A730:$V730,MATCH(Lists!$J$7,$A$1:$V$1,0))&amp;""),"")</f>
        <v/>
      </c>
      <c r="AE730" s="36">
        <f>IFERROR(TRIM(INDEX($A730:$V730,MATCH(Lists!$J$8,$A$1:$V$1,0))&amp;""),"")</f>
        <v/>
      </c>
      <c r="AF730" s="36">
        <f>IFERROR(TRIM(INDEX($A730:$V730,MATCH(Lists!$J$3,$A$1:$V$1,0))&amp;""),"")</f>
        <v/>
      </c>
      <c r="AG730" s="36">
        <f>IF(LEN(AF730)&gt;0,MAX($AG$1:AG729)+1,"")</f>
        <v/>
      </c>
      <c r="AH730" s="36">
        <f>IFERROR(TRIM(INDEX($A730:$V730,MATCH(Lists!$J$9,$A$1:$V$1,0))&amp;""),"")</f>
        <v/>
      </c>
    </row>
    <row r="731">
      <c r="W731" s="35" t="n"/>
      <c r="X731" s="36">
        <f>IFERROR(TRIM(INDEX($A731:$V731,MATCH(Lists!$J$10,$A$1:$V$1,0))&amp;""),"")</f>
        <v/>
      </c>
      <c r="Y731" s="36">
        <f>IF(ISNUMBER(IFERROR(VALUE(IFERROR(TRIM(INDEX($A731:$V731,MATCH(Lists!$J$2,$A$1:$V$1,0))&amp;""),"")),"")),IF(AND(IFERROR(VALUE(IFERROR(TRIM(INDEX($A731:$V731,MATCH(Lists!$J$2,$A$1:$V$1,0))&amp;""),"")),"")&gt;=0,IFERROR(VALUE(IFERROR(TRIM(INDEX($A731:$V731,MATCH(Lists!$J$2,$A$1:$V$1,0))&amp;""),"")),"")&lt;=10),IFERROR(VALUE(IFERROR(TRIM(INDEX($A731:$V731,MATCH(Lists!$J$2,$A$1:$V$1,0))&amp;""),"")),""),""),"")</f>
        <v/>
      </c>
      <c r="Z731" s="36">
        <f>IF(Y731="","",IF(Y731&gt;=9,"Promoter",IF(Y731&gt;=7,"Passive","Detractor")))</f>
        <v/>
      </c>
      <c r="AA731" s="36">
        <f>IFERROR(VALUE(IFERROR(TRIM(INDEX($A731:$V731,MATCH(Lists!$J$4,$A$1:$V$1,0))&amp;""),"")),"")</f>
        <v/>
      </c>
      <c r="AB731" s="36">
        <f>IFERROR(VALUE(IFERROR(TRIM(INDEX($A731:$V731,MATCH(Lists!$J$5,$A$1:$V$1,0))&amp;""),"")),"")</f>
        <v/>
      </c>
      <c r="AC731" s="36">
        <f>IFERROR(VALUE(IFERROR(TRIM(INDEX($A731:$V731,MATCH(Lists!$J$6,$A$1:$V$1,0))&amp;""),"")),"")</f>
        <v/>
      </c>
      <c r="AD731" s="36">
        <f>IFERROR(TRIM(INDEX($A731:$V731,MATCH(Lists!$J$7,$A$1:$V$1,0))&amp;""),"")</f>
        <v/>
      </c>
      <c r="AE731" s="36">
        <f>IFERROR(TRIM(INDEX($A731:$V731,MATCH(Lists!$J$8,$A$1:$V$1,0))&amp;""),"")</f>
        <v/>
      </c>
      <c r="AF731" s="36">
        <f>IFERROR(TRIM(INDEX($A731:$V731,MATCH(Lists!$J$3,$A$1:$V$1,0))&amp;""),"")</f>
        <v/>
      </c>
      <c r="AG731" s="36">
        <f>IF(LEN(AF731)&gt;0,MAX($AG$1:AG730)+1,"")</f>
        <v/>
      </c>
      <c r="AH731" s="36">
        <f>IFERROR(TRIM(INDEX($A731:$V731,MATCH(Lists!$J$9,$A$1:$V$1,0))&amp;""),"")</f>
        <v/>
      </c>
    </row>
    <row r="732">
      <c r="W732" s="35" t="n"/>
      <c r="X732" s="36">
        <f>IFERROR(TRIM(INDEX($A732:$V732,MATCH(Lists!$J$10,$A$1:$V$1,0))&amp;""),"")</f>
        <v/>
      </c>
      <c r="Y732" s="36">
        <f>IF(ISNUMBER(IFERROR(VALUE(IFERROR(TRIM(INDEX($A732:$V732,MATCH(Lists!$J$2,$A$1:$V$1,0))&amp;""),"")),"")),IF(AND(IFERROR(VALUE(IFERROR(TRIM(INDEX($A732:$V732,MATCH(Lists!$J$2,$A$1:$V$1,0))&amp;""),"")),"")&gt;=0,IFERROR(VALUE(IFERROR(TRIM(INDEX($A732:$V732,MATCH(Lists!$J$2,$A$1:$V$1,0))&amp;""),"")),"")&lt;=10),IFERROR(VALUE(IFERROR(TRIM(INDEX($A732:$V732,MATCH(Lists!$J$2,$A$1:$V$1,0))&amp;""),"")),""),""),"")</f>
        <v/>
      </c>
      <c r="Z732" s="36">
        <f>IF(Y732="","",IF(Y732&gt;=9,"Promoter",IF(Y732&gt;=7,"Passive","Detractor")))</f>
        <v/>
      </c>
      <c r="AA732" s="36">
        <f>IFERROR(VALUE(IFERROR(TRIM(INDEX($A732:$V732,MATCH(Lists!$J$4,$A$1:$V$1,0))&amp;""),"")),"")</f>
        <v/>
      </c>
      <c r="AB732" s="36">
        <f>IFERROR(VALUE(IFERROR(TRIM(INDEX($A732:$V732,MATCH(Lists!$J$5,$A$1:$V$1,0))&amp;""),"")),"")</f>
        <v/>
      </c>
      <c r="AC732" s="36">
        <f>IFERROR(VALUE(IFERROR(TRIM(INDEX($A732:$V732,MATCH(Lists!$J$6,$A$1:$V$1,0))&amp;""),"")),"")</f>
        <v/>
      </c>
      <c r="AD732" s="36">
        <f>IFERROR(TRIM(INDEX($A732:$V732,MATCH(Lists!$J$7,$A$1:$V$1,0))&amp;""),"")</f>
        <v/>
      </c>
      <c r="AE732" s="36">
        <f>IFERROR(TRIM(INDEX($A732:$V732,MATCH(Lists!$J$8,$A$1:$V$1,0))&amp;""),"")</f>
        <v/>
      </c>
      <c r="AF732" s="36">
        <f>IFERROR(TRIM(INDEX($A732:$V732,MATCH(Lists!$J$3,$A$1:$V$1,0))&amp;""),"")</f>
        <v/>
      </c>
      <c r="AG732" s="36">
        <f>IF(LEN(AF732)&gt;0,MAX($AG$1:AG731)+1,"")</f>
        <v/>
      </c>
      <c r="AH732" s="36">
        <f>IFERROR(TRIM(INDEX($A732:$V732,MATCH(Lists!$J$9,$A$1:$V$1,0))&amp;""),"")</f>
        <v/>
      </c>
    </row>
    <row r="733">
      <c r="W733" s="35" t="n"/>
      <c r="X733" s="36">
        <f>IFERROR(TRIM(INDEX($A733:$V733,MATCH(Lists!$J$10,$A$1:$V$1,0))&amp;""),"")</f>
        <v/>
      </c>
      <c r="Y733" s="36">
        <f>IF(ISNUMBER(IFERROR(VALUE(IFERROR(TRIM(INDEX($A733:$V733,MATCH(Lists!$J$2,$A$1:$V$1,0))&amp;""),"")),"")),IF(AND(IFERROR(VALUE(IFERROR(TRIM(INDEX($A733:$V733,MATCH(Lists!$J$2,$A$1:$V$1,0))&amp;""),"")),"")&gt;=0,IFERROR(VALUE(IFERROR(TRIM(INDEX($A733:$V733,MATCH(Lists!$J$2,$A$1:$V$1,0))&amp;""),"")),"")&lt;=10),IFERROR(VALUE(IFERROR(TRIM(INDEX($A733:$V733,MATCH(Lists!$J$2,$A$1:$V$1,0))&amp;""),"")),""),""),"")</f>
        <v/>
      </c>
      <c r="Z733" s="36">
        <f>IF(Y733="","",IF(Y733&gt;=9,"Promoter",IF(Y733&gt;=7,"Passive","Detractor")))</f>
        <v/>
      </c>
      <c r="AA733" s="36">
        <f>IFERROR(VALUE(IFERROR(TRIM(INDEX($A733:$V733,MATCH(Lists!$J$4,$A$1:$V$1,0))&amp;""),"")),"")</f>
        <v/>
      </c>
      <c r="AB733" s="36">
        <f>IFERROR(VALUE(IFERROR(TRIM(INDEX($A733:$V733,MATCH(Lists!$J$5,$A$1:$V$1,0))&amp;""),"")),"")</f>
        <v/>
      </c>
      <c r="AC733" s="36">
        <f>IFERROR(VALUE(IFERROR(TRIM(INDEX($A733:$V733,MATCH(Lists!$J$6,$A$1:$V$1,0))&amp;""),"")),"")</f>
        <v/>
      </c>
      <c r="AD733" s="36">
        <f>IFERROR(TRIM(INDEX($A733:$V733,MATCH(Lists!$J$7,$A$1:$V$1,0))&amp;""),"")</f>
        <v/>
      </c>
      <c r="AE733" s="36">
        <f>IFERROR(TRIM(INDEX($A733:$V733,MATCH(Lists!$J$8,$A$1:$V$1,0))&amp;""),"")</f>
        <v/>
      </c>
      <c r="AF733" s="36">
        <f>IFERROR(TRIM(INDEX($A733:$V733,MATCH(Lists!$J$3,$A$1:$V$1,0))&amp;""),"")</f>
        <v/>
      </c>
      <c r="AG733" s="36">
        <f>IF(LEN(AF733)&gt;0,MAX($AG$1:AG732)+1,"")</f>
        <v/>
      </c>
      <c r="AH733" s="36">
        <f>IFERROR(TRIM(INDEX($A733:$V733,MATCH(Lists!$J$9,$A$1:$V$1,0))&amp;""),"")</f>
        <v/>
      </c>
    </row>
    <row r="734">
      <c r="W734" s="35" t="n"/>
      <c r="X734" s="36">
        <f>IFERROR(TRIM(INDEX($A734:$V734,MATCH(Lists!$J$10,$A$1:$V$1,0))&amp;""),"")</f>
        <v/>
      </c>
      <c r="Y734" s="36">
        <f>IF(ISNUMBER(IFERROR(VALUE(IFERROR(TRIM(INDEX($A734:$V734,MATCH(Lists!$J$2,$A$1:$V$1,0))&amp;""),"")),"")),IF(AND(IFERROR(VALUE(IFERROR(TRIM(INDEX($A734:$V734,MATCH(Lists!$J$2,$A$1:$V$1,0))&amp;""),"")),"")&gt;=0,IFERROR(VALUE(IFERROR(TRIM(INDEX($A734:$V734,MATCH(Lists!$J$2,$A$1:$V$1,0))&amp;""),"")),"")&lt;=10),IFERROR(VALUE(IFERROR(TRIM(INDEX($A734:$V734,MATCH(Lists!$J$2,$A$1:$V$1,0))&amp;""),"")),""),""),"")</f>
        <v/>
      </c>
      <c r="Z734" s="36">
        <f>IF(Y734="","",IF(Y734&gt;=9,"Promoter",IF(Y734&gt;=7,"Passive","Detractor")))</f>
        <v/>
      </c>
      <c r="AA734" s="36">
        <f>IFERROR(VALUE(IFERROR(TRIM(INDEX($A734:$V734,MATCH(Lists!$J$4,$A$1:$V$1,0))&amp;""),"")),"")</f>
        <v/>
      </c>
      <c r="AB734" s="36">
        <f>IFERROR(VALUE(IFERROR(TRIM(INDEX($A734:$V734,MATCH(Lists!$J$5,$A$1:$V$1,0))&amp;""),"")),"")</f>
        <v/>
      </c>
      <c r="AC734" s="36">
        <f>IFERROR(VALUE(IFERROR(TRIM(INDEX($A734:$V734,MATCH(Lists!$J$6,$A$1:$V$1,0))&amp;""),"")),"")</f>
        <v/>
      </c>
      <c r="AD734" s="36">
        <f>IFERROR(TRIM(INDEX($A734:$V734,MATCH(Lists!$J$7,$A$1:$V$1,0))&amp;""),"")</f>
        <v/>
      </c>
      <c r="AE734" s="36">
        <f>IFERROR(TRIM(INDEX($A734:$V734,MATCH(Lists!$J$8,$A$1:$V$1,0))&amp;""),"")</f>
        <v/>
      </c>
      <c r="AF734" s="36">
        <f>IFERROR(TRIM(INDEX($A734:$V734,MATCH(Lists!$J$3,$A$1:$V$1,0))&amp;""),"")</f>
        <v/>
      </c>
      <c r="AG734" s="36">
        <f>IF(LEN(AF734)&gt;0,MAX($AG$1:AG733)+1,"")</f>
        <v/>
      </c>
      <c r="AH734" s="36">
        <f>IFERROR(TRIM(INDEX($A734:$V734,MATCH(Lists!$J$9,$A$1:$V$1,0))&amp;""),"")</f>
        <v/>
      </c>
    </row>
    <row r="735">
      <c r="W735" s="35" t="n"/>
      <c r="X735" s="36">
        <f>IFERROR(TRIM(INDEX($A735:$V735,MATCH(Lists!$J$10,$A$1:$V$1,0))&amp;""),"")</f>
        <v/>
      </c>
      <c r="Y735" s="36">
        <f>IF(ISNUMBER(IFERROR(VALUE(IFERROR(TRIM(INDEX($A735:$V735,MATCH(Lists!$J$2,$A$1:$V$1,0))&amp;""),"")),"")),IF(AND(IFERROR(VALUE(IFERROR(TRIM(INDEX($A735:$V735,MATCH(Lists!$J$2,$A$1:$V$1,0))&amp;""),"")),"")&gt;=0,IFERROR(VALUE(IFERROR(TRIM(INDEX($A735:$V735,MATCH(Lists!$J$2,$A$1:$V$1,0))&amp;""),"")),"")&lt;=10),IFERROR(VALUE(IFERROR(TRIM(INDEX($A735:$V735,MATCH(Lists!$J$2,$A$1:$V$1,0))&amp;""),"")),""),""),"")</f>
        <v/>
      </c>
      <c r="Z735" s="36">
        <f>IF(Y735="","",IF(Y735&gt;=9,"Promoter",IF(Y735&gt;=7,"Passive","Detractor")))</f>
        <v/>
      </c>
      <c r="AA735" s="36">
        <f>IFERROR(VALUE(IFERROR(TRIM(INDEX($A735:$V735,MATCH(Lists!$J$4,$A$1:$V$1,0))&amp;""),"")),"")</f>
        <v/>
      </c>
      <c r="AB735" s="36">
        <f>IFERROR(VALUE(IFERROR(TRIM(INDEX($A735:$V735,MATCH(Lists!$J$5,$A$1:$V$1,0))&amp;""),"")),"")</f>
        <v/>
      </c>
      <c r="AC735" s="36">
        <f>IFERROR(VALUE(IFERROR(TRIM(INDEX($A735:$V735,MATCH(Lists!$J$6,$A$1:$V$1,0))&amp;""),"")),"")</f>
        <v/>
      </c>
      <c r="AD735" s="36">
        <f>IFERROR(TRIM(INDEX($A735:$V735,MATCH(Lists!$J$7,$A$1:$V$1,0))&amp;""),"")</f>
        <v/>
      </c>
      <c r="AE735" s="36">
        <f>IFERROR(TRIM(INDEX($A735:$V735,MATCH(Lists!$J$8,$A$1:$V$1,0))&amp;""),"")</f>
        <v/>
      </c>
      <c r="AF735" s="36">
        <f>IFERROR(TRIM(INDEX($A735:$V735,MATCH(Lists!$J$3,$A$1:$V$1,0))&amp;""),"")</f>
        <v/>
      </c>
      <c r="AG735" s="36">
        <f>IF(LEN(AF735)&gt;0,MAX($AG$1:AG734)+1,"")</f>
        <v/>
      </c>
      <c r="AH735" s="36">
        <f>IFERROR(TRIM(INDEX($A735:$V735,MATCH(Lists!$J$9,$A$1:$V$1,0))&amp;""),"")</f>
        <v/>
      </c>
    </row>
    <row r="736">
      <c r="W736" s="35" t="n"/>
      <c r="X736" s="36">
        <f>IFERROR(TRIM(INDEX($A736:$V736,MATCH(Lists!$J$10,$A$1:$V$1,0))&amp;""),"")</f>
        <v/>
      </c>
      <c r="Y736" s="36">
        <f>IF(ISNUMBER(IFERROR(VALUE(IFERROR(TRIM(INDEX($A736:$V736,MATCH(Lists!$J$2,$A$1:$V$1,0))&amp;""),"")),"")),IF(AND(IFERROR(VALUE(IFERROR(TRIM(INDEX($A736:$V736,MATCH(Lists!$J$2,$A$1:$V$1,0))&amp;""),"")),"")&gt;=0,IFERROR(VALUE(IFERROR(TRIM(INDEX($A736:$V736,MATCH(Lists!$J$2,$A$1:$V$1,0))&amp;""),"")),"")&lt;=10),IFERROR(VALUE(IFERROR(TRIM(INDEX($A736:$V736,MATCH(Lists!$J$2,$A$1:$V$1,0))&amp;""),"")),""),""),"")</f>
        <v/>
      </c>
      <c r="Z736" s="36">
        <f>IF(Y736="","",IF(Y736&gt;=9,"Promoter",IF(Y736&gt;=7,"Passive","Detractor")))</f>
        <v/>
      </c>
      <c r="AA736" s="36">
        <f>IFERROR(VALUE(IFERROR(TRIM(INDEX($A736:$V736,MATCH(Lists!$J$4,$A$1:$V$1,0))&amp;""),"")),"")</f>
        <v/>
      </c>
      <c r="AB736" s="36">
        <f>IFERROR(VALUE(IFERROR(TRIM(INDEX($A736:$V736,MATCH(Lists!$J$5,$A$1:$V$1,0))&amp;""),"")),"")</f>
        <v/>
      </c>
      <c r="AC736" s="36">
        <f>IFERROR(VALUE(IFERROR(TRIM(INDEX($A736:$V736,MATCH(Lists!$J$6,$A$1:$V$1,0))&amp;""),"")),"")</f>
        <v/>
      </c>
      <c r="AD736" s="36">
        <f>IFERROR(TRIM(INDEX($A736:$V736,MATCH(Lists!$J$7,$A$1:$V$1,0))&amp;""),"")</f>
        <v/>
      </c>
      <c r="AE736" s="36">
        <f>IFERROR(TRIM(INDEX($A736:$V736,MATCH(Lists!$J$8,$A$1:$V$1,0))&amp;""),"")</f>
        <v/>
      </c>
      <c r="AF736" s="36">
        <f>IFERROR(TRIM(INDEX($A736:$V736,MATCH(Lists!$J$3,$A$1:$V$1,0))&amp;""),"")</f>
        <v/>
      </c>
      <c r="AG736" s="36">
        <f>IF(LEN(AF736)&gt;0,MAX($AG$1:AG735)+1,"")</f>
        <v/>
      </c>
      <c r="AH736" s="36">
        <f>IFERROR(TRIM(INDEX($A736:$V736,MATCH(Lists!$J$9,$A$1:$V$1,0))&amp;""),"")</f>
        <v/>
      </c>
    </row>
    <row r="737">
      <c r="W737" s="35" t="n"/>
      <c r="X737" s="36">
        <f>IFERROR(TRIM(INDEX($A737:$V737,MATCH(Lists!$J$10,$A$1:$V$1,0))&amp;""),"")</f>
        <v/>
      </c>
      <c r="Y737" s="36">
        <f>IF(ISNUMBER(IFERROR(VALUE(IFERROR(TRIM(INDEX($A737:$V737,MATCH(Lists!$J$2,$A$1:$V$1,0))&amp;""),"")),"")),IF(AND(IFERROR(VALUE(IFERROR(TRIM(INDEX($A737:$V737,MATCH(Lists!$J$2,$A$1:$V$1,0))&amp;""),"")),"")&gt;=0,IFERROR(VALUE(IFERROR(TRIM(INDEX($A737:$V737,MATCH(Lists!$J$2,$A$1:$V$1,0))&amp;""),"")),"")&lt;=10),IFERROR(VALUE(IFERROR(TRIM(INDEX($A737:$V737,MATCH(Lists!$J$2,$A$1:$V$1,0))&amp;""),"")),""),""),"")</f>
        <v/>
      </c>
      <c r="Z737" s="36">
        <f>IF(Y737="","",IF(Y737&gt;=9,"Promoter",IF(Y737&gt;=7,"Passive","Detractor")))</f>
        <v/>
      </c>
      <c r="AA737" s="36">
        <f>IFERROR(VALUE(IFERROR(TRIM(INDEX($A737:$V737,MATCH(Lists!$J$4,$A$1:$V$1,0))&amp;""),"")),"")</f>
        <v/>
      </c>
      <c r="AB737" s="36">
        <f>IFERROR(VALUE(IFERROR(TRIM(INDEX($A737:$V737,MATCH(Lists!$J$5,$A$1:$V$1,0))&amp;""),"")),"")</f>
        <v/>
      </c>
      <c r="AC737" s="36">
        <f>IFERROR(VALUE(IFERROR(TRIM(INDEX($A737:$V737,MATCH(Lists!$J$6,$A$1:$V$1,0))&amp;""),"")),"")</f>
        <v/>
      </c>
      <c r="AD737" s="36">
        <f>IFERROR(TRIM(INDEX($A737:$V737,MATCH(Lists!$J$7,$A$1:$V$1,0))&amp;""),"")</f>
        <v/>
      </c>
      <c r="AE737" s="36">
        <f>IFERROR(TRIM(INDEX($A737:$V737,MATCH(Lists!$J$8,$A$1:$V$1,0))&amp;""),"")</f>
        <v/>
      </c>
      <c r="AF737" s="36">
        <f>IFERROR(TRIM(INDEX($A737:$V737,MATCH(Lists!$J$3,$A$1:$V$1,0))&amp;""),"")</f>
        <v/>
      </c>
      <c r="AG737" s="36">
        <f>IF(LEN(AF737)&gt;0,MAX($AG$1:AG736)+1,"")</f>
        <v/>
      </c>
      <c r="AH737" s="36">
        <f>IFERROR(TRIM(INDEX($A737:$V737,MATCH(Lists!$J$9,$A$1:$V$1,0))&amp;""),"")</f>
        <v/>
      </c>
    </row>
    <row r="738">
      <c r="W738" s="35" t="n"/>
      <c r="X738" s="36">
        <f>IFERROR(TRIM(INDEX($A738:$V738,MATCH(Lists!$J$10,$A$1:$V$1,0))&amp;""),"")</f>
        <v/>
      </c>
      <c r="Y738" s="36">
        <f>IF(ISNUMBER(IFERROR(VALUE(IFERROR(TRIM(INDEX($A738:$V738,MATCH(Lists!$J$2,$A$1:$V$1,0))&amp;""),"")),"")),IF(AND(IFERROR(VALUE(IFERROR(TRIM(INDEX($A738:$V738,MATCH(Lists!$J$2,$A$1:$V$1,0))&amp;""),"")),"")&gt;=0,IFERROR(VALUE(IFERROR(TRIM(INDEX($A738:$V738,MATCH(Lists!$J$2,$A$1:$V$1,0))&amp;""),"")),"")&lt;=10),IFERROR(VALUE(IFERROR(TRIM(INDEX($A738:$V738,MATCH(Lists!$J$2,$A$1:$V$1,0))&amp;""),"")),""),""),"")</f>
        <v/>
      </c>
      <c r="Z738" s="36">
        <f>IF(Y738="","",IF(Y738&gt;=9,"Promoter",IF(Y738&gt;=7,"Passive","Detractor")))</f>
        <v/>
      </c>
      <c r="AA738" s="36">
        <f>IFERROR(VALUE(IFERROR(TRIM(INDEX($A738:$V738,MATCH(Lists!$J$4,$A$1:$V$1,0))&amp;""),"")),"")</f>
        <v/>
      </c>
      <c r="AB738" s="36">
        <f>IFERROR(VALUE(IFERROR(TRIM(INDEX($A738:$V738,MATCH(Lists!$J$5,$A$1:$V$1,0))&amp;""),"")),"")</f>
        <v/>
      </c>
      <c r="AC738" s="36">
        <f>IFERROR(VALUE(IFERROR(TRIM(INDEX($A738:$V738,MATCH(Lists!$J$6,$A$1:$V$1,0))&amp;""),"")),"")</f>
        <v/>
      </c>
      <c r="AD738" s="36">
        <f>IFERROR(TRIM(INDEX($A738:$V738,MATCH(Lists!$J$7,$A$1:$V$1,0))&amp;""),"")</f>
        <v/>
      </c>
      <c r="AE738" s="36">
        <f>IFERROR(TRIM(INDEX($A738:$V738,MATCH(Lists!$J$8,$A$1:$V$1,0))&amp;""),"")</f>
        <v/>
      </c>
      <c r="AF738" s="36">
        <f>IFERROR(TRIM(INDEX($A738:$V738,MATCH(Lists!$J$3,$A$1:$V$1,0))&amp;""),"")</f>
        <v/>
      </c>
      <c r="AG738" s="36">
        <f>IF(LEN(AF738)&gt;0,MAX($AG$1:AG737)+1,"")</f>
        <v/>
      </c>
      <c r="AH738" s="36">
        <f>IFERROR(TRIM(INDEX($A738:$V738,MATCH(Lists!$J$9,$A$1:$V$1,0))&amp;""),"")</f>
        <v/>
      </c>
    </row>
    <row r="739">
      <c r="W739" s="35" t="n"/>
      <c r="X739" s="36">
        <f>IFERROR(TRIM(INDEX($A739:$V739,MATCH(Lists!$J$10,$A$1:$V$1,0))&amp;""),"")</f>
        <v/>
      </c>
      <c r="Y739" s="36">
        <f>IF(ISNUMBER(IFERROR(VALUE(IFERROR(TRIM(INDEX($A739:$V739,MATCH(Lists!$J$2,$A$1:$V$1,0))&amp;""),"")),"")),IF(AND(IFERROR(VALUE(IFERROR(TRIM(INDEX($A739:$V739,MATCH(Lists!$J$2,$A$1:$V$1,0))&amp;""),"")),"")&gt;=0,IFERROR(VALUE(IFERROR(TRIM(INDEX($A739:$V739,MATCH(Lists!$J$2,$A$1:$V$1,0))&amp;""),"")),"")&lt;=10),IFERROR(VALUE(IFERROR(TRIM(INDEX($A739:$V739,MATCH(Lists!$J$2,$A$1:$V$1,0))&amp;""),"")),""),""),"")</f>
        <v/>
      </c>
      <c r="Z739" s="36">
        <f>IF(Y739="","",IF(Y739&gt;=9,"Promoter",IF(Y739&gt;=7,"Passive","Detractor")))</f>
        <v/>
      </c>
      <c r="AA739" s="36">
        <f>IFERROR(VALUE(IFERROR(TRIM(INDEX($A739:$V739,MATCH(Lists!$J$4,$A$1:$V$1,0))&amp;""),"")),"")</f>
        <v/>
      </c>
      <c r="AB739" s="36">
        <f>IFERROR(VALUE(IFERROR(TRIM(INDEX($A739:$V739,MATCH(Lists!$J$5,$A$1:$V$1,0))&amp;""),"")),"")</f>
        <v/>
      </c>
      <c r="AC739" s="36">
        <f>IFERROR(VALUE(IFERROR(TRIM(INDEX($A739:$V739,MATCH(Lists!$J$6,$A$1:$V$1,0))&amp;""),"")),"")</f>
        <v/>
      </c>
      <c r="AD739" s="36">
        <f>IFERROR(TRIM(INDEX($A739:$V739,MATCH(Lists!$J$7,$A$1:$V$1,0))&amp;""),"")</f>
        <v/>
      </c>
      <c r="AE739" s="36">
        <f>IFERROR(TRIM(INDEX($A739:$V739,MATCH(Lists!$J$8,$A$1:$V$1,0))&amp;""),"")</f>
        <v/>
      </c>
      <c r="AF739" s="36">
        <f>IFERROR(TRIM(INDEX($A739:$V739,MATCH(Lists!$J$3,$A$1:$V$1,0))&amp;""),"")</f>
        <v/>
      </c>
      <c r="AG739" s="36">
        <f>IF(LEN(AF739)&gt;0,MAX($AG$1:AG738)+1,"")</f>
        <v/>
      </c>
      <c r="AH739" s="36">
        <f>IFERROR(TRIM(INDEX($A739:$V739,MATCH(Lists!$J$9,$A$1:$V$1,0))&amp;""),"")</f>
        <v/>
      </c>
    </row>
    <row r="740">
      <c r="W740" s="35" t="n"/>
      <c r="X740" s="36">
        <f>IFERROR(TRIM(INDEX($A740:$V740,MATCH(Lists!$J$10,$A$1:$V$1,0))&amp;""),"")</f>
        <v/>
      </c>
      <c r="Y740" s="36">
        <f>IF(ISNUMBER(IFERROR(VALUE(IFERROR(TRIM(INDEX($A740:$V740,MATCH(Lists!$J$2,$A$1:$V$1,0))&amp;""),"")),"")),IF(AND(IFERROR(VALUE(IFERROR(TRIM(INDEX($A740:$V740,MATCH(Lists!$J$2,$A$1:$V$1,0))&amp;""),"")),"")&gt;=0,IFERROR(VALUE(IFERROR(TRIM(INDEX($A740:$V740,MATCH(Lists!$J$2,$A$1:$V$1,0))&amp;""),"")),"")&lt;=10),IFERROR(VALUE(IFERROR(TRIM(INDEX($A740:$V740,MATCH(Lists!$J$2,$A$1:$V$1,0))&amp;""),"")),""),""),"")</f>
        <v/>
      </c>
      <c r="Z740" s="36">
        <f>IF(Y740="","",IF(Y740&gt;=9,"Promoter",IF(Y740&gt;=7,"Passive","Detractor")))</f>
        <v/>
      </c>
      <c r="AA740" s="36">
        <f>IFERROR(VALUE(IFERROR(TRIM(INDEX($A740:$V740,MATCH(Lists!$J$4,$A$1:$V$1,0))&amp;""),"")),"")</f>
        <v/>
      </c>
      <c r="AB740" s="36">
        <f>IFERROR(VALUE(IFERROR(TRIM(INDEX($A740:$V740,MATCH(Lists!$J$5,$A$1:$V$1,0))&amp;""),"")),"")</f>
        <v/>
      </c>
      <c r="AC740" s="36">
        <f>IFERROR(VALUE(IFERROR(TRIM(INDEX($A740:$V740,MATCH(Lists!$J$6,$A$1:$V$1,0))&amp;""),"")),"")</f>
        <v/>
      </c>
      <c r="AD740" s="36">
        <f>IFERROR(TRIM(INDEX($A740:$V740,MATCH(Lists!$J$7,$A$1:$V$1,0))&amp;""),"")</f>
        <v/>
      </c>
      <c r="AE740" s="36">
        <f>IFERROR(TRIM(INDEX($A740:$V740,MATCH(Lists!$J$8,$A$1:$V$1,0))&amp;""),"")</f>
        <v/>
      </c>
      <c r="AF740" s="36">
        <f>IFERROR(TRIM(INDEX($A740:$V740,MATCH(Lists!$J$3,$A$1:$V$1,0))&amp;""),"")</f>
        <v/>
      </c>
      <c r="AG740" s="36">
        <f>IF(LEN(AF740)&gt;0,MAX($AG$1:AG739)+1,"")</f>
        <v/>
      </c>
      <c r="AH740" s="36">
        <f>IFERROR(TRIM(INDEX($A740:$V740,MATCH(Lists!$J$9,$A$1:$V$1,0))&amp;""),"")</f>
        <v/>
      </c>
    </row>
    <row r="741">
      <c r="W741" s="35" t="n"/>
      <c r="X741" s="36">
        <f>IFERROR(TRIM(INDEX($A741:$V741,MATCH(Lists!$J$10,$A$1:$V$1,0))&amp;""),"")</f>
        <v/>
      </c>
      <c r="Y741" s="36">
        <f>IF(ISNUMBER(IFERROR(VALUE(IFERROR(TRIM(INDEX($A741:$V741,MATCH(Lists!$J$2,$A$1:$V$1,0))&amp;""),"")),"")),IF(AND(IFERROR(VALUE(IFERROR(TRIM(INDEX($A741:$V741,MATCH(Lists!$J$2,$A$1:$V$1,0))&amp;""),"")),"")&gt;=0,IFERROR(VALUE(IFERROR(TRIM(INDEX($A741:$V741,MATCH(Lists!$J$2,$A$1:$V$1,0))&amp;""),"")),"")&lt;=10),IFERROR(VALUE(IFERROR(TRIM(INDEX($A741:$V741,MATCH(Lists!$J$2,$A$1:$V$1,0))&amp;""),"")),""),""),"")</f>
        <v/>
      </c>
      <c r="Z741" s="36">
        <f>IF(Y741="","",IF(Y741&gt;=9,"Promoter",IF(Y741&gt;=7,"Passive","Detractor")))</f>
        <v/>
      </c>
      <c r="AA741" s="36">
        <f>IFERROR(VALUE(IFERROR(TRIM(INDEX($A741:$V741,MATCH(Lists!$J$4,$A$1:$V$1,0))&amp;""),"")),"")</f>
        <v/>
      </c>
      <c r="AB741" s="36">
        <f>IFERROR(VALUE(IFERROR(TRIM(INDEX($A741:$V741,MATCH(Lists!$J$5,$A$1:$V$1,0))&amp;""),"")),"")</f>
        <v/>
      </c>
      <c r="AC741" s="36">
        <f>IFERROR(VALUE(IFERROR(TRIM(INDEX($A741:$V741,MATCH(Lists!$J$6,$A$1:$V$1,0))&amp;""),"")),"")</f>
        <v/>
      </c>
      <c r="AD741" s="36">
        <f>IFERROR(TRIM(INDEX($A741:$V741,MATCH(Lists!$J$7,$A$1:$V$1,0))&amp;""),"")</f>
        <v/>
      </c>
      <c r="AE741" s="36">
        <f>IFERROR(TRIM(INDEX($A741:$V741,MATCH(Lists!$J$8,$A$1:$V$1,0))&amp;""),"")</f>
        <v/>
      </c>
      <c r="AF741" s="36">
        <f>IFERROR(TRIM(INDEX($A741:$V741,MATCH(Lists!$J$3,$A$1:$V$1,0))&amp;""),"")</f>
        <v/>
      </c>
      <c r="AG741" s="36">
        <f>IF(LEN(AF741)&gt;0,MAX($AG$1:AG740)+1,"")</f>
        <v/>
      </c>
      <c r="AH741" s="36">
        <f>IFERROR(TRIM(INDEX($A741:$V741,MATCH(Lists!$J$9,$A$1:$V$1,0))&amp;""),"")</f>
        <v/>
      </c>
    </row>
    <row r="742">
      <c r="W742" s="35" t="n"/>
      <c r="X742" s="36">
        <f>IFERROR(TRIM(INDEX($A742:$V742,MATCH(Lists!$J$10,$A$1:$V$1,0))&amp;""),"")</f>
        <v/>
      </c>
      <c r="Y742" s="36">
        <f>IF(ISNUMBER(IFERROR(VALUE(IFERROR(TRIM(INDEX($A742:$V742,MATCH(Lists!$J$2,$A$1:$V$1,0))&amp;""),"")),"")),IF(AND(IFERROR(VALUE(IFERROR(TRIM(INDEX($A742:$V742,MATCH(Lists!$J$2,$A$1:$V$1,0))&amp;""),"")),"")&gt;=0,IFERROR(VALUE(IFERROR(TRIM(INDEX($A742:$V742,MATCH(Lists!$J$2,$A$1:$V$1,0))&amp;""),"")),"")&lt;=10),IFERROR(VALUE(IFERROR(TRIM(INDEX($A742:$V742,MATCH(Lists!$J$2,$A$1:$V$1,0))&amp;""),"")),""),""),"")</f>
        <v/>
      </c>
      <c r="Z742" s="36">
        <f>IF(Y742="","",IF(Y742&gt;=9,"Promoter",IF(Y742&gt;=7,"Passive","Detractor")))</f>
        <v/>
      </c>
      <c r="AA742" s="36">
        <f>IFERROR(VALUE(IFERROR(TRIM(INDEX($A742:$V742,MATCH(Lists!$J$4,$A$1:$V$1,0))&amp;""),"")),"")</f>
        <v/>
      </c>
      <c r="AB742" s="36">
        <f>IFERROR(VALUE(IFERROR(TRIM(INDEX($A742:$V742,MATCH(Lists!$J$5,$A$1:$V$1,0))&amp;""),"")),"")</f>
        <v/>
      </c>
      <c r="AC742" s="36">
        <f>IFERROR(VALUE(IFERROR(TRIM(INDEX($A742:$V742,MATCH(Lists!$J$6,$A$1:$V$1,0))&amp;""),"")),"")</f>
        <v/>
      </c>
      <c r="AD742" s="36">
        <f>IFERROR(TRIM(INDEX($A742:$V742,MATCH(Lists!$J$7,$A$1:$V$1,0))&amp;""),"")</f>
        <v/>
      </c>
      <c r="AE742" s="36">
        <f>IFERROR(TRIM(INDEX($A742:$V742,MATCH(Lists!$J$8,$A$1:$V$1,0))&amp;""),"")</f>
        <v/>
      </c>
      <c r="AF742" s="36">
        <f>IFERROR(TRIM(INDEX($A742:$V742,MATCH(Lists!$J$3,$A$1:$V$1,0))&amp;""),"")</f>
        <v/>
      </c>
      <c r="AG742" s="36">
        <f>IF(LEN(AF742)&gt;0,MAX($AG$1:AG741)+1,"")</f>
        <v/>
      </c>
      <c r="AH742" s="36">
        <f>IFERROR(TRIM(INDEX($A742:$V742,MATCH(Lists!$J$9,$A$1:$V$1,0))&amp;""),"")</f>
        <v/>
      </c>
    </row>
    <row r="743">
      <c r="W743" s="35" t="n"/>
      <c r="X743" s="36">
        <f>IFERROR(TRIM(INDEX($A743:$V743,MATCH(Lists!$J$10,$A$1:$V$1,0))&amp;""),"")</f>
        <v/>
      </c>
      <c r="Y743" s="36">
        <f>IF(ISNUMBER(IFERROR(VALUE(IFERROR(TRIM(INDEX($A743:$V743,MATCH(Lists!$J$2,$A$1:$V$1,0))&amp;""),"")),"")),IF(AND(IFERROR(VALUE(IFERROR(TRIM(INDEX($A743:$V743,MATCH(Lists!$J$2,$A$1:$V$1,0))&amp;""),"")),"")&gt;=0,IFERROR(VALUE(IFERROR(TRIM(INDEX($A743:$V743,MATCH(Lists!$J$2,$A$1:$V$1,0))&amp;""),"")),"")&lt;=10),IFERROR(VALUE(IFERROR(TRIM(INDEX($A743:$V743,MATCH(Lists!$J$2,$A$1:$V$1,0))&amp;""),"")),""),""),"")</f>
        <v/>
      </c>
      <c r="Z743" s="36">
        <f>IF(Y743="","",IF(Y743&gt;=9,"Promoter",IF(Y743&gt;=7,"Passive","Detractor")))</f>
        <v/>
      </c>
      <c r="AA743" s="36">
        <f>IFERROR(VALUE(IFERROR(TRIM(INDEX($A743:$V743,MATCH(Lists!$J$4,$A$1:$V$1,0))&amp;""),"")),"")</f>
        <v/>
      </c>
      <c r="AB743" s="36">
        <f>IFERROR(VALUE(IFERROR(TRIM(INDEX($A743:$V743,MATCH(Lists!$J$5,$A$1:$V$1,0))&amp;""),"")),"")</f>
        <v/>
      </c>
      <c r="AC743" s="36">
        <f>IFERROR(VALUE(IFERROR(TRIM(INDEX($A743:$V743,MATCH(Lists!$J$6,$A$1:$V$1,0))&amp;""),"")),"")</f>
        <v/>
      </c>
      <c r="AD743" s="36">
        <f>IFERROR(TRIM(INDEX($A743:$V743,MATCH(Lists!$J$7,$A$1:$V$1,0))&amp;""),"")</f>
        <v/>
      </c>
      <c r="AE743" s="36">
        <f>IFERROR(TRIM(INDEX($A743:$V743,MATCH(Lists!$J$8,$A$1:$V$1,0))&amp;""),"")</f>
        <v/>
      </c>
      <c r="AF743" s="36">
        <f>IFERROR(TRIM(INDEX($A743:$V743,MATCH(Lists!$J$3,$A$1:$V$1,0))&amp;""),"")</f>
        <v/>
      </c>
      <c r="AG743" s="36">
        <f>IF(LEN(AF743)&gt;0,MAX($AG$1:AG742)+1,"")</f>
        <v/>
      </c>
      <c r="AH743" s="36">
        <f>IFERROR(TRIM(INDEX($A743:$V743,MATCH(Lists!$J$9,$A$1:$V$1,0))&amp;""),"")</f>
        <v/>
      </c>
    </row>
    <row r="744">
      <c r="W744" s="35" t="n"/>
      <c r="X744" s="36">
        <f>IFERROR(TRIM(INDEX($A744:$V744,MATCH(Lists!$J$10,$A$1:$V$1,0))&amp;""),"")</f>
        <v/>
      </c>
      <c r="Y744" s="36">
        <f>IF(ISNUMBER(IFERROR(VALUE(IFERROR(TRIM(INDEX($A744:$V744,MATCH(Lists!$J$2,$A$1:$V$1,0))&amp;""),"")),"")),IF(AND(IFERROR(VALUE(IFERROR(TRIM(INDEX($A744:$V744,MATCH(Lists!$J$2,$A$1:$V$1,0))&amp;""),"")),"")&gt;=0,IFERROR(VALUE(IFERROR(TRIM(INDEX($A744:$V744,MATCH(Lists!$J$2,$A$1:$V$1,0))&amp;""),"")),"")&lt;=10),IFERROR(VALUE(IFERROR(TRIM(INDEX($A744:$V744,MATCH(Lists!$J$2,$A$1:$V$1,0))&amp;""),"")),""),""),"")</f>
        <v/>
      </c>
      <c r="Z744" s="36">
        <f>IF(Y744="","",IF(Y744&gt;=9,"Promoter",IF(Y744&gt;=7,"Passive","Detractor")))</f>
        <v/>
      </c>
      <c r="AA744" s="36">
        <f>IFERROR(VALUE(IFERROR(TRIM(INDEX($A744:$V744,MATCH(Lists!$J$4,$A$1:$V$1,0))&amp;""),"")),"")</f>
        <v/>
      </c>
      <c r="AB744" s="36">
        <f>IFERROR(VALUE(IFERROR(TRIM(INDEX($A744:$V744,MATCH(Lists!$J$5,$A$1:$V$1,0))&amp;""),"")),"")</f>
        <v/>
      </c>
      <c r="AC744" s="36">
        <f>IFERROR(VALUE(IFERROR(TRIM(INDEX($A744:$V744,MATCH(Lists!$J$6,$A$1:$V$1,0))&amp;""),"")),"")</f>
        <v/>
      </c>
      <c r="AD744" s="36">
        <f>IFERROR(TRIM(INDEX($A744:$V744,MATCH(Lists!$J$7,$A$1:$V$1,0))&amp;""),"")</f>
        <v/>
      </c>
      <c r="AE744" s="36">
        <f>IFERROR(TRIM(INDEX($A744:$V744,MATCH(Lists!$J$8,$A$1:$V$1,0))&amp;""),"")</f>
        <v/>
      </c>
      <c r="AF744" s="36">
        <f>IFERROR(TRIM(INDEX($A744:$V744,MATCH(Lists!$J$3,$A$1:$V$1,0))&amp;""),"")</f>
        <v/>
      </c>
      <c r="AG744" s="36">
        <f>IF(LEN(AF744)&gt;0,MAX($AG$1:AG743)+1,"")</f>
        <v/>
      </c>
      <c r="AH744" s="36">
        <f>IFERROR(TRIM(INDEX($A744:$V744,MATCH(Lists!$J$9,$A$1:$V$1,0))&amp;""),"")</f>
        <v/>
      </c>
    </row>
    <row r="745">
      <c r="W745" s="35" t="n"/>
      <c r="X745" s="36">
        <f>IFERROR(TRIM(INDEX($A745:$V745,MATCH(Lists!$J$10,$A$1:$V$1,0))&amp;""),"")</f>
        <v/>
      </c>
      <c r="Y745" s="36">
        <f>IF(ISNUMBER(IFERROR(VALUE(IFERROR(TRIM(INDEX($A745:$V745,MATCH(Lists!$J$2,$A$1:$V$1,0))&amp;""),"")),"")),IF(AND(IFERROR(VALUE(IFERROR(TRIM(INDEX($A745:$V745,MATCH(Lists!$J$2,$A$1:$V$1,0))&amp;""),"")),"")&gt;=0,IFERROR(VALUE(IFERROR(TRIM(INDEX($A745:$V745,MATCH(Lists!$J$2,$A$1:$V$1,0))&amp;""),"")),"")&lt;=10),IFERROR(VALUE(IFERROR(TRIM(INDEX($A745:$V745,MATCH(Lists!$J$2,$A$1:$V$1,0))&amp;""),"")),""),""),"")</f>
        <v/>
      </c>
      <c r="Z745" s="36">
        <f>IF(Y745="","",IF(Y745&gt;=9,"Promoter",IF(Y745&gt;=7,"Passive","Detractor")))</f>
        <v/>
      </c>
      <c r="AA745" s="36">
        <f>IFERROR(VALUE(IFERROR(TRIM(INDEX($A745:$V745,MATCH(Lists!$J$4,$A$1:$V$1,0))&amp;""),"")),"")</f>
        <v/>
      </c>
      <c r="AB745" s="36">
        <f>IFERROR(VALUE(IFERROR(TRIM(INDEX($A745:$V745,MATCH(Lists!$J$5,$A$1:$V$1,0))&amp;""),"")),"")</f>
        <v/>
      </c>
      <c r="AC745" s="36">
        <f>IFERROR(VALUE(IFERROR(TRIM(INDEX($A745:$V745,MATCH(Lists!$J$6,$A$1:$V$1,0))&amp;""),"")),"")</f>
        <v/>
      </c>
      <c r="AD745" s="36">
        <f>IFERROR(TRIM(INDEX($A745:$V745,MATCH(Lists!$J$7,$A$1:$V$1,0))&amp;""),"")</f>
        <v/>
      </c>
      <c r="AE745" s="36">
        <f>IFERROR(TRIM(INDEX($A745:$V745,MATCH(Lists!$J$8,$A$1:$V$1,0))&amp;""),"")</f>
        <v/>
      </c>
      <c r="AF745" s="36">
        <f>IFERROR(TRIM(INDEX($A745:$V745,MATCH(Lists!$J$3,$A$1:$V$1,0))&amp;""),"")</f>
        <v/>
      </c>
      <c r="AG745" s="36">
        <f>IF(LEN(AF745)&gt;0,MAX($AG$1:AG744)+1,"")</f>
        <v/>
      </c>
      <c r="AH745" s="36">
        <f>IFERROR(TRIM(INDEX($A745:$V745,MATCH(Lists!$J$9,$A$1:$V$1,0))&amp;""),"")</f>
        <v/>
      </c>
    </row>
    <row r="746">
      <c r="W746" s="35" t="n"/>
      <c r="X746" s="36">
        <f>IFERROR(TRIM(INDEX($A746:$V746,MATCH(Lists!$J$10,$A$1:$V$1,0))&amp;""),"")</f>
        <v/>
      </c>
      <c r="Y746" s="36">
        <f>IF(ISNUMBER(IFERROR(VALUE(IFERROR(TRIM(INDEX($A746:$V746,MATCH(Lists!$J$2,$A$1:$V$1,0))&amp;""),"")),"")),IF(AND(IFERROR(VALUE(IFERROR(TRIM(INDEX($A746:$V746,MATCH(Lists!$J$2,$A$1:$V$1,0))&amp;""),"")),"")&gt;=0,IFERROR(VALUE(IFERROR(TRIM(INDEX($A746:$V746,MATCH(Lists!$J$2,$A$1:$V$1,0))&amp;""),"")),"")&lt;=10),IFERROR(VALUE(IFERROR(TRIM(INDEX($A746:$V746,MATCH(Lists!$J$2,$A$1:$V$1,0))&amp;""),"")),""),""),"")</f>
        <v/>
      </c>
      <c r="Z746" s="36">
        <f>IF(Y746="","",IF(Y746&gt;=9,"Promoter",IF(Y746&gt;=7,"Passive","Detractor")))</f>
        <v/>
      </c>
      <c r="AA746" s="36">
        <f>IFERROR(VALUE(IFERROR(TRIM(INDEX($A746:$V746,MATCH(Lists!$J$4,$A$1:$V$1,0))&amp;""),"")),"")</f>
        <v/>
      </c>
      <c r="AB746" s="36">
        <f>IFERROR(VALUE(IFERROR(TRIM(INDEX($A746:$V746,MATCH(Lists!$J$5,$A$1:$V$1,0))&amp;""),"")),"")</f>
        <v/>
      </c>
      <c r="AC746" s="36">
        <f>IFERROR(VALUE(IFERROR(TRIM(INDEX($A746:$V746,MATCH(Lists!$J$6,$A$1:$V$1,0))&amp;""),"")),"")</f>
        <v/>
      </c>
      <c r="AD746" s="36">
        <f>IFERROR(TRIM(INDEX($A746:$V746,MATCH(Lists!$J$7,$A$1:$V$1,0))&amp;""),"")</f>
        <v/>
      </c>
      <c r="AE746" s="36">
        <f>IFERROR(TRIM(INDEX($A746:$V746,MATCH(Lists!$J$8,$A$1:$V$1,0))&amp;""),"")</f>
        <v/>
      </c>
      <c r="AF746" s="36">
        <f>IFERROR(TRIM(INDEX($A746:$V746,MATCH(Lists!$J$3,$A$1:$V$1,0))&amp;""),"")</f>
        <v/>
      </c>
      <c r="AG746" s="36">
        <f>IF(LEN(AF746)&gt;0,MAX($AG$1:AG745)+1,"")</f>
        <v/>
      </c>
      <c r="AH746" s="36">
        <f>IFERROR(TRIM(INDEX($A746:$V746,MATCH(Lists!$J$9,$A$1:$V$1,0))&amp;""),"")</f>
        <v/>
      </c>
    </row>
    <row r="747">
      <c r="W747" s="35" t="n"/>
      <c r="X747" s="36">
        <f>IFERROR(TRIM(INDEX($A747:$V747,MATCH(Lists!$J$10,$A$1:$V$1,0))&amp;""),"")</f>
        <v/>
      </c>
      <c r="Y747" s="36">
        <f>IF(ISNUMBER(IFERROR(VALUE(IFERROR(TRIM(INDEX($A747:$V747,MATCH(Lists!$J$2,$A$1:$V$1,0))&amp;""),"")),"")),IF(AND(IFERROR(VALUE(IFERROR(TRIM(INDEX($A747:$V747,MATCH(Lists!$J$2,$A$1:$V$1,0))&amp;""),"")),"")&gt;=0,IFERROR(VALUE(IFERROR(TRIM(INDEX($A747:$V747,MATCH(Lists!$J$2,$A$1:$V$1,0))&amp;""),"")),"")&lt;=10),IFERROR(VALUE(IFERROR(TRIM(INDEX($A747:$V747,MATCH(Lists!$J$2,$A$1:$V$1,0))&amp;""),"")),""),""),"")</f>
        <v/>
      </c>
      <c r="Z747" s="36">
        <f>IF(Y747="","",IF(Y747&gt;=9,"Promoter",IF(Y747&gt;=7,"Passive","Detractor")))</f>
        <v/>
      </c>
      <c r="AA747" s="36">
        <f>IFERROR(VALUE(IFERROR(TRIM(INDEX($A747:$V747,MATCH(Lists!$J$4,$A$1:$V$1,0))&amp;""),"")),"")</f>
        <v/>
      </c>
      <c r="AB747" s="36">
        <f>IFERROR(VALUE(IFERROR(TRIM(INDEX($A747:$V747,MATCH(Lists!$J$5,$A$1:$V$1,0))&amp;""),"")),"")</f>
        <v/>
      </c>
      <c r="AC747" s="36">
        <f>IFERROR(VALUE(IFERROR(TRIM(INDEX($A747:$V747,MATCH(Lists!$J$6,$A$1:$V$1,0))&amp;""),"")),"")</f>
        <v/>
      </c>
      <c r="AD747" s="36">
        <f>IFERROR(TRIM(INDEX($A747:$V747,MATCH(Lists!$J$7,$A$1:$V$1,0))&amp;""),"")</f>
        <v/>
      </c>
      <c r="AE747" s="36">
        <f>IFERROR(TRIM(INDEX($A747:$V747,MATCH(Lists!$J$8,$A$1:$V$1,0))&amp;""),"")</f>
        <v/>
      </c>
      <c r="AF747" s="36">
        <f>IFERROR(TRIM(INDEX($A747:$V747,MATCH(Lists!$J$3,$A$1:$V$1,0))&amp;""),"")</f>
        <v/>
      </c>
      <c r="AG747" s="36">
        <f>IF(LEN(AF747)&gt;0,MAX($AG$1:AG746)+1,"")</f>
        <v/>
      </c>
      <c r="AH747" s="36">
        <f>IFERROR(TRIM(INDEX($A747:$V747,MATCH(Lists!$J$9,$A$1:$V$1,0))&amp;""),"")</f>
        <v/>
      </c>
    </row>
    <row r="748">
      <c r="W748" s="35" t="n"/>
      <c r="X748" s="36">
        <f>IFERROR(TRIM(INDEX($A748:$V748,MATCH(Lists!$J$10,$A$1:$V$1,0))&amp;""),"")</f>
        <v/>
      </c>
      <c r="Y748" s="36">
        <f>IF(ISNUMBER(IFERROR(VALUE(IFERROR(TRIM(INDEX($A748:$V748,MATCH(Lists!$J$2,$A$1:$V$1,0))&amp;""),"")),"")),IF(AND(IFERROR(VALUE(IFERROR(TRIM(INDEX($A748:$V748,MATCH(Lists!$J$2,$A$1:$V$1,0))&amp;""),"")),"")&gt;=0,IFERROR(VALUE(IFERROR(TRIM(INDEX($A748:$V748,MATCH(Lists!$J$2,$A$1:$V$1,0))&amp;""),"")),"")&lt;=10),IFERROR(VALUE(IFERROR(TRIM(INDEX($A748:$V748,MATCH(Lists!$J$2,$A$1:$V$1,0))&amp;""),"")),""),""),"")</f>
        <v/>
      </c>
      <c r="Z748" s="36">
        <f>IF(Y748="","",IF(Y748&gt;=9,"Promoter",IF(Y748&gt;=7,"Passive","Detractor")))</f>
        <v/>
      </c>
      <c r="AA748" s="36">
        <f>IFERROR(VALUE(IFERROR(TRIM(INDEX($A748:$V748,MATCH(Lists!$J$4,$A$1:$V$1,0))&amp;""),"")),"")</f>
        <v/>
      </c>
      <c r="AB748" s="36">
        <f>IFERROR(VALUE(IFERROR(TRIM(INDEX($A748:$V748,MATCH(Lists!$J$5,$A$1:$V$1,0))&amp;""),"")),"")</f>
        <v/>
      </c>
      <c r="AC748" s="36">
        <f>IFERROR(VALUE(IFERROR(TRIM(INDEX($A748:$V748,MATCH(Lists!$J$6,$A$1:$V$1,0))&amp;""),"")),"")</f>
        <v/>
      </c>
      <c r="AD748" s="36">
        <f>IFERROR(TRIM(INDEX($A748:$V748,MATCH(Lists!$J$7,$A$1:$V$1,0))&amp;""),"")</f>
        <v/>
      </c>
      <c r="AE748" s="36">
        <f>IFERROR(TRIM(INDEX($A748:$V748,MATCH(Lists!$J$8,$A$1:$V$1,0))&amp;""),"")</f>
        <v/>
      </c>
      <c r="AF748" s="36">
        <f>IFERROR(TRIM(INDEX($A748:$V748,MATCH(Lists!$J$3,$A$1:$V$1,0))&amp;""),"")</f>
        <v/>
      </c>
      <c r="AG748" s="36">
        <f>IF(LEN(AF748)&gt;0,MAX($AG$1:AG747)+1,"")</f>
        <v/>
      </c>
      <c r="AH748" s="36">
        <f>IFERROR(TRIM(INDEX($A748:$V748,MATCH(Lists!$J$9,$A$1:$V$1,0))&amp;""),"")</f>
        <v/>
      </c>
    </row>
    <row r="749">
      <c r="W749" s="35" t="n"/>
      <c r="X749" s="36">
        <f>IFERROR(TRIM(INDEX($A749:$V749,MATCH(Lists!$J$10,$A$1:$V$1,0))&amp;""),"")</f>
        <v/>
      </c>
      <c r="Y749" s="36">
        <f>IF(ISNUMBER(IFERROR(VALUE(IFERROR(TRIM(INDEX($A749:$V749,MATCH(Lists!$J$2,$A$1:$V$1,0))&amp;""),"")),"")),IF(AND(IFERROR(VALUE(IFERROR(TRIM(INDEX($A749:$V749,MATCH(Lists!$J$2,$A$1:$V$1,0))&amp;""),"")),"")&gt;=0,IFERROR(VALUE(IFERROR(TRIM(INDEX($A749:$V749,MATCH(Lists!$J$2,$A$1:$V$1,0))&amp;""),"")),"")&lt;=10),IFERROR(VALUE(IFERROR(TRIM(INDEX($A749:$V749,MATCH(Lists!$J$2,$A$1:$V$1,0))&amp;""),"")),""),""),"")</f>
        <v/>
      </c>
      <c r="Z749" s="36">
        <f>IF(Y749="","",IF(Y749&gt;=9,"Promoter",IF(Y749&gt;=7,"Passive","Detractor")))</f>
        <v/>
      </c>
      <c r="AA749" s="36">
        <f>IFERROR(VALUE(IFERROR(TRIM(INDEX($A749:$V749,MATCH(Lists!$J$4,$A$1:$V$1,0))&amp;""),"")),"")</f>
        <v/>
      </c>
      <c r="AB749" s="36">
        <f>IFERROR(VALUE(IFERROR(TRIM(INDEX($A749:$V749,MATCH(Lists!$J$5,$A$1:$V$1,0))&amp;""),"")),"")</f>
        <v/>
      </c>
      <c r="AC749" s="36">
        <f>IFERROR(VALUE(IFERROR(TRIM(INDEX($A749:$V749,MATCH(Lists!$J$6,$A$1:$V$1,0))&amp;""),"")),"")</f>
        <v/>
      </c>
      <c r="AD749" s="36">
        <f>IFERROR(TRIM(INDEX($A749:$V749,MATCH(Lists!$J$7,$A$1:$V$1,0))&amp;""),"")</f>
        <v/>
      </c>
      <c r="AE749" s="36">
        <f>IFERROR(TRIM(INDEX($A749:$V749,MATCH(Lists!$J$8,$A$1:$V$1,0))&amp;""),"")</f>
        <v/>
      </c>
      <c r="AF749" s="36">
        <f>IFERROR(TRIM(INDEX($A749:$V749,MATCH(Lists!$J$3,$A$1:$V$1,0))&amp;""),"")</f>
        <v/>
      </c>
      <c r="AG749" s="36">
        <f>IF(LEN(AF749)&gt;0,MAX($AG$1:AG748)+1,"")</f>
        <v/>
      </c>
      <c r="AH749" s="36">
        <f>IFERROR(TRIM(INDEX($A749:$V749,MATCH(Lists!$J$9,$A$1:$V$1,0))&amp;""),"")</f>
        <v/>
      </c>
    </row>
    <row r="750">
      <c r="W750" s="35" t="n"/>
      <c r="X750" s="36">
        <f>IFERROR(TRIM(INDEX($A750:$V750,MATCH(Lists!$J$10,$A$1:$V$1,0))&amp;""),"")</f>
        <v/>
      </c>
      <c r="Y750" s="36">
        <f>IF(ISNUMBER(IFERROR(VALUE(IFERROR(TRIM(INDEX($A750:$V750,MATCH(Lists!$J$2,$A$1:$V$1,0))&amp;""),"")),"")),IF(AND(IFERROR(VALUE(IFERROR(TRIM(INDEX($A750:$V750,MATCH(Lists!$J$2,$A$1:$V$1,0))&amp;""),"")),"")&gt;=0,IFERROR(VALUE(IFERROR(TRIM(INDEX($A750:$V750,MATCH(Lists!$J$2,$A$1:$V$1,0))&amp;""),"")),"")&lt;=10),IFERROR(VALUE(IFERROR(TRIM(INDEX($A750:$V750,MATCH(Lists!$J$2,$A$1:$V$1,0))&amp;""),"")),""),""),"")</f>
        <v/>
      </c>
      <c r="Z750" s="36">
        <f>IF(Y750="","",IF(Y750&gt;=9,"Promoter",IF(Y750&gt;=7,"Passive","Detractor")))</f>
        <v/>
      </c>
      <c r="AA750" s="36">
        <f>IFERROR(VALUE(IFERROR(TRIM(INDEX($A750:$V750,MATCH(Lists!$J$4,$A$1:$V$1,0))&amp;""),"")),"")</f>
        <v/>
      </c>
      <c r="AB750" s="36">
        <f>IFERROR(VALUE(IFERROR(TRIM(INDEX($A750:$V750,MATCH(Lists!$J$5,$A$1:$V$1,0))&amp;""),"")),"")</f>
        <v/>
      </c>
      <c r="AC750" s="36">
        <f>IFERROR(VALUE(IFERROR(TRIM(INDEX($A750:$V750,MATCH(Lists!$J$6,$A$1:$V$1,0))&amp;""),"")),"")</f>
        <v/>
      </c>
      <c r="AD750" s="36">
        <f>IFERROR(TRIM(INDEX($A750:$V750,MATCH(Lists!$J$7,$A$1:$V$1,0))&amp;""),"")</f>
        <v/>
      </c>
      <c r="AE750" s="36">
        <f>IFERROR(TRIM(INDEX($A750:$V750,MATCH(Lists!$J$8,$A$1:$V$1,0))&amp;""),"")</f>
        <v/>
      </c>
      <c r="AF750" s="36">
        <f>IFERROR(TRIM(INDEX($A750:$V750,MATCH(Lists!$J$3,$A$1:$V$1,0))&amp;""),"")</f>
        <v/>
      </c>
      <c r="AG750" s="36">
        <f>IF(LEN(AF750)&gt;0,MAX($AG$1:AG749)+1,"")</f>
        <v/>
      </c>
      <c r="AH750" s="36">
        <f>IFERROR(TRIM(INDEX($A750:$V750,MATCH(Lists!$J$9,$A$1:$V$1,0))&amp;""),"")</f>
        <v/>
      </c>
    </row>
    <row r="751">
      <c r="W751" s="35" t="n"/>
      <c r="X751" s="36">
        <f>IFERROR(TRIM(INDEX($A751:$V751,MATCH(Lists!$J$10,$A$1:$V$1,0))&amp;""),"")</f>
        <v/>
      </c>
      <c r="Y751" s="36">
        <f>IF(ISNUMBER(IFERROR(VALUE(IFERROR(TRIM(INDEX($A751:$V751,MATCH(Lists!$J$2,$A$1:$V$1,0))&amp;""),"")),"")),IF(AND(IFERROR(VALUE(IFERROR(TRIM(INDEX($A751:$V751,MATCH(Lists!$J$2,$A$1:$V$1,0))&amp;""),"")),"")&gt;=0,IFERROR(VALUE(IFERROR(TRIM(INDEX($A751:$V751,MATCH(Lists!$J$2,$A$1:$V$1,0))&amp;""),"")),"")&lt;=10),IFERROR(VALUE(IFERROR(TRIM(INDEX($A751:$V751,MATCH(Lists!$J$2,$A$1:$V$1,0))&amp;""),"")),""),""),"")</f>
        <v/>
      </c>
      <c r="Z751" s="36">
        <f>IF(Y751="","",IF(Y751&gt;=9,"Promoter",IF(Y751&gt;=7,"Passive","Detractor")))</f>
        <v/>
      </c>
      <c r="AA751" s="36">
        <f>IFERROR(VALUE(IFERROR(TRIM(INDEX($A751:$V751,MATCH(Lists!$J$4,$A$1:$V$1,0))&amp;""),"")),"")</f>
        <v/>
      </c>
      <c r="AB751" s="36">
        <f>IFERROR(VALUE(IFERROR(TRIM(INDEX($A751:$V751,MATCH(Lists!$J$5,$A$1:$V$1,0))&amp;""),"")),"")</f>
        <v/>
      </c>
      <c r="AC751" s="36">
        <f>IFERROR(VALUE(IFERROR(TRIM(INDEX($A751:$V751,MATCH(Lists!$J$6,$A$1:$V$1,0))&amp;""),"")),"")</f>
        <v/>
      </c>
      <c r="AD751" s="36">
        <f>IFERROR(TRIM(INDEX($A751:$V751,MATCH(Lists!$J$7,$A$1:$V$1,0))&amp;""),"")</f>
        <v/>
      </c>
      <c r="AE751" s="36">
        <f>IFERROR(TRIM(INDEX($A751:$V751,MATCH(Lists!$J$8,$A$1:$V$1,0))&amp;""),"")</f>
        <v/>
      </c>
      <c r="AF751" s="36">
        <f>IFERROR(TRIM(INDEX($A751:$V751,MATCH(Lists!$J$3,$A$1:$V$1,0))&amp;""),"")</f>
        <v/>
      </c>
      <c r="AG751" s="36">
        <f>IF(LEN(AF751)&gt;0,MAX($AG$1:AG750)+1,"")</f>
        <v/>
      </c>
      <c r="AH751" s="36">
        <f>IFERROR(TRIM(INDEX($A751:$V751,MATCH(Lists!$J$9,$A$1:$V$1,0))&amp;""),"")</f>
        <v/>
      </c>
    </row>
    <row r="752">
      <c r="W752" s="35" t="n"/>
      <c r="X752" s="36">
        <f>IFERROR(TRIM(INDEX($A752:$V752,MATCH(Lists!$J$10,$A$1:$V$1,0))&amp;""),"")</f>
        <v/>
      </c>
      <c r="Y752" s="36">
        <f>IF(ISNUMBER(IFERROR(VALUE(IFERROR(TRIM(INDEX($A752:$V752,MATCH(Lists!$J$2,$A$1:$V$1,0))&amp;""),"")),"")),IF(AND(IFERROR(VALUE(IFERROR(TRIM(INDEX($A752:$V752,MATCH(Lists!$J$2,$A$1:$V$1,0))&amp;""),"")),"")&gt;=0,IFERROR(VALUE(IFERROR(TRIM(INDEX($A752:$V752,MATCH(Lists!$J$2,$A$1:$V$1,0))&amp;""),"")),"")&lt;=10),IFERROR(VALUE(IFERROR(TRIM(INDEX($A752:$V752,MATCH(Lists!$J$2,$A$1:$V$1,0))&amp;""),"")),""),""),"")</f>
        <v/>
      </c>
      <c r="Z752" s="36">
        <f>IF(Y752="","",IF(Y752&gt;=9,"Promoter",IF(Y752&gt;=7,"Passive","Detractor")))</f>
        <v/>
      </c>
      <c r="AA752" s="36">
        <f>IFERROR(VALUE(IFERROR(TRIM(INDEX($A752:$V752,MATCH(Lists!$J$4,$A$1:$V$1,0))&amp;""),"")),"")</f>
        <v/>
      </c>
      <c r="AB752" s="36">
        <f>IFERROR(VALUE(IFERROR(TRIM(INDEX($A752:$V752,MATCH(Lists!$J$5,$A$1:$V$1,0))&amp;""),"")),"")</f>
        <v/>
      </c>
      <c r="AC752" s="36">
        <f>IFERROR(VALUE(IFERROR(TRIM(INDEX($A752:$V752,MATCH(Lists!$J$6,$A$1:$V$1,0))&amp;""),"")),"")</f>
        <v/>
      </c>
      <c r="AD752" s="36">
        <f>IFERROR(TRIM(INDEX($A752:$V752,MATCH(Lists!$J$7,$A$1:$V$1,0))&amp;""),"")</f>
        <v/>
      </c>
      <c r="AE752" s="36">
        <f>IFERROR(TRIM(INDEX($A752:$V752,MATCH(Lists!$J$8,$A$1:$V$1,0))&amp;""),"")</f>
        <v/>
      </c>
      <c r="AF752" s="36">
        <f>IFERROR(TRIM(INDEX($A752:$V752,MATCH(Lists!$J$3,$A$1:$V$1,0))&amp;""),"")</f>
        <v/>
      </c>
      <c r="AG752" s="36">
        <f>IF(LEN(AF752)&gt;0,MAX($AG$1:AG751)+1,"")</f>
        <v/>
      </c>
      <c r="AH752" s="36">
        <f>IFERROR(TRIM(INDEX($A752:$V752,MATCH(Lists!$J$9,$A$1:$V$1,0))&amp;""),"")</f>
        <v/>
      </c>
    </row>
    <row r="753">
      <c r="W753" s="35" t="n"/>
      <c r="X753" s="36">
        <f>IFERROR(TRIM(INDEX($A753:$V753,MATCH(Lists!$J$10,$A$1:$V$1,0))&amp;""),"")</f>
        <v/>
      </c>
      <c r="Y753" s="36">
        <f>IF(ISNUMBER(IFERROR(VALUE(IFERROR(TRIM(INDEX($A753:$V753,MATCH(Lists!$J$2,$A$1:$V$1,0))&amp;""),"")),"")),IF(AND(IFERROR(VALUE(IFERROR(TRIM(INDEX($A753:$V753,MATCH(Lists!$J$2,$A$1:$V$1,0))&amp;""),"")),"")&gt;=0,IFERROR(VALUE(IFERROR(TRIM(INDEX($A753:$V753,MATCH(Lists!$J$2,$A$1:$V$1,0))&amp;""),"")),"")&lt;=10),IFERROR(VALUE(IFERROR(TRIM(INDEX($A753:$V753,MATCH(Lists!$J$2,$A$1:$V$1,0))&amp;""),"")),""),""),"")</f>
        <v/>
      </c>
      <c r="Z753" s="36">
        <f>IF(Y753="","",IF(Y753&gt;=9,"Promoter",IF(Y753&gt;=7,"Passive","Detractor")))</f>
        <v/>
      </c>
      <c r="AA753" s="36">
        <f>IFERROR(VALUE(IFERROR(TRIM(INDEX($A753:$V753,MATCH(Lists!$J$4,$A$1:$V$1,0))&amp;""),"")),"")</f>
        <v/>
      </c>
      <c r="AB753" s="36">
        <f>IFERROR(VALUE(IFERROR(TRIM(INDEX($A753:$V753,MATCH(Lists!$J$5,$A$1:$V$1,0))&amp;""),"")),"")</f>
        <v/>
      </c>
      <c r="AC753" s="36">
        <f>IFERROR(VALUE(IFERROR(TRIM(INDEX($A753:$V753,MATCH(Lists!$J$6,$A$1:$V$1,0))&amp;""),"")),"")</f>
        <v/>
      </c>
      <c r="AD753" s="36">
        <f>IFERROR(TRIM(INDEX($A753:$V753,MATCH(Lists!$J$7,$A$1:$V$1,0))&amp;""),"")</f>
        <v/>
      </c>
      <c r="AE753" s="36">
        <f>IFERROR(TRIM(INDEX($A753:$V753,MATCH(Lists!$J$8,$A$1:$V$1,0))&amp;""),"")</f>
        <v/>
      </c>
      <c r="AF753" s="36">
        <f>IFERROR(TRIM(INDEX($A753:$V753,MATCH(Lists!$J$3,$A$1:$V$1,0))&amp;""),"")</f>
        <v/>
      </c>
      <c r="AG753" s="36">
        <f>IF(LEN(AF753)&gt;0,MAX($AG$1:AG752)+1,"")</f>
        <v/>
      </c>
      <c r="AH753" s="36">
        <f>IFERROR(TRIM(INDEX($A753:$V753,MATCH(Lists!$J$9,$A$1:$V$1,0))&amp;""),"")</f>
        <v/>
      </c>
    </row>
    <row r="754">
      <c r="W754" s="35" t="n"/>
      <c r="X754" s="36">
        <f>IFERROR(TRIM(INDEX($A754:$V754,MATCH(Lists!$J$10,$A$1:$V$1,0))&amp;""),"")</f>
        <v/>
      </c>
      <c r="Y754" s="36">
        <f>IF(ISNUMBER(IFERROR(VALUE(IFERROR(TRIM(INDEX($A754:$V754,MATCH(Lists!$J$2,$A$1:$V$1,0))&amp;""),"")),"")),IF(AND(IFERROR(VALUE(IFERROR(TRIM(INDEX($A754:$V754,MATCH(Lists!$J$2,$A$1:$V$1,0))&amp;""),"")),"")&gt;=0,IFERROR(VALUE(IFERROR(TRIM(INDEX($A754:$V754,MATCH(Lists!$J$2,$A$1:$V$1,0))&amp;""),"")),"")&lt;=10),IFERROR(VALUE(IFERROR(TRIM(INDEX($A754:$V754,MATCH(Lists!$J$2,$A$1:$V$1,0))&amp;""),"")),""),""),"")</f>
        <v/>
      </c>
      <c r="Z754" s="36">
        <f>IF(Y754="","",IF(Y754&gt;=9,"Promoter",IF(Y754&gt;=7,"Passive","Detractor")))</f>
        <v/>
      </c>
      <c r="AA754" s="36">
        <f>IFERROR(VALUE(IFERROR(TRIM(INDEX($A754:$V754,MATCH(Lists!$J$4,$A$1:$V$1,0))&amp;""),"")),"")</f>
        <v/>
      </c>
      <c r="AB754" s="36">
        <f>IFERROR(VALUE(IFERROR(TRIM(INDEX($A754:$V754,MATCH(Lists!$J$5,$A$1:$V$1,0))&amp;""),"")),"")</f>
        <v/>
      </c>
      <c r="AC754" s="36">
        <f>IFERROR(VALUE(IFERROR(TRIM(INDEX($A754:$V754,MATCH(Lists!$J$6,$A$1:$V$1,0))&amp;""),"")),"")</f>
        <v/>
      </c>
      <c r="AD754" s="36">
        <f>IFERROR(TRIM(INDEX($A754:$V754,MATCH(Lists!$J$7,$A$1:$V$1,0))&amp;""),"")</f>
        <v/>
      </c>
      <c r="AE754" s="36">
        <f>IFERROR(TRIM(INDEX($A754:$V754,MATCH(Lists!$J$8,$A$1:$V$1,0))&amp;""),"")</f>
        <v/>
      </c>
      <c r="AF754" s="36">
        <f>IFERROR(TRIM(INDEX($A754:$V754,MATCH(Lists!$J$3,$A$1:$V$1,0))&amp;""),"")</f>
        <v/>
      </c>
      <c r="AG754" s="36">
        <f>IF(LEN(AF754)&gt;0,MAX($AG$1:AG753)+1,"")</f>
        <v/>
      </c>
      <c r="AH754" s="36">
        <f>IFERROR(TRIM(INDEX($A754:$V754,MATCH(Lists!$J$9,$A$1:$V$1,0))&amp;""),"")</f>
        <v/>
      </c>
    </row>
    <row r="755">
      <c r="W755" s="35" t="n"/>
      <c r="X755" s="36">
        <f>IFERROR(TRIM(INDEX($A755:$V755,MATCH(Lists!$J$10,$A$1:$V$1,0))&amp;""),"")</f>
        <v/>
      </c>
      <c r="Y755" s="36">
        <f>IF(ISNUMBER(IFERROR(VALUE(IFERROR(TRIM(INDEX($A755:$V755,MATCH(Lists!$J$2,$A$1:$V$1,0))&amp;""),"")),"")),IF(AND(IFERROR(VALUE(IFERROR(TRIM(INDEX($A755:$V755,MATCH(Lists!$J$2,$A$1:$V$1,0))&amp;""),"")),"")&gt;=0,IFERROR(VALUE(IFERROR(TRIM(INDEX($A755:$V755,MATCH(Lists!$J$2,$A$1:$V$1,0))&amp;""),"")),"")&lt;=10),IFERROR(VALUE(IFERROR(TRIM(INDEX($A755:$V755,MATCH(Lists!$J$2,$A$1:$V$1,0))&amp;""),"")),""),""),"")</f>
        <v/>
      </c>
      <c r="Z755" s="36">
        <f>IF(Y755="","",IF(Y755&gt;=9,"Promoter",IF(Y755&gt;=7,"Passive","Detractor")))</f>
        <v/>
      </c>
      <c r="AA755" s="36">
        <f>IFERROR(VALUE(IFERROR(TRIM(INDEX($A755:$V755,MATCH(Lists!$J$4,$A$1:$V$1,0))&amp;""),"")),"")</f>
        <v/>
      </c>
      <c r="AB755" s="36">
        <f>IFERROR(VALUE(IFERROR(TRIM(INDEX($A755:$V755,MATCH(Lists!$J$5,$A$1:$V$1,0))&amp;""),"")),"")</f>
        <v/>
      </c>
      <c r="AC755" s="36">
        <f>IFERROR(VALUE(IFERROR(TRIM(INDEX($A755:$V755,MATCH(Lists!$J$6,$A$1:$V$1,0))&amp;""),"")),"")</f>
        <v/>
      </c>
      <c r="AD755" s="36">
        <f>IFERROR(TRIM(INDEX($A755:$V755,MATCH(Lists!$J$7,$A$1:$V$1,0))&amp;""),"")</f>
        <v/>
      </c>
      <c r="AE755" s="36">
        <f>IFERROR(TRIM(INDEX($A755:$V755,MATCH(Lists!$J$8,$A$1:$V$1,0))&amp;""),"")</f>
        <v/>
      </c>
      <c r="AF755" s="36">
        <f>IFERROR(TRIM(INDEX($A755:$V755,MATCH(Lists!$J$3,$A$1:$V$1,0))&amp;""),"")</f>
        <v/>
      </c>
      <c r="AG755" s="36">
        <f>IF(LEN(AF755)&gt;0,MAX($AG$1:AG754)+1,"")</f>
        <v/>
      </c>
      <c r="AH755" s="36">
        <f>IFERROR(TRIM(INDEX($A755:$V755,MATCH(Lists!$J$9,$A$1:$V$1,0))&amp;""),"")</f>
        <v/>
      </c>
    </row>
    <row r="756">
      <c r="W756" s="35" t="n"/>
      <c r="X756" s="36">
        <f>IFERROR(TRIM(INDEX($A756:$V756,MATCH(Lists!$J$10,$A$1:$V$1,0))&amp;""),"")</f>
        <v/>
      </c>
      <c r="Y756" s="36">
        <f>IF(ISNUMBER(IFERROR(VALUE(IFERROR(TRIM(INDEX($A756:$V756,MATCH(Lists!$J$2,$A$1:$V$1,0))&amp;""),"")),"")),IF(AND(IFERROR(VALUE(IFERROR(TRIM(INDEX($A756:$V756,MATCH(Lists!$J$2,$A$1:$V$1,0))&amp;""),"")),"")&gt;=0,IFERROR(VALUE(IFERROR(TRIM(INDEX($A756:$V756,MATCH(Lists!$J$2,$A$1:$V$1,0))&amp;""),"")),"")&lt;=10),IFERROR(VALUE(IFERROR(TRIM(INDEX($A756:$V756,MATCH(Lists!$J$2,$A$1:$V$1,0))&amp;""),"")),""),""),"")</f>
        <v/>
      </c>
      <c r="Z756" s="36">
        <f>IF(Y756="","",IF(Y756&gt;=9,"Promoter",IF(Y756&gt;=7,"Passive","Detractor")))</f>
        <v/>
      </c>
      <c r="AA756" s="36">
        <f>IFERROR(VALUE(IFERROR(TRIM(INDEX($A756:$V756,MATCH(Lists!$J$4,$A$1:$V$1,0))&amp;""),"")),"")</f>
        <v/>
      </c>
      <c r="AB756" s="36">
        <f>IFERROR(VALUE(IFERROR(TRIM(INDEX($A756:$V756,MATCH(Lists!$J$5,$A$1:$V$1,0))&amp;""),"")),"")</f>
        <v/>
      </c>
      <c r="AC756" s="36">
        <f>IFERROR(VALUE(IFERROR(TRIM(INDEX($A756:$V756,MATCH(Lists!$J$6,$A$1:$V$1,0))&amp;""),"")),"")</f>
        <v/>
      </c>
      <c r="AD756" s="36">
        <f>IFERROR(TRIM(INDEX($A756:$V756,MATCH(Lists!$J$7,$A$1:$V$1,0))&amp;""),"")</f>
        <v/>
      </c>
      <c r="AE756" s="36">
        <f>IFERROR(TRIM(INDEX($A756:$V756,MATCH(Lists!$J$8,$A$1:$V$1,0))&amp;""),"")</f>
        <v/>
      </c>
      <c r="AF756" s="36">
        <f>IFERROR(TRIM(INDEX($A756:$V756,MATCH(Lists!$J$3,$A$1:$V$1,0))&amp;""),"")</f>
        <v/>
      </c>
      <c r="AG756" s="36">
        <f>IF(LEN(AF756)&gt;0,MAX($AG$1:AG755)+1,"")</f>
        <v/>
      </c>
      <c r="AH756" s="36">
        <f>IFERROR(TRIM(INDEX($A756:$V756,MATCH(Lists!$J$9,$A$1:$V$1,0))&amp;""),"")</f>
        <v/>
      </c>
    </row>
    <row r="757">
      <c r="W757" s="35" t="n"/>
      <c r="X757" s="36">
        <f>IFERROR(TRIM(INDEX($A757:$V757,MATCH(Lists!$J$10,$A$1:$V$1,0))&amp;""),"")</f>
        <v/>
      </c>
      <c r="Y757" s="36">
        <f>IF(ISNUMBER(IFERROR(VALUE(IFERROR(TRIM(INDEX($A757:$V757,MATCH(Lists!$J$2,$A$1:$V$1,0))&amp;""),"")),"")),IF(AND(IFERROR(VALUE(IFERROR(TRIM(INDEX($A757:$V757,MATCH(Lists!$J$2,$A$1:$V$1,0))&amp;""),"")),"")&gt;=0,IFERROR(VALUE(IFERROR(TRIM(INDEX($A757:$V757,MATCH(Lists!$J$2,$A$1:$V$1,0))&amp;""),"")),"")&lt;=10),IFERROR(VALUE(IFERROR(TRIM(INDEX($A757:$V757,MATCH(Lists!$J$2,$A$1:$V$1,0))&amp;""),"")),""),""),"")</f>
        <v/>
      </c>
      <c r="Z757" s="36">
        <f>IF(Y757="","",IF(Y757&gt;=9,"Promoter",IF(Y757&gt;=7,"Passive","Detractor")))</f>
        <v/>
      </c>
      <c r="AA757" s="36">
        <f>IFERROR(VALUE(IFERROR(TRIM(INDEX($A757:$V757,MATCH(Lists!$J$4,$A$1:$V$1,0))&amp;""),"")),"")</f>
        <v/>
      </c>
      <c r="AB757" s="36">
        <f>IFERROR(VALUE(IFERROR(TRIM(INDEX($A757:$V757,MATCH(Lists!$J$5,$A$1:$V$1,0))&amp;""),"")),"")</f>
        <v/>
      </c>
      <c r="AC757" s="36">
        <f>IFERROR(VALUE(IFERROR(TRIM(INDEX($A757:$V757,MATCH(Lists!$J$6,$A$1:$V$1,0))&amp;""),"")),"")</f>
        <v/>
      </c>
      <c r="AD757" s="36">
        <f>IFERROR(TRIM(INDEX($A757:$V757,MATCH(Lists!$J$7,$A$1:$V$1,0))&amp;""),"")</f>
        <v/>
      </c>
      <c r="AE757" s="36">
        <f>IFERROR(TRIM(INDEX($A757:$V757,MATCH(Lists!$J$8,$A$1:$V$1,0))&amp;""),"")</f>
        <v/>
      </c>
      <c r="AF757" s="36">
        <f>IFERROR(TRIM(INDEX($A757:$V757,MATCH(Lists!$J$3,$A$1:$V$1,0))&amp;""),"")</f>
        <v/>
      </c>
      <c r="AG757" s="36">
        <f>IF(LEN(AF757)&gt;0,MAX($AG$1:AG756)+1,"")</f>
        <v/>
      </c>
      <c r="AH757" s="36">
        <f>IFERROR(TRIM(INDEX($A757:$V757,MATCH(Lists!$J$9,$A$1:$V$1,0))&amp;""),"")</f>
        <v/>
      </c>
    </row>
    <row r="758">
      <c r="W758" s="35" t="n"/>
      <c r="X758" s="36">
        <f>IFERROR(TRIM(INDEX($A758:$V758,MATCH(Lists!$J$10,$A$1:$V$1,0))&amp;""),"")</f>
        <v/>
      </c>
      <c r="Y758" s="36">
        <f>IF(ISNUMBER(IFERROR(VALUE(IFERROR(TRIM(INDEX($A758:$V758,MATCH(Lists!$J$2,$A$1:$V$1,0))&amp;""),"")),"")),IF(AND(IFERROR(VALUE(IFERROR(TRIM(INDEX($A758:$V758,MATCH(Lists!$J$2,$A$1:$V$1,0))&amp;""),"")),"")&gt;=0,IFERROR(VALUE(IFERROR(TRIM(INDEX($A758:$V758,MATCH(Lists!$J$2,$A$1:$V$1,0))&amp;""),"")),"")&lt;=10),IFERROR(VALUE(IFERROR(TRIM(INDEX($A758:$V758,MATCH(Lists!$J$2,$A$1:$V$1,0))&amp;""),"")),""),""),"")</f>
        <v/>
      </c>
      <c r="Z758" s="36">
        <f>IF(Y758="","",IF(Y758&gt;=9,"Promoter",IF(Y758&gt;=7,"Passive","Detractor")))</f>
        <v/>
      </c>
      <c r="AA758" s="36">
        <f>IFERROR(VALUE(IFERROR(TRIM(INDEX($A758:$V758,MATCH(Lists!$J$4,$A$1:$V$1,0))&amp;""),"")),"")</f>
        <v/>
      </c>
      <c r="AB758" s="36">
        <f>IFERROR(VALUE(IFERROR(TRIM(INDEX($A758:$V758,MATCH(Lists!$J$5,$A$1:$V$1,0))&amp;""),"")),"")</f>
        <v/>
      </c>
      <c r="AC758" s="36">
        <f>IFERROR(VALUE(IFERROR(TRIM(INDEX($A758:$V758,MATCH(Lists!$J$6,$A$1:$V$1,0))&amp;""),"")),"")</f>
        <v/>
      </c>
      <c r="AD758" s="36">
        <f>IFERROR(TRIM(INDEX($A758:$V758,MATCH(Lists!$J$7,$A$1:$V$1,0))&amp;""),"")</f>
        <v/>
      </c>
      <c r="AE758" s="36">
        <f>IFERROR(TRIM(INDEX($A758:$V758,MATCH(Lists!$J$8,$A$1:$V$1,0))&amp;""),"")</f>
        <v/>
      </c>
      <c r="AF758" s="36">
        <f>IFERROR(TRIM(INDEX($A758:$V758,MATCH(Lists!$J$3,$A$1:$V$1,0))&amp;""),"")</f>
        <v/>
      </c>
      <c r="AG758" s="36">
        <f>IF(LEN(AF758)&gt;0,MAX($AG$1:AG757)+1,"")</f>
        <v/>
      </c>
      <c r="AH758" s="36">
        <f>IFERROR(TRIM(INDEX($A758:$V758,MATCH(Lists!$J$9,$A$1:$V$1,0))&amp;""),"")</f>
        <v/>
      </c>
    </row>
    <row r="759">
      <c r="W759" s="35" t="n"/>
      <c r="X759" s="36">
        <f>IFERROR(TRIM(INDEX($A759:$V759,MATCH(Lists!$J$10,$A$1:$V$1,0))&amp;""),"")</f>
        <v/>
      </c>
      <c r="Y759" s="36">
        <f>IF(ISNUMBER(IFERROR(VALUE(IFERROR(TRIM(INDEX($A759:$V759,MATCH(Lists!$J$2,$A$1:$V$1,0))&amp;""),"")),"")),IF(AND(IFERROR(VALUE(IFERROR(TRIM(INDEX($A759:$V759,MATCH(Lists!$J$2,$A$1:$V$1,0))&amp;""),"")),"")&gt;=0,IFERROR(VALUE(IFERROR(TRIM(INDEX($A759:$V759,MATCH(Lists!$J$2,$A$1:$V$1,0))&amp;""),"")),"")&lt;=10),IFERROR(VALUE(IFERROR(TRIM(INDEX($A759:$V759,MATCH(Lists!$J$2,$A$1:$V$1,0))&amp;""),"")),""),""),"")</f>
        <v/>
      </c>
      <c r="Z759" s="36">
        <f>IF(Y759="","",IF(Y759&gt;=9,"Promoter",IF(Y759&gt;=7,"Passive","Detractor")))</f>
        <v/>
      </c>
      <c r="AA759" s="36">
        <f>IFERROR(VALUE(IFERROR(TRIM(INDEX($A759:$V759,MATCH(Lists!$J$4,$A$1:$V$1,0))&amp;""),"")),"")</f>
        <v/>
      </c>
      <c r="AB759" s="36">
        <f>IFERROR(VALUE(IFERROR(TRIM(INDEX($A759:$V759,MATCH(Lists!$J$5,$A$1:$V$1,0))&amp;""),"")),"")</f>
        <v/>
      </c>
      <c r="AC759" s="36">
        <f>IFERROR(VALUE(IFERROR(TRIM(INDEX($A759:$V759,MATCH(Lists!$J$6,$A$1:$V$1,0))&amp;""),"")),"")</f>
        <v/>
      </c>
      <c r="AD759" s="36">
        <f>IFERROR(TRIM(INDEX($A759:$V759,MATCH(Lists!$J$7,$A$1:$V$1,0))&amp;""),"")</f>
        <v/>
      </c>
      <c r="AE759" s="36">
        <f>IFERROR(TRIM(INDEX($A759:$V759,MATCH(Lists!$J$8,$A$1:$V$1,0))&amp;""),"")</f>
        <v/>
      </c>
      <c r="AF759" s="36">
        <f>IFERROR(TRIM(INDEX($A759:$V759,MATCH(Lists!$J$3,$A$1:$V$1,0))&amp;""),"")</f>
        <v/>
      </c>
      <c r="AG759" s="36">
        <f>IF(LEN(AF759)&gt;0,MAX($AG$1:AG758)+1,"")</f>
        <v/>
      </c>
      <c r="AH759" s="36">
        <f>IFERROR(TRIM(INDEX($A759:$V759,MATCH(Lists!$J$9,$A$1:$V$1,0))&amp;""),"")</f>
        <v/>
      </c>
    </row>
    <row r="760">
      <c r="W760" s="35" t="n"/>
      <c r="X760" s="36">
        <f>IFERROR(TRIM(INDEX($A760:$V760,MATCH(Lists!$J$10,$A$1:$V$1,0))&amp;""),"")</f>
        <v/>
      </c>
      <c r="Y760" s="36">
        <f>IF(ISNUMBER(IFERROR(VALUE(IFERROR(TRIM(INDEX($A760:$V760,MATCH(Lists!$J$2,$A$1:$V$1,0))&amp;""),"")),"")),IF(AND(IFERROR(VALUE(IFERROR(TRIM(INDEX($A760:$V760,MATCH(Lists!$J$2,$A$1:$V$1,0))&amp;""),"")),"")&gt;=0,IFERROR(VALUE(IFERROR(TRIM(INDEX($A760:$V760,MATCH(Lists!$J$2,$A$1:$V$1,0))&amp;""),"")),"")&lt;=10),IFERROR(VALUE(IFERROR(TRIM(INDEX($A760:$V760,MATCH(Lists!$J$2,$A$1:$V$1,0))&amp;""),"")),""),""),"")</f>
        <v/>
      </c>
      <c r="Z760" s="36">
        <f>IF(Y760="","",IF(Y760&gt;=9,"Promoter",IF(Y760&gt;=7,"Passive","Detractor")))</f>
        <v/>
      </c>
      <c r="AA760" s="36">
        <f>IFERROR(VALUE(IFERROR(TRIM(INDEX($A760:$V760,MATCH(Lists!$J$4,$A$1:$V$1,0))&amp;""),"")),"")</f>
        <v/>
      </c>
      <c r="AB760" s="36">
        <f>IFERROR(VALUE(IFERROR(TRIM(INDEX($A760:$V760,MATCH(Lists!$J$5,$A$1:$V$1,0))&amp;""),"")),"")</f>
        <v/>
      </c>
      <c r="AC760" s="36">
        <f>IFERROR(VALUE(IFERROR(TRIM(INDEX($A760:$V760,MATCH(Lists!$J$6,$A$1:$V$1,0))&amp;""),"")),"")</f>
        <v/>
      </c>
      <c r="AD760" s="36">
        <f>IFERROR(TRIM(INDEX($A760:$V760,MATCH(Lists!$J$7,$A$1:$V$1,0))&amp;""),"")</f>
        <v/>
      </c>
      <c r="AE760" s="36">
        <f>IFERROR(TRIM(INDEX($A760:$V760,MATCH(Lists!$J$8,$A$1:$V$1,0))&amp;""),"")</f>
        <v/>
      </c>
      <c r="AF760" s="36">
        <f>IFERROR(TRIM(INDEX($A760:$V760,MATCH(Lists!$J$3,$A$1:$V$1,0))&amp;""),"")</f>
        <v/>
      </c>
      <c r="AG760" s="36">
        <f>IF(LEN(AF760)&gt;0,MAX($AG$1:AG759)+1,"")</f>
        <v/>
      </c>
      <c r="AH760" s="36">
        <f>IFERROR(TRIM(INDEX($A760:$V760,MATCH(Lists!$J$9,$A$1:$V$1,0))&amp;""),"")</f>
        <v/>
      </c>
    </row>
    <row r="761">
      <c r="W761" s="35" t="n"/>
      <c r="X761" s="36">
        <f>IFERROR(TRIM(INDEX($A761:$V761,MATCH(Lists!$J$10,$A$1:$V$1,0))&amp;""),"")</f>
        <v/>
      </c>
      <c r="Y761" s="36">
        <f>IF(ISNUMBER(IFERROR(VALUE(IFERROR(TRIM(INDEX($A761:$V761,MATCH(Lists!$J$2,$A$1:$V$1,0))&amp;""),"")),"")),IF(AND(IFERROR(VALUE(IFERROR(TRIM(INDEX($A761:$V761,MATCH(Lists!$J$2,$A$1:$V$1,0))&amp;""),"")),"")&gt;=0,IFERROR(VALUE(IFERROR(TRIM(INDEX($A761:$V761,MATCH(Lists!$J$2,$A$1:$V$1,0))&amp;""),"")),"")&lt;=10),IFERROR(VALUE(IFERROR(TRIM(INDEX($A761:$V761,MATCH(Lists!$J$2,$A$1:$V$1,0))&amp;""),"")),""),""),"")</f>
        <v/>
      </c>
      <c r="Z761" s="36">
        <f>IF(Y761="","",IF(Y761&gt;=9,"Promoter",IF(Y761&gt;=7,"Passive","Detractor")))</f>
        <v/>
      </c>
      <c r="AA761" s="36">
        <f>IFERROR(VALUE(IFERROR(TRIM(INDEX($A761:$V761,MATCH(Lists!$J$4,$A$1:$V$1,0))&amp;""),"")),"")</f>
        <v/>
      </c>
      <c r="AB761" s="36">
        <f>IFERROR(VALUE(IFERROR(TRIM(INDEX($A761:$V761,MATCH(Lists!$J$5,$A$1:$V$1,0))&amp;""),"")),"")</f>
        <v/>
      </c>
      <c r="AC761" s="36">
        <f>IFERROR(VALUE(IFERROR(TRIM(INDEX($A761:$V761,MATCH(Lists!$J$6,$A$1:$V$1,0))&amp;""),"")),"")</f>
        <v/>
      </c>
      <c r="AD761" s="36">
        <f>IFERROR(TRIM(INDEX($A761:$V761,MATCH(Lists!$J$7,$A$1:$V$1,0))&amp;""),"")</f>
        <v/>
      </c>
      <c r="AE761" s="36">
        <f>IFERROR(TRIM(INDEX($A761:$V761,MATCH(Lists!$J$8,$A$1:$V$1,0))&amp;""),"")</f>
        <v/>
      </c>
      <c r="AF761" s="36">
        <f>IFERROR(TRIM(INDEX($A761:$V761,MATCH(Lists!$J$3,$A$1:$V$1,0))&amp;""),"")</f>
        <v/>
      </c>
      <c r="AG761" s="36">
        <f>IF(LEN(AF761)&gt;0,MAX($AG$1:AG760)+1,"")</f>
        <v/>
      </c>
      <c r="AH761" s="36">
        <f>IFERROR(TRIM(INDEX($A761:$V761,MATCH(Lists!$J$9,$A$1:$V$1,0))&amp;""),"")</f>
        <v/>
      </c>
    </row>
    <row r="762">
      <c r="W762" s="35" t="n"/>
      <c r="X762" s="36">
        <f>IFERROR(TRIM(INDEX($A762:$V762,MATCH(Lists!$J$10,$A$1:$V$1,0))&amp;""),"")</f>
        <v/>
      </c>
      <c r="Y762" s="36">
        <f>IF(ISNUMBER(IFERROR(VALUE(IFERROR(TRIM(INDEX($A762:$V762,MATCH(Lists!$J$2,$A$1:$V$1,0))&amp;""),"")),"")),IF(AND(IFERROR(VALUE(IFERROR(TRIM(INDEX($A762:$V762,MATCH(Lists!$J$2,$A$1:$V$1,0))&amp;""),"")),"")&gt;=0,IFERROR(VALUE(IFERROR(TRIM(INDEX($A762:$V762,MATCH(Lists!$J$2,$A$1:$V$1,0))&amp;""),"")),"")&lt;=10),IFERROR(VALUE(IFERROR(TRIM(INDEX($A762:$V762,MATCH(Lists!$J$2,$A$1:$V$1,0))&amp;""),"")),""),""),"")</f>
        <v/>
      </c>
      <c r="Z762" s="36">
        <f>IF(Y762="","",IF(Y762&gt;=9,"Promoter",IF(Y762&gt;=7,"Passive","Detractor")))</f>
        <v/>
      </c>
      <c r="AA762" s="36">
        <f>IFERROR(VALUE(IFERROR(TRIM(INDEX($A762:$V762,MATCH(Lists!$J$4,$A$1:$V$1,0))&amp;""),"")),"")</f>
        <v/>
      </c>
      <c r="AB762" s="36">
        <f>IFERROR(VALUE(IFERROR(TRIM(INDEX($A762:$V762,MATCH(Lists!$J$5,$A$1:$V$1,0))&amp;""),"")),"")</f>
        <v/>
      </c>
      <c r="AC762" s="36">
        <f>IFERROR(VALUE(IFERROR(TRIM(INDEX($A762:$V762,MATCH(Lists!$J$6,$A$1:$V$1,0))&amp;""),"")),"")</f>
        <v/>
      </c>
      <c r="AD762" s="36">
        <f>IFERROR(TRIM(INDEX($A762:$V762,MATCH(Lists!$J$7,$A$1:$V$1,0))&amp;""),"")</f>
        <v/>
      </c>
      <c r="AE762" s="36">
        <f>IFERROR(TRIM(INDEX($A762:$V762,MATCH(Lists!$J$8,$A$1:$V$1,0))&amp;""),"")</f>
        <v/>
      </c>
      <c r="AF762" s="36">
        <f>IFERROR(TRIM(INDEX($A762:$V762,MATCH(Lists!$J$3,$A$1:$V$1,0))&amp;""),"")</f>
        <v/>
      </c>
      <c r="AG762" s="36">
        <f>IF(LEN(AF762)&gt;0,MAX($AG$1:AG761)+1,"")</f>
        <v/>
      </c>
      <c r="AH762" s="36">
        <f>IFERROR(TRIM(INDEX($A762:$V762,MATCH(Lists!$J$9,$A$1:$V$1,0))&amp;""),"")</f>
        <v/>
      </c>
    </row>
    <row r="763">
      <c r="W763" s="35" t="n"/>
      <c r="X763" s="36">
        <f>IFERROR(TRIM(INDEX($A763:$V763,MATCH(Lists!$J$10,$A$1:$V$1,0))&amp;""),"")</f>
        <v/>
      </c>
      <c r="Y763" s="36">
        <f>IF(ISNUMBER(IFERROR(VALUE(IFERROR(TRIM(INDEX($A763:$V763,MATCH(Lists!$J$2,$A$1:$V$1,0))&amp;""),"")),"")),IF(AND(IFERROR(VALUE(IFERROR(TRIM(INDEX($A763:$V763,MATCH(Lists!$J$2,$A$1:$V$1,0))&amp;""),"")),"")&gt;=0,IFERROR(VALUE(IFERROR(TRIM(INDEX($A763:$V763,MATCH(Lists!$J$2,$A$1:$V$1,0))&amp;""),"")),"")&lt;=10),IFERROR(VALUE(IFERROR(TRIM(INDEX($A763:$V763,MATCH(Lists!$J$2,$A$1:$V$1,0))&amp;""),"")),""),""),"")</f>
        <v/>
      </c>
      <c r="Z763" s="36">
        <f>IF(Y763="","",IF(Y763&gt;=9,"Promoter",IF(Y763&gt;=7,"Passive","Detractor")))</f>
        <v/>
      </c>
      <c r="AA763" s="36">
        <f>IFERROR(VALUE(IFERROR(TRIM(INDEX($A763:$V763,MATCH(Lists!$J$4,$A$1:$V$1,0))&amp;""),"")),"")</f>
        <v/>
      </c>
      <c r="AB763" s="36">
        <f>IFERROR(VALUE(IFERROR(TRIM(INDEX($A763:$V763,MATCH(Lists!$J$5,$A$1:$V$1,0))&amp;""),"")),"")</f>
        <v/>
      </c>
      <c r="AC763" s="36">
        <f>IFERROR(VALUE(IFERROR(TRIM(INDEX($A763:$V763,MATCH(Lists!$J$6,$A$1:$V$1,0))&amp;""),"")),"")</f>
        <v/>
      </c>
      <c r="AD763" s="36">
        <f>IFERROR(TRIM(INDEX($A763:$V763,MATCH(Lists!$J$7,$A$1:$V$1,0))&amp;""),"")</f>
        <v/>
      </c>
      <c r="AE763" s="36">
        <f>IFERROR(TRIM(INDEX($A763:$V763,MATCH(Lists!$J$8,$A$1:$V$1,0))&amp;""),"")</f>
        <v/>
      </c>
      <c r="AF763" s="36">
        <f>IFERROR(TRIM(INDEX($A763:$V763,MATCH(Lists!$J$3,$A$1:$V$1,0))&amp;""),"")</f>
        <v/>
      </c>
      <c r="AG763" s="36">
        <f>IF(LEN(AF763)&gt;0,MAX($AG$1:AG762)+1,"")</f>
        <v/>
      </c>
      <c r="AH763" s="36">
        <f>IFERROR(TRIM(INDEX($A763:$V763,MATCH(Lists!$J$9,$A$1:$V$1,0))&amp;""),"")</f>
        <v/>
      </c>
    </row>
    <row r="764">
      <c r="W764" s="35" t="n"/>
      <c r="X764" s="36">
        <f>IFERROR(TRIM(INDEX($A764:$V764,MATCH(Lists!$J$10,$A$1:$V$1,0))&amp;""),"")</f>
        <v/>
      </c>
      <c r="Y764" s="36">
        <f>IF(ISNUMBER(IFERROR(VALUE(IFERROR(TRIM(INDEX($A764:$V764,MATCH(Lists!$J$2,$A$1:$V$1,0))&amp;""),"")),"")),IF(AND(IFERROR(VALUE(IFERROR(TRIM(INDEX($A764:$V764,MATCH(Lists!$J$2,$A$1:$V$1,0))&amp;""),"")),"")&gt;=0,IFERROR(VALUE(IFERROR(TRIM(INDEX($A764:$V764,MATCH(Lists!$J$2,$A$1:$V$1,0))&amp;""),"")),"")&lt;=10),IFERROR(VALUE(IFERROR(TRIM(INDEX($A764:$V764,MATCH(Lists!$J$2,$A$1:$V$1,0))&amp;""),"")),""),""),"")</f>
        <v/>
      </c>
      <c r="Z764" s="36">
        <f>IF(Y764="","",IF(Y764&gt;=9,"Promoter",IF(Y764&gt;=7,"Passive","Detractor")))</f>
        <v/>
      </c>
      <c r="AA764" s="36">
        <f>IFERROR(VALUE(IFERROR(TRIM(INDEX($A764:$V764,MATCH(Lists!$J$4,$A$1:$V$1,0))&amp;""),"")),"")</f>
        <v/>
      </c>
      <c r="AB764" s="36">
        <f>IFERROR(VALUE(IFERROR(TRIM(INDEX($A764:$V764,MATCH(Lists!$J$5,$A$1:$V$1,0))&amp;""),"")),"")</f>
        <v/>
      </c>
      <c r="AC764" s="36">
        <f>IFERROR(VALUE(IFERROR(TRIM(INDEX($A764:$V764,MATCH(Lists!$J$6,$A$1:$V$1,0))&amp;""),"")),"")</f>
        <v/>
      </c>
      <c r="AD764" s="36">
        <f>IFERROR(TRIM(INDEX($A764:$V764,MATCH(Lists!$J$7,$A$1:$V$1,0))&amp;""),"")</f>
        <v/>
      </c>
      <c r="AE764" s="36">
        <f>IFERROR(TRIM(INDEX($A764:$V764,MATCH(Lists!$J$8,$A$1:$V$1,0))&amp;""),"")</f>
        <v/>
      </c>
      <c r="AF764" s="36">
        <f>IFERROR(TRIM(INDEX($A764:$V764,MATCH(Lists!$J$3,$A$1:$V$1,0))&amp;""),"")</f>
        <v/>
      </c>
      <c r="AG764" s="36">
        <f>IF(LEN(AF764)&gt;0,MAX($AG$1:AG763)+1,"")</f>
        <v/>
      </c>
      <c r="AH764" s="36">
        <f>IFERROR(TRIM(INDEX($A764:$V764,MATCH(Lists!$J$9,$A$1:$V$1,0))&amp;""),"")</f>
        <v/>
      </c>
    </row>
    <row r="765">
      <c r="W765" s="35" t="n"/>
      <c r="X765" s="36">
        <f>IFERROR(TRIM(INDEX($A765:$V765,MATCH(Lists!$J$10,$A$1:$V$1,0))&amp;""),"")</f>
        <v/>
      </c>
      <c r="Y765" s="36">
        <f>IF(ISNUMBER(IFERROR(VALUE(IFERROR(TRIM(INDEX($A765:$V765,MATCH(Lists!$J$2,$A$1:$V$1,0))&amp;""),"")),"")),IF(AND(IFERROR(VALUE(IFERROR(TRIM(INDEX($A765:$V765,MATCH(Lists!$J$2,$A$1:$V$1,0))&amp;""),"")),"")&gt;=0,IFERROR(VALUE(IFERROR(TRIM(INDEX($A765:$V765,MATCH(Lists!$J$2,$A$1:$V$1,0))&amp;""),"")),"")&lt;=10),IFERROR(VALUE(IFERROR(TRIM(INDEX($A765:$V765,MATCH(Lists!$J$2,$A$1:$V$1,0))&amp;""),"")),""),""),"")</f>
        <v/>
      </c>
      <c r="Z765" s="36">
        <f>IF(Y765="","",IF(Y765&gt;=9,"Promoter",IF(Y765&gt;=7,"Passive","Detractor")))</f>
        <v/>
      </c>
      <c r="AA765" s="36">
        <f>IFERROR(VALUE(IFERROR(TRIM(INDEX($A765:$V765,MATCH(Lists!$J$4,$A$1:$V$1,0))&amp;""),"")),"")</f>
        <v/>
      </c>
      <c r="AB765" s="36">
        <f>IFERROR(VALUE(IFERROR(TRIM(INDEX($A765:$V765,MATCH(Lists!$J$5,$A$1:$V$1,0))&amp;""),"")),"")</f>
        <v/>
      </c>
      <c r="AC765" s="36">
        <f>IFERROR(VALUE(IFERROR(TRIM(INDEX($A765:$V765,MATCH(Lists!$J$6,$A$1:$V$1,0))&amp;""),"")),"")</f>
        <v/>
      </c>
      <c r="AD765" s="36">
        <f>IFERROR(TRIM(INDEX($A765:$V765,MATCH(Lists!$J$7,$A$1:$V$1,0))&amp;""),"")</f>
        <v/>
      </c>
      <c r="AE765" s="36">
        <f>IFERROR(TRIM(INDEX($A765:$V765,MATCH(Lists!$J$8,$A$1:$V$1,0))&amp;""),"")</f>
        <v/>
      </c>
      <c r="AF765" s="36">
        <f>IFERROR(TRIM(INDEX($A765:$V765,MATCH(Lists!$J$3,$A$1:$V$1,0))&amp;""),"")</f>
        <v/>
      </c>
      <c r="AG765" s="36">
        <f>IF(LEN(AF765)&gt;0,MAX($AG$1:AG764)+1,"")</f>
        <v/>
      </c>
      <c r="AH765" s="36">
        <f>IFERROR(TRIM(INDEX($A765:$V765,MATCH(Lists!$J$9,$A$1:$V$1,0))&amp;""),"")</f>
        <v/>
      </c>
    </row>
    <row r="766">
      <c r="W766" s="35" t="n"/>
      <c r="X766" s="36">
        <f>IFERROR(TRIM(INDEX($A766:$V766,MATCH(Lists!$J$10,$A$1:$V$1,0))&amp;""),"")</f>
        <v/>
      </c>
      <c r="Y766" s="36">
        <f>IF(ISNUMBER(IFERROR(VALUE(IFERROR(TRIM(INDEX($A766:$V766,MATCH(Lists!$J$2,$A$1:$V$1,0))&amp;""),"")),"")),IF(AND(IFERROR(VALUE(IFERROR(TRIM(INDEX($A766:$V766,MATCH(Lists!$J$2,$A$1:$V$1,0))&amp;""),"")),"")&gt;=0,IFERROR(VALUE(IFERROR(TRIM(INDEX($A766:$V766,MATCH(Lists!$J$2,$A$1:$V$1,0))&amp;""),"")),"")&lt;=10),IFERROR(VALUE(IFERROR(TRIM(INDEX($A766:$V766,MATCH(Lists!$J$2,$A$1:$V$1,0))&amp;""),"")),""),""),"")</f>
        <v/>
      </c>
      <c r="Z766" s="36">
        <f>IF(Y766="","",IF(Y766&gt;=9,"Promoter",IF(Y766&gt;=7,"Passive","Detractor")))</f>
        <v/>
      </c>
      <c r="AA766" s="36">
        <f>IFERROR(VALUE(IFERROR(TRIM(INDEX($A766:$V766,MATCH(Lists!$J$4,$A$1:$V$1,0))&amp;""),"")),"")</f>
        <v/>
      </c>
      <c r="AB766" s="36">
        <f>IFERROR(VALUE(IFERROR(TRIM(INDEX($A766:$V766,MATCH(Lists!$J$5,$A$1:$V$1,0))&amp;""),"")),"")</f>
        <v/>
      </c>
      <c r="AC766" s="36">
        <f>IFERROR(VALUE(IFERROR(TRIM(INDEX($A766:$V766,MATCH(Lists!$J$6,$A$1:$V$1,0))&amp;""),"")),"")</f>
        <v/>
      </c>
      <c r="AD766" s="36">
        <f>IFERROR(TRIM(INDEX($A766:$V766,MATCH(Lists!$J$7,$A$1:$V$1,0))&amp;""),"")</f>
        <v/>
      </c>
      <c r="AE766" s="36">
        <f>IFERROR(TRIM(INDEX($A766:$V766,MATCH(Lists!$J$8,$A$1:$V$1,0))&amp;""),"")</f>
        <v/>
      </c>
      <c r="AF766" s="36">
        <f>IFERROR(TRIM(INDEX($A766:$V766,MATCH(Lists!$J$3,$A$1:$V$1,0))&amp;""),"")</f>
        <v/>
      </c>
      <c r="AG766" s="36">
        <f>IF(LEN(AF766)&gt;0,MAX($AG$1:AG765)+1,"")</f>
        <v/>
      </c>
      <c r="AH766" s="36">
        <f>IFERROR(TRIM(INDEX($A766:$V766,MATCH(Lists!$J$9,$A$1:$V$1,0))&amp;""),"")</f>
        <v/>
      </c>
    </row>
    <row r="767">
      <c r="W767" s="35" t="n"/>
      <c r="X767" s="36">
        <f>IFERROR(TRIM(INDEX($A767:$V767,MATCH(Lists!$J$10,$A$1:$V$1,0))&amp;""),"")</f>
        <v/>
      </c>
      <c r="Y767" s="36">
        <f>IF(ISNUMBER(IFERROR(VALUE(IFERROR(TRIM(INDEX($A767:$V767,MATCH(Lists!$J$2,$A$1:$V$1,0))&amp;""),"")),"")),IF(AND(IFERROR(VALUE(IFERROR(TRIM(INDEX($A767:$V767,MATCH(Lists!$J$2,$A$1:$V$1,0))&amp;""),"")),"")&gt;=0,IFERROR(VALUE(IFERROR(TRIM(INDEX($A767:$V767,MATCH(Lists!$J$2,$A$1:$V$1,0))&amp;""),"")),"")&lt;=10),IFERROR(VALUE(IFERROR(TRIM(INDEX($A767:$V767,MATCH(Lists!$J$2,$A$1:$V$1,0))&amp;""),"")),""),""),"")</f>
        <v/>
      </c>
      <c r="Z767" s="36">
        <f>IF(Y767="","",IF(Y767&gt;=9,"Promoter",IF(Y767&gt;=7,"Passive","Detractor")))</f>
        <v/>
      </c>
      <c r="AA767" s="36">
        <f>IFERROR(VALUE(IFERROR(TRIM(INDEX($A767:$V767,MATCH(Lists!$J$4,$A$1:$V$1,0))&amp;""),"")),"")</f>
        <v/>
      </c>
      <c r="AB767" s="36">
        <f>IFERROR(VALUE(IFERROR(TRIM(INDEX($A767:$V767,MATCH(Lists!$J$5,$A$1:$V$1,0))&amp;""),"")),"")</f>
        <v/>
      </c>
      <c r="AC767" s="36">
        <f>IFERROR(VALUE(IFERROR(TRIM(INDEX($A767:$V767,MATCH(Lists!$J$6,$A$1:$V$1,0))&amp;""),"")),"")</f>
        <v/>
      </c>
      <c r="AD767" s="36">
        <f>IFERROR(TRIM(INDEX($A767:$V767,MATCH(Lists!$J$7,$A$1:$V$1,0))&amp;""),"")</f>
        <v/>
      </c>
      <c r="AE767" s="36">
        <f>IFERROR(TRIM(INDEX($A767:$V767,MATCH(Lists!$J$8,$A$1:$V$1,0))&amp;""),"")</f>
        <v/>
      </c>
      <c r="AF767" s="36">
        <f>IFERROR(TRIM(INDEX($A767:$V767,MATCH(Lists!$J$3,$A$1:$V$1,0))&amp;""),"")</f>
        <v/>
      </c>
      <c r="AG767" s="36">
        <f>IF(LEN(AF767)&gt;0,MAX($AG$1:AG766)+1,"")</f>
        <v/>
      </c>
      <c r="AH767" s="36">
        <f>IFERROR(TRIM(INDEX($A767:$V767,MATCH(Lists!$J$9,$A$1:$V$1,0))&amp;""),"")</f>
        <v/>
      </c>
    </row>
    <row r="768">
      <c r="W768" s="35" t="n"/>
      <c r="X768" s="36">
        <f>IFERROR(TRIM(INDEX($A768:$V768,MATCH(Lists!$J$10,$A$1:$V$1,0))&amp;""),"")</f>
        <v/>
      </c>
      <c r="Y768" s="36">
        <f>IF(ISNUMBER(IFERROR(VALUE(IFERROR(TRIM(INDEX($A768:$V768,MATCH(Lists!$J$2,$A$1:$V$1,0))&amp;""),"")),"")),IF(AND(IFERROR(VALUE(IFERROR(TRIM(INDEX($A768:$V768,MATCH(Lists!$J$2,$A$1:$V$1,0))&amp;""),"")),"")&gt;=0,IFERROR(VALUE(IFERROR(TRIM(INDEX($A768:$V768,MATCH(Lists!$J$2,$A$1:$V$1,0))&amp;""),"")),"")&lt;=10),IFERROR(VALUE(IFERROR(TRIM(INDEX($A768:$V768,MATCH(Lists!$J$2,$A$1:$V$1,0))&amp;""),"")),""),""),"")</f>
        <v/>
      </c>
      <c r="Z768" s="36">
        <f>IF(Y768="","",IF(Y768&gt;=9,"Promoter",IF(Y768&gt;=7,"Passive","Detractor")))</f>
        <v/>
      </c>
      <c r="AA768" s="36">
        <f>IFERROR(VALUE(IFERROR(TRIM(INDEX($A768:$V768,MATCH(Lists!$J$4,$A$1:$V$1,0))&amp;""),"")),"")</f>
        <v/>
      </c>
      <c r="AB768" s="36">
        <f>IFERROR(VALUE(IFERROR(TRIM(INDEX($A768:$V768,MATCH(Lists!$J$5,$A$1:$V$1,0))&amp;""),"")),"")</f>
        <v/>
      </c>
      <c r="AC768" s="36">
        <f>IFERROR(VALUE(IFERROR(TRIM(INDEX($A768:$V768,MATCH(Lists!$J$6,$A$1:$V$1,0))&amp;""),"")),"")</f>
        <v/>
      </c>
      <c r="AD768" s="36">
        <f>IFERROR(TRIM(INDEX($A768:$V768,MATCH(Lists!$J$7,$A$1:$V$1,0))&amp;""),"")</f>
        <v/>
      </c>
      <c r="AE768" s="36">
        <f>IFERROR(TRIM(INDEX($A768:$V768,MATCH(Lists!$J$8,$A$1:$V$1,0))&amp;""),"")</f>
        <v/>
      </c>
      <c r="AF768" s="36">
        <f>IFERROR(TRIM(INDEX($A768:$V768,MATCH(Lists!$J$3,$A$1:$V$1,0))&amp;""),"")</f>
        <v/>
      </c>
      <c r="AG768" s="36">
        <f>IF(LEN(AF768)&gt;0,MAX($AG$1:AG767)+1,"")</f>
        <v/>
      </c>
      <c r="AH768" s="36">
        <f>IFERROR(TRIM(INDEX($A768:$V768,MATCH(Lists!$J$9,$A$1:$V$1,0))&amp;""),"")</f>
        <v/>
      </c>
    </row>
    <row r="769">
      <c r="W769" s="35" t="n"/>
      <c r="X769" s="36">
        <f>IFERROR(TRIM(INDEX($A769:$V769,MATCH(Lists!$J$10,$A$1:$V$1,0))&amp;""),"")</f>
        <v/>
      </c>
      <c r="Y769" s="36">
        <f>IF(ISNUMBER(IFERROR(VALUE(IFERROR(TRIM(INDEX($A769:$V769,MATCH(Lists!$J$2,$A$1:$V$1,0))&amp;""),"")),"")),IF(AND(IFERROR(VALUE(IFERROR(TRIM(INDEX($A769:$V769,MATCH(Lists!$J$2,$A$1:$V$1,0))&amp;""),"")),"")&gt;=0,IFERROR(VALUE(IFERROR(TRIM(INDEX($A769:$V769,MATCH(Lists!$J$2,$A$1:$V$1,0))&amp;""),"")),"")&lt;=10),IFERROR(VALUE(IFERROR(TRIM(INDEX($A769:$V769,MATCH(Lists!$J$2,$A$1:$V$1,0))&amp;""),"")),""),""),"")</f>
        <v/>
      </c>
      <c r="Z769" s="36">
        <f>IF(Y769="","",IF(Y769&gt;=9,"Promoter",IF(Y769&gt;=7,"Passive","Detractor")))</f>
        <v/>
      </c>
      <c r="AA769" s="36">
        <f>IFERROR(VALUE(IFERROR(TRIM(INDEX($A769:$V769,MATCH(Lists!$J$4,$A$1:$V$1,0))&amp;""),"")),"")</f>
        <v/>
      </c>
      <c r="AB769" s="36">
        <f>IFERROR(VALUE(IFERROR(TRIM(INDEX($A769:$V769,MATCH(Lists!$J$5,$A$1:$V$1,0))&amp;""),"")),"")</f>
        <v/>
      </c>
      <c r="AC769" s="36">
        <f>IFERROR(VALUE(IFERROR(TRIM(INDEX($A769:$V769,MATCH(Lists!$J$6,$A$1:$V$1,0))&amp;""),"")),"")</f>
        <v/>
      </c>
      <c r="AD769" s="36">
        <f>IFERROR(TRIM(INDEX($A769:$V769,MATCH(Lists!$J$7,$A$1:$V$1,0))&amp;""),"")</f>
        <v/>
      </c>
      <c r="AE769" s="36">
        <f>IFERROR(TRIM(INDEX($A769:$V769,MATCH(Lists!$J$8,$A$1:$V$1,0))&amp;""),"")</f>
        <v/>
      </c>
      <c r="AF769" s="36">
        <f>IFERROR(TRIM(INDEX($A769:$V769,MATCH(Lists!$J$3,$A$1:$V$1,0))&amp;""),"")</f>
        <v/>
      </c>
      <c r="AG769" s="36">
        <f>IF(LEN(AF769)&gt;0,MAX($AG$1:AG768)+1,"")</f>
        <v/>
      </c>
      <c r="AH769" s="36">
        <f>IFERROR(TRIM(INDEX($A769:$V769,MATCH(Lists!$J$9,$A$1:$V$1,0))&amp;""),"")</f>
        <v/>
      </c>
    </row>
    <row r="770">
      <c r="W770" s="35" t="n"/>
      <c r="X770" s="36">
        <f>IFERROR(TRIM(INDEX($A770:$V770,MATCH(Lists!$J$10,$A$1:$V$1,0))&amp;""),"")</f>
        <v/>
      </c>
      <c r="Y770" s="36">
        <f>IF(ISNUMBER(IFERROR(VALUE(IFERROR(TRIM(INDEX($A770:$V770,MATCH(Lists!$J$2,$A$1:$V$1,0))&amp;""),"")),"")),IF(AND(IFERROR(VALUE(IFERROR(TRIM(INDEX($A770:$V770,MATCH(Lists!$J$2,$A$1:$V$1,0))&amp;""),"")),"")&gt;=0,IFERROR(VALUE(IFERROR(TRIM(INDEX($A770:$V770,MATCH(Lists!$J$2,$A$1:$V$1,0))&amp;""),"")),"")&lt;=10),IFERROR(VALUE(IFERROR(TRIM(INDEX($A770:$V770,MATCH(Lists!$J$2,$A$1:$V$1,0))&amp;""),"")),""),""),"")</f>
        <v/>
      </c>
      <c r="Z770" s="36">
        <f>IF(Y770="","",IF(Y770&gt;=9,"Promoter",IF(Y770&gt;=7,"Passive","Detractor")))</f>
        <v/>
      </c>
      <c r="AA770" s="36">
        <f>IFERROR(VALUE(IFERROR(TRIM(INDEX($A770:$V770,MATCH(Lists!$J$4,$A$1:$V$1,0))&amp;""),"")),"")</f>
        <v/>
      </c>
      <c r="AB770" s="36">
        <f>IFERROR(VALUE(IFERROR(TRIM(INDEX($A770:$V770,MATCH(Lists!$J$5,$A$1:$V$1,0))&amp;""),"")),"")</f>
        <v/>
      </c>
      <c r="AC770" s="36">
        <f>IFERROR(VALUE(IFERROR(TRIM(INDEX($A770:$V770,MATCH(Lists!$J$6,$A$1:$V$1,0))&amp;""),"")),"")</f>
        <v/>
      </c>
      <c r="AD770" s="36">
        <f>IFERROR(TRIM(INDEX($A770:$V770,MATCH(Lists!$J$7,$A$1:$V$1,0))&amp;""),"")</f>
        <v/>
      </c>
      <c r="AE770" s="36">
        <f>IFERROR(TRIM(INDEX($A770:$V770,MATCH(Lists!$J$8,$A$1:$V$1,0))&amp;""),"")</f>
        <v/>
      </c>
      <c r="AF770" s="36">
        <f>IFERROR(TRIM(INDEX($A770:$V770,MATCH(Lists!$J$3,$A$1:$V$1,0))&amp;""),"")</f>
        <v/>
      </c>
      <c r="AG770" s="36">
        <f>IF(LEN(AF770)&gt;0,MAX($AG$1:AG769)+1,"")</f>
        <v/>
      </c>
      <c r="AH770" s="36">
        <f>IFERROR(TRIM(INDEX($A770:$V770,MATCH(Lists!$J$9,$A$1:$V$1,0))&amp;""),"")</f>
        <v/>
      </c>
    </row>
    <row r="771">
      <c r="W771" s="35" t="n"/>
      <c r="X771" s="36">
        <f>IFERROR(TRIM(INDEX($A771:$V771,MATCH(Lists!$J$10,$A$1:$V$1,0))&amp;""),"")</f>
        <v/>
      </c>
      <c r="Y771" s="36">
        <f>IF(ISNUMBER(IFERROR(VALUE(IFERROR(TRIM(INDEX($A771:$V771,MATCH(Lists!$J$2,$A$1:$V$1,0))&amp;""),"")),"")),IF(AND(IFERROR(VALUE(IFERROR(TRIM(INDEX($A771:$V771,MATCH(Lists!$J$2,$A$1:$V$1,0))&amp;""),"")),"")&gt;=0,IFERROR(VALUE(IFERROR(TRIM(INDEX($A771:$V771,MATCH(Lists!$J$2,$A$1:$V$1,0))&amp;""),"")),"")&lt;=10),IFERROR(VALUE(IFERROR(TRIM(INDEX($A771:$V771,MATCH(Lists!$J$2,$A$1:$V$1,0))&amp;""),"")),""),""),"")</f>
        <v/>
      </c>
      <c r="Z771" s="36">
        <f>IF(Y771="","",IF(Y771&gt;=9,"Promoter",IF(Y771&gt;=7,"Passive","Detractor")))</f>
        <v/>
      </c>
      <c r="AA771" s="36">
        <f>IFERROR(VALUE(IFERROR(TRIM(INDEX($A771:$V771,MATCH(Lists!$J$4,$A$1:$V$1,0))&amp;""),"")),"")</f>
        <v/>
      </c>
      <c r="AB771" s="36">
        <f>IFERROR(VALUE(IFERROR(TRIM(INDEX($A771:$V771,MATCH(Lists!$J$5,$A$1:$V$1,0))&amp;""),"")),"")</f>
        <v/>
      </c>
      <c r="AC771" s="36">
        <f>IFERROR(VALUE(IFERROR(TRIM(INDEX($A771:$V771,MATCH(Lists!$J$6,$A$1:$V$1,0))&amp;""),"")),"")</f>
        <v/>
      </c>
      <c r="AD771" s="36">
        <f>IFERROR(TRIM(INDEX($A771:$V771,MATCH(Lists!$J$7,$A$1:$V$1,0))&amp;""),"")</f>
        <v/>
      </c>
      <c r="AE771" s="36">
        <f>IFERROR(TRIM(INDEX($A771:$V771,MATCH(Lists!$J$8,$A$1:$V$1,0))&amp;""),"")</f>
        <v/>
      </c>
      <c r="AF771" s="36">
        <f>IFERROR(TRIM(INDEX($A771:$V771,MATCH(Lists!$J$3,$A$1:$V$1,0))&amp;""),"")</f>
        <v/>
      </c>
      <c r="AG771" s="36">
        <f>IF(LEN(AF771)&gt;0,MAX($AG$1:AG770)+1,"")</f>
        <v/>
      </c>
      <c r="AH771" s="36">
        <f>IFERROR(TRIM(INDEX($A771:$V771,MATCH(Lists!$J$9,$A$1:$V$1,0))&amp;""),"")</f>
        <v/>
      </c>
    </row>
    <row r="772">
      <c r="W772" s="35" t="n"/>
      <c r="X772" s="36">
        <f>IFERROR(TRIM(INDEX($A772:$V772,MATCH(Lists!$J$10,$A$1:$V$1,0))&amp;""),"")</f>
        <v/>
      </c>
      <c r="Y772" s="36">
        <f>IF(ISNUMBER(IFERROR(VALUE(IFERROR(TRIM(INDEX($A772:$V772,MATCH(Lists!$J$2,$A$1:$V$1,0))&amp;""),"")),"")),IF(AND(IFERROR(VALUE(IFERROR(TRIM(INDEX($A772:$V772,MATCH(Lists!$J$2,$A$1:$V$1,0))&amp;""),"")),"")&gt;=0,IFERROR(VALUE(IFERROR(TRIM(INDEX($A772:$V772,MATCH(Lists!$J$2,$A$1:$V$1,0))&amp;""),"")),"")&lt;=10),IFERROR(VALUE(IFERROR(TRIM(INDEX($A772:$V772,MATCH(Lists!$J$2,$A$1:$V$1,0))&amp;""),"")),""),""),"")</f>
        <v/>
      </c>
      <c r="Z772" s="36">
        <f>IF(Y772="","",IF(Y772&gt;=9,"Promoter",IF(Y772&gt;=7,"Passive","Detractor")))</f>
        <v/>
      </c>
      <c r="AA772" s="36">
        <f>IFERROR(VALUE(IFERROR(TRIM(INDEX($A772:$V772,MATCH(Lists!$J$4,$A$1:$V$1,0))&amp;""),"")),"")</f>
        <v/>
      </c>
      <c r="AB772" s="36">
        <f>IFERROR(VALUE(IFERROR(TRIM(INDEX($A772:$V772,MATCH(Lists!$J$5,$A$1:$V$1,0))&amp;""),"")),"")</f>
        <v/>
      </c>
      <c r="AC772" s="36">
        <f>IFERROR(VALUE(IFERROR(TRIM(INDEX($A772:$V772,MATCH(Lists!$J$6,$A$1:$V$1,0))&amp;""),"")),"")</f>
        <v/>
      </c>
      <c r="AD772" s="36">
        <f>IFERROR(TRIM(INDEX($A772:$V772,MATCH(Lists!$J$7,$A$1:$V$1,0))&amp;""),"")</f>
        <v/>
      </c>
      <c r="AE772" s="36">
        <f>IFERROR(TRIM(INDEX($A772:$V772,MATCH(Lists!$J$8,$A$1:$V$1,0))&amp;""),"")</f>
        <v/>
      </c>
      <c r="AF772" s="36">
        <f>IFERROR(TRIM(INDEX($A772:$V772,MATCH(Lists!$J$3,$A$1:$V$1,0))&amp;""),"")</f>
        <v/>
      </c>
      <c r="AG772" s="36">
        <f>IF(LEN(AF772)&gt;0,MAX($AG$1:AG771)+1,"")</f>
        <v/>
      </c>
      <c r="AH772" s="36">
        <f>IFERROR(TRIM(INDEX($A772:$V772,MATCH(Lists!$J$9,$A$1:$V$1,0))&amp;""),"")</f>
        <v/>
      </c>
    </row>
    <row r="773">
      <c r="W773" s="35" t="n"/>
      <c r="X773" s="36">
        <f>IFERROR(TRIM(INDEX($A773:$V773,MATCH(Lists!$J$10,$A$1:$V$1,0))&amp;""),"")</f>
        <v/>
      </c>
      <c r="Y773" s="36">
        <f>IF(ISNUMBER(IFERROR(VALUE(IFERROR(TRIM(INDEX($A773:$V773,MATCH(Lists!$J$2,$A$1:$V$1,0))&amp;""),"")),"")),IF(AND(IFERROR(VALUE(IFERROR(TRIM(INDEX($A773:$V773,MATCH(Lists!$J$2,$A$1:$V$1,0))&amp;""),"")),"")&gt;=0,IFERROR(VALUE(IFERROR(TRIM(INDEX($A773:$V773,MATCH(Lists!$J$2,$A$1:$V$1,0))&amp;""),"")),"")&lt;=10),IFERROR(VALUE(IFERROR(TRIM(INDEX($A773:$V773,MATCH(Lists!$J$2,$A$1:$V$1,0))&amp;""),"")),""),""),"")</f>
        <v/>
      </c>
      <c r="Z773" s="36">
        <f>IF(Y773="","",IF(Y773&gt;=9,"Promoter",IF(Y773&gt;=7,"Passive","Detractor")))</f>
        <v/>
      </c>
      <c r="AA773" s="36">
        <f>IFERROR(VALUE(IFERROR(TRIM(INDEX($A773:$V773,MATCH(Lists!$J$4,$A$1:$V$1,0))&amp;""),"")),"")</f>
        <v/>
      </c>
      <c r="AB773" s="36">
        <f>IFERROR(VALUE(IFERROR(TRIM(INDEX($A773:$V773,MATCH(Lists!$J$5,$A$1:$V$1,0))&amp;""),"")),"")</f>
        <v/>
      </c>
      <c r="AC773" s="36">
        <f>IFERROR(VALUE(IFERROR(TRIM(INDEX($A773:$V773,MATCH(Lists!$J$6,$A$1:$V$1,0))&amp;""),"")),"")</f>
        <v/>
      </c>
      <c r="AD773" s="36">
        <f>IFERROR(TRIM(INDEX($A773:$V773,MATCH(Lists!$J$7,$A$1:$V$1,0))&amp;""),"")</f>
        <v/>
      </c>
      <c r="AE773" s="36">
        <f>IFERROR(TRIM(INDEX($A773:$V773,MATCH(Lists!$J$8,$A$1:$V$1,0))&amp;""),"")</f>
        <v/>
      </c>
      <c r="AF773" s="36">
        <f>IFERROR(TRIM(INDEX($A773:$V773,MATCH(Lists!$J$3,$A$1:$V$1,0))&amp;""),"")</f>
        <v/>
      </c>
      <c r="AG773" s="36">
        <f>IF(LEN(AF773)&gt;0,MAX($AG$1:AG772)+1,"")</f>
        <v/>
      </c>
      <c r="AH773" s="36">
        <f>IFERROR(TRIM(INDEX($A773:$V773,MATCH(Lists!$J$9,$A$1:$V$1,0))&amp;""),"")</f>
        <v/>
      </c>
    </row>
    <row r="774">
      <c r="W774" s="35" t="n"/>
      <c r="X774" s="36">
        <f>IFERROR(TRIM(INDEX($A774:$V774,MATCH(Lists!$J$10,$A$1:$V$1,0))&amp;""),"")</f>
        <v/>
      </c>
      <c r="Y774" s="36">
        <f>IF(ISNUMBER(IFERROR(VALUE(IFERROR(TRIM(INDEX($A774:$V774,MATCH(Lists!$J$2,$A$1:$V$1,0))&amp;""),"")),"")),IF(AND(IFERROR(VALUE(IFERROR(TRIM(INDEX($A774:$V774,MATCH(Lists!$J$2,$A$1:$V$1,0))&amp;""),"")),"")&gt;=0,IFERROR(VALUE(IFERROR(TRIM(INDEX($A774:$V774,MATCH(Lists!$J$2,$A$1:$V$1,0))&amp;""),"")),"")&lt;=10),IFERROR(VALUE(IFERROR(TRIM(INDEX($A774:$V774,MATCH(Lists!$J$2,$A$1:$V$1,0))&amp;""),"")),""),""),"")</f>
        <v/>
      </c>
      <c r="Z774" s="36">
        <f>IF(Y774="","",IF(Y774&gt;=9,"Promoter",IF(Y774&gt;=7,"Passive","Detractor")))</f>
        <v/>
      </c>
      <c r="AA774" s="36">
        <f>IFERROR(VALUE(IFERROR(TRIM(INDEX($A774:$V774,MATCH(Lists!$J$4,$A$1:$V$1,0))&amp;""),"")),"")</f>
        <v/>
      </c>
      <c r="AB774" s="36">
        <f>IFERROR(VALUE(IFERROR(TRIM(INDEX($A774:$V774,MATCH(Lists!$J$5,$A$1:$V$1,0))&amp;""),"")),"")</f>
        <v/>
      </c>
      <c r="AC774" s="36">
        <f>IFERROR(VALUE(IFERROR(TRIM(INDEX($A774:$V774,MATCH(Lists!$J$6,$A$1:$V$1,0))&amp;""),"")),"")</f>
        <v/>
      </c>
      <c r="AD774" s="36">
        <f>IFERROR(TRIM(INDEX($A774:$V774,MATCH(Lists!$J$7,$A$1:$V$1,0))&amp;""),"")</f>
        <v/>
      </c>
      <c r="AE774" s="36">
        <f>IFERROR(TRIM(INDEX($A774:$V774,MATCH(Lists!$J$8,$A$1:$V$1,0))&amp;""),"")</f>
        <v/>
      </c>
      <c r="AF774" s="36">
        <f>IFERROR(TRIM(INDEX($A774:$V774,MATCH(Lists!$J$3,$A$1:$V$1,0))&amp;""),"")</f>
        <v/>
      </c>
      <c r="AG774" s="36">
        <f>IF(LEN(AF774)&gt;0,MAX($AG$1:AG773)+1,"")</f>
        <v/>
      </c>
      <c r="AH774" s="36">
        <f>IFERROR(TRIM(INDEX($A774:$V774,MATCH(Lists!$J$9,$A$1:$V$1,0))&amp;""),"")</f>
        <v/>
      </c>
    </row>
    <row r="775">
      <c r="W775" s="35" t="n"/>
      <c r="X775" s="36">
        <f>IFERROR(TRIM(INDEX($A775:$V775,MATCH(Lists!$J$10,$A$1:$V$1,0))&amp;""),"")</f>
        <v/>
      </c>
      <c r="Y775" s="36">
        <f>IF(ISNUMBER(IFERROR(VALUE(IFERROR(TRIM(INDEX($A775:$V775,MATCH(Lists!$J$2,$A$1:$V$1,0))&amp;""),"")),"")),IF(AND(IFERROR(VALUE(IFERROR(TRIM(INDEX($A775:$V775,MATCH(Lists!$J$2,$A$1:$V$1,0))&amp;""),"")),"")&gt;=0,IFERROR(VALUE(IFERROR(TRIM(INDEX($A775:$V775,MATCH(Lists!$J$2,$A$1:$V$1,0))&amp;""),"")),"")&lt;=10),IFERROR(VALUE(IFERROR(TRIM(INDEX($A775:$V775,MATCH(Lists!$J$2,$A$1:$V$1,0))&amp;""),"")),""),""),"")</f>
        <v/>
      </c>
      <c r="Z775" s="36">
        <f>IF(Y775="","",IF(Y775&gt;=9,"Promoter",IF(Y775&gt;=7,"Passive","Detractor")))</f>
        <v/>
      </c>
      <c r="AA775" s="36">
        <f>IFERROR(VALUE(IFERROR(TRIM(INDEX($A775:$V775,MATCH(Lists!$J$4,$A$1:$V$1,0))&amp;""),"")),"")</f>
        <v/>
      </c>
      <c r="AB775" s="36">
        <f>IFERROR(VALUE(IFERROR(TRIM(INDEX($A775:$V775,MATCH(Lists!$J$5,$A$1:$V$1,0))&amp;""),"")),"")</f>
        <v/>
      </c>
      <c r="AC775" s="36">
        <f>IFERROR(VALUE(IFERROR(TRIM(INDEX($A775:$V775,MATCH(Lists!$J$6,$A$1:$V$1,0))&amp;""),"")),"")</f>
        <v/>
      </c>
      <c r="AD775" s="36">
        <f>IFERROR(TRIM(INDEX($A775:$V775,MATCH(Lists!$J$7,$A$1:$V$1,0))&amp;""),"")</f>
        <v/>
      </c>
      <c r="AE775" s="36">
        <f>IFERROR(TRIM(INDEX($A775:$V775,MATCH(Lists!$J$8,$A$1:$V$1,0))&amp;""),"")</f>
        <v/>
      </c>
      <c r="AF775" s="36">
        <f>IFERROR(TRIM(INDEX($A775:$V775,MATCH(Lists!$J$3,$A$1:$V$1,0))&amp;""),"")</f>
        <v/>
      </c>
      <c r="AG775" s="36">
        <f>IF(LEN(AF775)&gt;0,MAX($AG$1:AG774)+1,"")</f>
        <v/>
      </c>
      <c r="AH775" s="36">
        <f>IFERROR(TRIM(INDEX($A775:$V775,MATCH(Lists!$J$9,$A$1:$V$1,0))&amp;""),"")</f>
        <v/>
      </c>
    </row>
    <row r="776">
      <c r="W776" s="35" t="n"/>
      <c r="X776" s="36">
        <f>IFERROR(TRIM(INDEX($A776:$V776,MATCH(Lists!$J$10,$A$1:$V$1,0))&amp;""),"")</f>
        <v/>
      </c>
      <c r="Y776" s="36">
        <f>IF(ISNUMBER(IFERROR(VALUE(IFERROR(TRIM(INDEX($A776:$V776,MATCH(Lists!$J$2,$A$1:$V$1,0))&amp;""),"")),"")),IF(AND(IFERROR(VALUE(IFERROR(TRIM(INDEX($A776:$V776,MATCH(Lists!$J$2,$A$1:$V$1,0))&amp;""),"")),"")&gt;=0,IFERROR(VALUE(IFERROR(TRIM(INDEX($A776:$V776,MATCH(Lists!$J$2,$A$1:$V$1,0))&amp;""),"")),"")&lt;=10),IFERROR(VALUE(IFERROR(TRIM(INDEX($A776:$V776,MATCH(Lists!$J$2,$A$1:$V$1,0))&amp;""),"")),""),""),"")</f>
        <v/>
      </c>
      <c r="Z776" s="36">
        <f>IF(Y776="","",IF(Y776&gt;=9,"Promoter",IF(Y776&gt;=7,"Passive","Detractor")))</f>
        <v/>
      </c>
      <c r="AA776" s="36">
        <f>IFERROR(VALUE(IFERROR(TRIM(INDEX($A776:$V776,MATCH(Lists!$J$4,$A$1:$V$1,0))&amp;""),"")),"")</f>
        <v/>
      </c>
      <c r="AB776" s="36">
        <f>IFERROR(VALUE(IFERROR(TRIM(INDEX($A776:$V776,MATCH(Lists!$J$5,$A$1:$V$1,0))&amp;""),"")),"")</f>
        <v/>
      </c>
      <c r="AC776" s="36">
        <f>IFERROR(VALUE(IFERROR(TRIM(INDEX($A776:$V776,MATCH(Lists!$J$6,$A$1:$V$1,0))&amp;""),"")),"")</f>
        <v/>
      </c>
      <c r="AD776" s="36">
        <f>IFERROR(TRIM(INDEX($A776:$V776,MATCH(Lists!$J$7,$A$1:$V$1,0))&amp;""),"")</f>
        <v/>
      </c>
      <c r="AE776" s="36">
        <f>IFERROR(TRIM(INDEX($A776:$V776,MATCH(Lists!$J$8,$A$1:$V$1,0))&amp;""),"")</f>
        <v/>
      </c>
      <c r="AF776" s="36">
        <f>IFERROR(TRIM(INDEX($A776:$V776,MATCH(Lists!$J$3,$A$1:$V$1,0))&amp;""),"")</f>
        <v/>
      </c>
      <c r="AG776" s="36">
        <f>IF(LEN(AF776)&gt;0,MAX($AG$1:AG775)+1,"")</f>
        <v/>
      </c>
      <c r="AH776" s="36">
        <f>IFERROR(TRIM(INDEX($A776:$V776,MATCH(Lists!$J$9,$A$1:$V$1,0))&amp;""),"")</f>
        <v/>
      </c>
    </row>
    <row r="777">
      <c r="W777" s="35" t="n"/>
      <c r="X777" s="36">
        <f>IFERROR(TRIM(INDEX($A777:$V777,MATCH(Lists!$J$10,$A$1:$V$1,0))&amp;""),"")</f>
        <v/>
      </c>
      <c r="Y777" s="36">
        <f>IF(ISNUMBER(IFERROR(VALUE(IFERROR(TRIM(INDEX($A777:$V777,MATCH(Lists!$J$2,$A$1:$V$1,0))&amp;""),"")),"")),IF(AND(IFERROR(VALUE(IFERROR(TRIM(INDEX($A777:$V777,MATCH(Lists!$J$2,$A$1:$V$1,0))&amp;""),"")),"")&gt;=0,IFERROR(VALUE(IFERROR(TRIM(INDEX($A777:$V777,MATCH(Lists!$J$2,$A$1:$V$1,0))&amp;""),"")),"")&lt;=10),IFERROR(VALUE(IFERROR(TRIM(INDEX($A777:$V777,MATCH(Lists!$J$2,$A$1:$V$1,0))&amp;""),"")),""),""),"")</f>
        <v/>
      </c>
      <c r="Z777" s="36">
        <f>IF(Y777="","",IF(Y777&gt;=9,"Promoter",IF(Y777&gt;=7,"Passive","Detractor")))</f>
        <v/>
      </c>
      <c r="AA777" s="36">
        <f>IFERROR(VALUE(IFERROR(TRIM(INDEX($A777:$V777,MATCH(Lists!$J$4,$A$1:$V$1,0))&amp;""),"")),"")</f>
        <v/>
      </c>
      <c r="AB777" s="36">
        <f>IFERROR(VALUE(IFERROR(TRIM(INDEX($A777:$V777,MATCH(Lists!$J$5,$A$1:$V$1,0))&amp;""),"")),"")</f>
        <v/>
      </c>
      <c r="AC777" s="36">
        <f>IFERROR(VALUE(IFERROR(TRIM(INDEX($A777:$V777,MATCH(Lists!$J$6,$A$1:$V$1,0))&amp;""),"")),"")</f>
        <v/>
      </c>
      <c r="AD777" s="36">
        <f>IFERROR(TRIM(INDEX($A777:$V777,MATCH(Lists!$J$7,$A$1:$V$1,0))&amp;""),"")</f>
        <v/>
      </c>
      <c r="AE777" s="36">
        <f>IFERROR(TRIM(INDEX($A777:$V777,MATCH(Lists!$J$8,$A$1:$V$1,0))&amp;""),"")</f>
        <v/>
      </c>
      <c r="AF777" s="36">
        <f>IFERROR(TRIM(INDEX($A777:$V777,MATCH(Lists!$J$3,$A$1:$V$1,0))&amp;""),"")</f>
        <v/>
      </c>
      <c r="AG777" s="36">
        <f>IF(LEN(AF777)&gt;0,MAX($AG$1:AG776)+1,"")</f>
        <v/>
      </c>
      <c r="AH777" s="36">
        <f>IFERROR(TRIM(INDEX($A777:$V777,MATCH(Lists!$J$9,$A$1:$V$1,0))&amp;""),"")</f>
        <v/>
      </c>
    </row>
    <row r="778">
      <c r="W778" s="35" t="n"/>
      <c r="X778" s="36">
        <f>IFERROR(TRIM(INDEX($A778:$V778,MATCH(Lists!$J$10,$A$1:$V$1,0))&amp;""),"")</f>
        <v/>
      </c>
      <c r="Y778" s="36">
        <f>IF(ISNUMBER(IFERROR(VALUE(IFERROR(TRIM(INDEX($A778:$V778,MATCH(Lists!$J$2,$A$1:$V$1,0))&amp;""),"")),"")),IF(AND(IFERROR(VALUE(IFERROR(TRIM(INDEX($A778:$V778,MATCH(Lists!$J$2,$A$1:$V$1,0))&amp;""),"")),"")&gt;=0,IFERROR(VALUE(IFERROR(TRIM(INDEX($A778:$V778,MATCH(Lists!$J$2,$A$1:$V$1,0))&amp;""),"")),"")&lt;=10),IFERROR(VALUE(IFERROR(TRIM(INDEX($A778:$V778,MATCH(Lists!$J$2,$A$1:$V$1,0))&amp;""),"")),""),""),"")</f>
        <v/>
      </c>
      <c r="Z778" s="36">
        <f>IF(Y778="","",IF(Y778&gt;=9,"Promoter",IF(Y778&gt;=7,"Passive","Detractor")))</f>
        <v/>
      </c>
      <c r="AA778" s="36">
        <f>IFERROR(VALUE(IFERROR(TRIM(INDEX($A778:$V778,MATCH(Lists!$J$4,$A$1:$V$1,0))&amp;""),"")),"")</f>
        <v/>
      </c>
      <c r="AB778" s="36">
        <f>IFERROR(VALUE(IFERROR(TRIM(INDEX($A778:$V778,MATCH(Lists!$J$5,$A$1:$V$1,0))&amp;""),"")),"")</f>
        <v/>
      </c>
      <c r="AC778" s="36">
        <f>IFERROR(VALUE(IFERROR(TRIM(INDEX($A778:$V778,MATCH(Lists!$J$6,$A$1:$V$1,0))&amp;""),"")),"")</f>
        <v/>
      </c>
      <c r="AD778" s="36">
        <f>IFERROR(TRIM(INDEX($A778:$V778,MATCH(Lists!$J$7,$A$1:$V$1,0))&amp;""),"")</f>
        <v/>
      </c>
      <c r="AE778" s="36">
        <f>IFERROR(TRIM(INDEX($A778:$V778,MATCH(Lists!$J$8,$A$1:$V$1,0))&amp;""),"")</f>
        <v/>
      </c>
      <c r="AF778" s="36">
        <f>IFERROR(TRIM(INDEX($A778:$V778,MATCH(Lists!$J$3,$A$1:$V$1,0))&amp;""),"")</f>
        <v/>
      </c>
      <c r="AG778" s="36">
        <f>IF(LEN(AF778)&gt;0,MAX($AG$1:AG777)+1,"")</f>
        <v/>
      </c>
      <c r="AH778" s="36">
        <f>IFERROR(TRIM(INDEX($A778:$V778,MATCH(Lists!$J$9,$A$1:$V$1,0))&amp;""),"")</f>
        <v/>
      </c>
    </row>
    <row r="779">
      <c r="W779" s="35" t="n"/>
      <c r="X779" s="36">
        <f>IFERROR(TRIM(INDEX($A779:$V779,MATCH(Lists!$J$10,$A$1:$V$1,0))&amp;""),"")</f>
        <v/>
      </c>
      <c r="Y779" s="36">
        <f>IF(ISNUMBER(IFERROR(VALUE(IFERROR(TRIM(INDEX($A779:$V779,MATCH(Lists!$J$2,$A$1:$V$1,0))&amp;""),"")),"")),IF(AND(IFERROR(VALUE(IFERROR(TRIM(INDEX($A779:$V779,MATCH(Lists!$J$2,$A$1:$V$1,0))&amp;""),"")),"")&gt;=0,IFERROR(VALUE(IFERROR(TRIM(INDEX($A779:$V779,MATCH(Lists!$J$2,$A$1:$V$1,0))&amp;""),"")),"")&lt;=10),IFERROR(VALUE(IFERROR(TRIM(INDEX($A779:$V779,MATCH(Lists!$J$2,$A$1:$V$1,0))&amp;""),"")),""),""),"")</f>
        <v/>
      </c>
      <c r="Z779" s="36">
        <f>IF(Y779="","",IF(Y779&gt;=9,"Promoter",IF(Y779&gt;=7,"Passive","Detractor")))</f>
        <v/>
      </c>
      <c r="AA779" s="36">
        <f>IFERROR(VALUE(IFERROR(TRIM(INDEX($A779:$V779,MATCH(Lists!$J$4,$A$1:$V$1,0))&amp;""),"")),"")</f>
        <v/>
      </c>
      <c r="AB779" s="36">
        <f>IFERROR(VALUE(IFERROR(TRIM(INDEX($A779:$V779,MATCH(Lists!$J$5,$A$1:$V$1,0))&amp;""),"")),"")</f>
        <v/>
      </c>
      <c r="AC779" s="36">
        <f>IFERROR(VALUE(IFERROR(TRIM(INDEX($A779:$V779,MATCH(Lists!$J$6,$A$1:$V$1,0))&amp;""),"")),"")</f>
        <v/>
      </c>
      <c r="AD779" s="36">
        <f>IFERROR(TRIM(INDEX($A779:$V779,MATCH(Lists!$J$7,$A$1:$V$1,0))&amp;""),"")</f>
        <v/>
      </c>
      <c r="AE779" s="36">
        <f>IFERROR(TRIM(INDEX($A779:$V779,MATCH(Lists!$J$8,$A$1:$V$1,0))&amp;""),"")</f>
        <v/>
      </c>
      <c r="AF779" s="36">
        <f>IFERROR(TRIM(INDEX($A779:$V779,MATCH(Lists!$J$3,$A$1:$V$1,0))&amp;""),"")</f>
        <v/>
      </c>
      <c r="AG779" s="36">
        <f>IF(LEN(AF779)&gt;0,MAX($AG$1:AG778)+1,"")</f>
        <v/>
      </c>
      <c r="AH779" s="36">
        <f>IFERROR(TRIM(INDEX($A779:$V779,MATCH(Lists!$J$9,$A$1:$V$1,0))&amp;""),"")</f>
        <v/>
      </c>
    </row>
    <row r="780">
      <c r="W780" s="35" t="n"/>
      <c r="X780" s="36">
        <f>IFERROR(TRIM(INDEX($A780:$V780,MATCH(Lists!$J$10,$A$1:$V$1,0))&amp;""),"")</f>
        <v/>
      </c>
      <c r="Y780" s="36">
        <f>IF(ISNUMBER(IFERROR(VALUE(IFERROR(TRIM(INDEX($A780:$V780,MATCH(Lists!$J$2,$A$1:$V$1,0))&amp;""),"")),"")),IF(AND(IFERROR(VALUE(IFERROR(TRIM(INDEX($A780:$V780,MATCH(Lists!$J$2,$A$1:$V$1,0))&amp;""),"")),"")&gt;=0,IFERROR(VALUE(IFERROR(TRIM(INDEX($A780:$V780,MATCH(Lists!$J$2,$A$1:$V$1,0))&amp;""),"")),"")&lt;=10),IFERROR(VALUE(IFERROR(TRIM(INDEX($A780:$V780,MATCH(Lists!$J$2,$A$1:$V$1,0))&amp;""),"")),""),""),"")</f>
        <v/>
      </c>
      <c r="Z780" s="36">
        <f>IF(Y780="","",IF(Y780&gt;=9,"Promoter",IF(Y780&gt;=7,"Passive","Detractor")))</f>
        <v/>
      </c>
      <c r="AA780" s="36">
        <f>IFERROR(VALUE(IFERROR(TRIM(INDEX($A780:$V780,MATCH(Lists!$J$4,$A$1:$V$1,0))&amp;""),"")),"")</f>
        <v/>
      </c>
      <c r="AB780" s="36">
        <f>IFERROR(VALUE(IFERROR(TRIM(INDEX($A780:$V780,MATCH(Lists!$J$5,$A$1:$V$1,0))&amp;""),"")),"")</f>
        <v/>
      </c>
      <c r="AC780" s="36">
        <f>IFERROR(VALUE(IFERROR(TRIM(INDEX($A780:$V780,MATCH(Lists!$J$6,$A$1:$V$1,0))&amp;""),"")),"")</f>
        <v/>
      </c>
      <c r="AD780" s="36">
        <f>IFERROR(TRIM(INDEX($A780:$V780,MATCH(Lists!$J$7,$A$1:$V$1,0))&amp;""),"")</f>
        <v/>
      </c>
      <c r="AE780" s="36">
        <f>IFERROR(TRIM(INDEX($A780:$V780,MATCH(Lists!$J$8,$A$1:$V$1,0))&amp;""),"")</f>
        <v/>
      </c>
      <c r="AF780" s="36">
        <f>IFERROR(TRIM(INDEX($A780:$V780,MATCH(Lists!$J$3,$A$1:$V$1,0))&amp;""),"")</f>
        <v/>
      </c>
      <c r="AG780" s="36">
        <f>IF(LEN(AF780)&gt;0,MAX($AG$1:AG779)+1,"")</f>
        <v/>
      </c>
      <c r="AH780" s="36">
        <f>IFERROR(TRIM(INDEX($A780:$V780,MATCH(Lists!$J$9,$A$1:$V$1,0))&amp;""),"")</f>
        <v/>
      </c>
    </row>
    <row r="781">
      <c r="W781" s="35" t="n"/>
      <c r="X781" s="36">
        <f>IFERROR(TRIM(INDEX($A781:$V781,MATCH(Lists!$J$10,$A$1:$V$1,0))&amp;""),"")</f>
        <v/>
      </c>
      <c r="Y781" s="36">
        <f>IF(ISNUMBER(IFERROR(VALUE(IFERROR(TRIM(INDEX($A781:$V781,MATCH(Lists!$J$2,$A$1:$V$1,0))&amp;""),"")),"")),IF(AND(IFERROR(VALUE(IFERROR(TRIM(INDEX($A781:$V781,MATCH(Lists!$J$2,$A$1:$V$1,0))&amp;""),"")),"")&gt;=0,IFERROR(VALUE(IFERROR(TRIM(INDEX($A781:$V781,MATCH(Lists!$J$2,$A$1:$V$1,0))&amp;""),"")),"")&lt;=10),IFERROR(VALUE(IFERROR(TRIM(INDEX($A781:$V781,MATCH(Lists!$J$2,$A$1:$V$1,0))&amp;""),"")),""),""),"")</f>
        <v/>
      </c>
      <c r="Z781" s="36">
        <f>IF(Y781="","",IF(Y781&gt;=9,"Promoter",IF(Y781&gt;=7,"Passive","Detractor")))</f>
        <v/>
      </c>
      <c r="AA781" s="36">
        <f>IFERROR(VALUE(IFERROR(TRIM(INDEX($A781:$V781,MATCH(Lists!$J$4,$A$1:$V$1,0))&amp;""),"")),"")</f>
        <v/>
      </c>
      <c r="AB781" s="36">
        <f>IFERROR(VALUE(IFERROR(TRIM(INDEX($A781:$V781,MATCH(Lists!$J$5,$A$1:$V$1,0))&amp;""),"")),"")</f>
        <v/>
      </c>
      <c r="AC781" s="36">
        <f>IFERROR(VALUE(IFERROR(TRIM(INDEX($A781:$V781,MATCH(Lists!$J$6,$A$1:$V$1,0))&amp;""),"")),"")</f>
        <v/>
      </c>
      <c r="AD781" s="36">
        <f>IFERROR(TRIM(INDEX($A781:$V781,MATCH(Lists!$J$7,$A$1:$V$1,0))&amp;""),"")</f>
        <v/>
      </c>
      <c r="AE781" s="36">
        <f>IFERROR(TRIM(INDEX($A781:$V781,MATCH(Lists!$J$8,$A$1:$V$1,0))&amp;""),"")</f>
        <v/>
      </c>
      <c r="AF781" s="36">
        <f>IFERROR(TRIM(INDEX($A781:$V781,MATCH(Lists!$J$3,$A$1:$V$1,0))&amp;""),"")</f>
        <v/>
      </c>
      <c r="AG781" s="36">
        <f>IF(LEN(AF781)&gt;0,MAX($AG$1:AG780)+1,"")</f>
        <v/>
      </c>
      <c r="AH781" s="36">
        <f>IFERROR(TRIM(INDEX($A781:$V781,MATCH(Lists!$J$9,$A$1:$V$1,0))&amp;""),"")</f>
        <v/>
      </c>
    </row>
    <row r="782">
      <c r="W782" s="35" t="n"/>
      <c r="X782" s="36">
        <f>IFERROR(TRIM(INDEX($A782:$V782,MATCH(Lists!$J$10,$A$1:$V$1,0))&amp;""),"")</f>
        <v/>
      </c>
      <c r="Y782" s="36">
        <f>IF(ISNUMBER(IFERROR(VALUE(IFERROR(TRIM(INDEX($A782:$V782,MATCH(Lists!$J$2,$A$1:$V$1,0))&amp;""),"")),"")),IF(AND(IFERROR(VALUE(IFERROR(TRIM(INDEX($A782:$V782,MATCH(Lists!$J$2,$A$1:$V$1,0))&amp;""),"")),"")&gt;=0,IFERROR(VALUE(IFERROR(TRIM(INDEX($A782:$V782,MATCH(Lists!$J$2,$A$1:$V$1,0))&amp;""),"")),"")&lt;=10),IFERROR(VALUE(IFERROR(TRIM(INDEX($A782:$V782,MATCH(Lists!$J$2,$A$1:$V$1,0))&amp;""),"")),""),""),"")</f>
        <v/>
      </c>
      <c r="Z782" s="36">
        <f>IF(Y782="","",IF(Y782&gt;=9,"Promoter",IF(Y782&gt;=7,"Passive","Detractor")))</f>
        <v/>
      </c>
      <c r="AA782" s="36">
        <f>IFERROR(VALUE(IFERROR(TRIM(INDEX($A782:$V782,MATCH(Lists!$J$4,$A$1:$V$1,0))&amp;""),"")),"")</f>
        <v/>
      </c>
      <c r="AB782" s="36">
        <f>IFERROR(VALUE(IFERROR(TRIM(INDEX($A782:$V782,MATCH(Lists!$J$5,$A$1:$V$1,0))&amp;""),"")),"")</f>
        <v/>
      </c>
      <c r="AC782" s="36">
        <f>IFERROR(VALUE(IFERROR(TRIM(INDEX($A782:$V782,MATCH(Lists!$J$6,$A$1:$V$1,0))&amp;""),"")),"")</f>
        <v/>
      </c>
      <c r="AD782" s="36">
        <f>IFERROR(TRIM(INDEX($A782:$V782,MATCH(Lists!$J$7,$A$1:$V$1,0))&amp;""),"")</f>
        <v/>
      </c>
      <c r="AE782" s="36">
        <f>IFERROR(TRIM(INDEX($A782:$V782,MATCH(Lists!$J$8,$A$1:$V$1,0))&amp;""),"")</f>
        <v/>
      </c>
      <c r="AF782" s="36">
        <f>IFERROR(TRIM(INDEX($A782:$V782,MATCH(Lists!$J$3,$A$1:$V$1,0))&amp;""),"")</f>
        <v/>
      </c>
      <c r="AG782" s="36">
        <f>IF(LEN(AF782)&gt;0,MAX($AG$1:AG781)+1,"")</f>
        <v/>
      </c>
      <c r="AH782" s="36">
        <f>IFERROR(TRIM(INDEX($A782:$V782,MATCH(Lists!$J$9,$A$1:$V$1,0))&amp;""),"")</f>
        <v/>
      </c>
    </row>
    <row r="783">
      <c r="W783" s="35" t="n"/>
      <c r="X783" s="36">
        <f>IFERROR(TRIM(INDEX($A783:$V783,MATCH(Lists!$J$10,$A$1:$V$1,0))&amp;""),"")</f>
        <v/>
      </c>
      <c r="Y783" s="36">
        <f>IF(ISNUMBER(IFERROR(VALUE(IFERROR(TRIM(INDEX($A783:$V783,MATCH(Lists!$J$2,$A$1:$V$1,0))&amp;""),"")),"")),IF(AND(IFERROR(VALUE(IFERROR(TRIM(INDEX($A783:$V783,MATCH(Lists!$J$2,$A$1:$V$1,0))&amp;""),"")),"")&gt;=0,IFERROR(VALUE(IFERROR(TRIM(INDEX($A783:$V783,MATCH(Lists!$J$2,$A$1:$V$1,0))&amp;""),"")),"")&lt;=10),IFERROR(VALUE(IFERROR(TRIM(INDEX($A783:$V783,MATCH(Lists!$J$2,$A$1:$V$1,0))&amp;""),"")),""),""),"")</f>
        <v/>
      </c>
      <c r="Z783" s="36">
        <f>IF(Y783="","",IF(Y783&gt;=9,"Promoter",IF(Y783&gt;=7,"Passive","Detractor")))</f>
        <v/>
      </c>
      <c r="AA783" s="36">
        <f>IFERROR(VALUE(IFERROR(TRIM(INDEX($A783:$V783,MATCH(Lists!$J$4,$A$1:$V$1,0))&amp;""),"")),"")</f>
        <v/>
      </c>
      <c r="AB783" s="36">
        <f>IFERROR(VALUE(IFERROR(TRIM(INDEX($A783:$V783,MATCH(Lists!$J$5,$A$1:$V$1,0))&amp;""),"")),"")</f>
        <v/>
      </c>
      <c r="AC783" s="36">
        <f>IFERROR(VALUE(IFERROR(TRIM(INDEX($A783:$V783,MATCH(Lists!$J$6,$A$1:$V$1,0))&amp;""),"")),"")</f>
        <v/>
      </c>
      <c r="AD783" s="36">
        <f>IFERROR(TRIM(INDEX($A783:$V783,MATCH(Lists!$J$7,$A$1:$V$1,0))&amp;""),"")</f>
        <v/>
      </c>
      <c r="AE783" s="36">
        <f>IFERROR(TRIM(INDEX($A783:$V783,MATCH(Lists!$J$8,$A$1:$V$1,0))&amp;""),"")</f>
        <v/>
      </c>
      <c r="AF783" s="36">
        <f>IFERROR(TRIM(INDEX($A783:$V783,MATCH(Lists!$J$3,$A$1:$V$1,0))&amp;""),"")</f>
        <v/>
      </c>
      <c r="AG783" s="36">
        <f>IF(LEN(AF783)&gt;0,MAX($AG$1:AG782)+1,"")</f>
        <v/>
      </c>
      <c r="AH783" s="36">
        <f>IFERROR(TRIM(INDEX($A783:$V783,MATCH(Lists!$J$9,$A$1:$V$1,0))&amp;""),"")</f>
        <v/>
      </c>
    </row>
    <row r="784">
      <c r="W784" s="35" t="n"/>
      <c r="X784" s="36">
        <f>IFERROR(TRIM(INDEX($A784:$V784,MATCH(Lists!$J$10,$A$1:$V$1,0))&amp;""),"")</f>
        <v/>
      </c>
      <c r="Y784" s="36">
        <f>IF(ISNUMBER(IFERROR(VALUE(IFERROR(TRIM(INDEX($A784:$V784,MATCH(Lists!$J$2,$A$1:$V$1,0))&amp;""),"")),"")),IF(AND(IFERROR(VALUE(IFERROR(TRIM(INDEX($A784:$V784,MATCH(Lists!$J$2,$A$1:$V$1,0))&amp;""),"")),"")&gt;=0,IFERROR(VALUE(IFERROR(TRIM(INDEX($A784:$V784,MATCH(Lists!$J$2,$A$1:$V$1,0))&amp;""),"")),"")&lt;=10),IFERROR(VALUE(IFERROR(TRIM(INDEX($A784:$V784,MATCH(Lists!$J$2,$A$1:$V$1,0))&amp;""),"")),""),""),"")</f>
        <v/>
      </c>
      <c r="Z784" s="36">
        <f>IF(Y784="","",IF(Y784&gt;=9,"Promoter",IF(Y784&gt;=7,"Passive","Detractor")))</f>
        <v/>
      </c>
      <c r="AA784" s="36">
        <f>IFERROR(VALUE(IFERROR(TRIM(INDEX($A784:$V784,MATCH(Lists!$J$4,$A$1:$V$1,0))&amp;""),"")),"")</f>
        <v/>
      </c>
      <c r="AB784" s="36">
        <f>IFERROR(VALUE(IFERROR(TRIM(INDEX($A784:$V784,MATCH(Lists!$J$5,$A$1:$V$1,0))&amp;""),"")),"")</f>
        <v/>
      </c>
      <c r="AC784" s="36">
        <f>IFERROR(VALUE(IFERROR(TRIM(INDEX($A784:$V784,MATCH(Lists!$J$6,$A$1:$V$1,0))&amp;""),"")),"")</f>
        <v/>
      </c>
      <c r="AD784" s="36">
        <f>IFERROR(TRIM(INDEX($A784:$V784,MATCH(Lists!$J$7,$A$1:$V$1,0))&amp;""),"")</f>
        <v/>
      </c>
      <c r="AE784" s="36">
        <f>IFERROR(TRIM(INDEX($A784:$V784,MATCH(Lists!$J$8,$A$1:$V$1,0))&amp;""),"")</f>
        <v/>
      </c>
      <c r="AF784" s="36">
        <f>IFERROR(TRIM(INDEX($A784:$V784,MATCH(Lists!$J$3,$A$1:$V$1,0))&amp;""),"")</f>
        <v/>
      </c>
      <c r="AG784" s="36">
        <f>IF(LEN(AF784)&gt;0,MAX($AG$1:AG783)+1,"")</f>
        <v/>
      </c>
      <c r="AH784" s="36">
        <f>IFERROR(TRIM(INDEX($A784:$V784,MATCH(Lists!$J$9,$A$1:$V$1,0))&amp;""),"")</f>
        <v/>
      </c>
    </row>
    <row r="785">
      <c r="W785" s="35" t="n"/>
      <c r="X785" s="36">
        <f>IFERROR(TRIM(INDEX($A785:$V785,MATCH(Lists!$J$10,$A$1:$V$1,0))&amp;""),"")</f>
        <v/>
      </c>
      <c r="Y785" s="36">
        <f>IF(ISNUMBER(IFERROR(VALUE(IFERROR(TRIM(INDEX($A785:$V785,MATCH(Lists!$J$2,$A$1:$V$1,0))&amp;""),"")),"")),IF(AND(IFERROR(VALUE(IFERROR(TRIM(INDEX($A785:$V785,MATCH(Lists!$J$2,$A$1:$V$1,0))&amp;""),"")),"")&gt;=0,IFERROR(VALUE(IFERROR(TRIM(INDEX($A785:$V785,MATCH(Lists!$J$2,$A$1:$V$1,0))&amp;""),"")),"")&lt;=10),IFERROR(VALUE(IFERROR(TRIM(INDEX($A785:$V785,MATCH(Lists!$J$2,$A$1:$V$1,0))&amp;""),"")),""),""),"")</f>
        <v/>
      </c>
      <c r="Z785" s="36">
        <f>IF(Y785="","",IF(Y785&gt;=9,"Promoter",IF(Y785&gt;=7,"Passive","Detractor")))</f>
        <v/>
      </c>
      <c r="AA785" s="36">
        <f>IFERROR(VALUE(IFERROR(TRIM(INDEX($A785:$V785,MATCH(Lists!$J$4,$A$1:$V$1,0))&amp;""),"")),"")</f>
        <v/>
      </c>
      <c r="AB785" s="36">
        <f>IFERROR(VALUE(IFERROR(TRIM(INDEX($A785:$V785,MATCH(Lists!$J$5,$A$1:$V$1,0))&amp;""),"")),"")</f>
        <v/>
      </c>
      <c r="AC785" s="36">
        <f>IFERROR(VALUE(IFERROR(TRIM(INDEX($A785:$V785,MATCH(Lists!$J$6,$A$1:$V$1,0))&amp;""),"")),"")</f>
        <v/>
      </c>
      <c r="AD785" s="36">
        <f>IFERROR(TRIM(INDEX($A785:$V785,MATCH(Lists!$J$7,$A$1:$V$1,0))&amp;""),"")</f>
        <v/>
      </c>
      <c r="AE785" s="36">
        <f>IFERROR(TRIM(INDEX($A785:$V785,MATCH(Lists!$J$8,$A$1:$V$1,0))&amp;""),"")</f>
        <v/>
      </c>
      <c r="AF785" s="36">
        <f>IFERROR(TRIM(INDEX($A785:$V785,MATCH(Lists!$J$3,$A$1:$V$1,0))&amp;""),"")</f>
        <v/>
      </c>
      <c r="AG785" s="36">
        <f>IF(LEN(AF785)&gt;0,MAX($AG$1:AG784)+1,"")</f>
        <v/>
      </c>
      <c r="AH785" s="36">
        <f>IFERROR(TRIM(INDEX($A785:$V785,MATCH(Lists!$J$9,$A$1:$V$1,0))&amp;""),"")</f>
        <v/>
      </c>
    </row>
    <row r="786">
      <c r="W786" s="35" t="n"/>
      <c r="X786" s="36">
        <f>IFERROR(TRIM(INDEX($A786:$V786,MATCH(Lists!$J$10,$A$1:$V$1,0))&amp;""),"")</f>
        <v/>
      </c>
      <c r="Y786" s="36">
        <f>IF(ISNUMBER(IFERROR(VALUE(IFERROR(TRIM(INDEX($A786:$V786,MATCH(Lists!$J$2,$A$1:$V$1,0))&amp;""),"")),"")),IF(AND(IFERROR(VALUE(IFERROR(TRIM(INDEX($A786:$V786,MATCH(Lists!$J$2,$A$1:$V$1,0))&amp;""),"")),"")&gt;=0,IFERROR(VALUE(IFERROR(TRIM(INDEX($A786:$V786,MATCH(Lists!$J$2,$A$1:$V$1,0))&amp;""),"")),"")&lt;=10),IFERROR(VALUE(IFERROR(TRIM(INDEX($A786:$V786,MATCH(Lists!$J$2,$A$1:$V$1,0))&amp;""),"")),""),""),"")</f>
        <v/>
      </c>
      <c r="Z786" s="36">
        <f>IF(Y786="","",IF(Y786&gt;=9,"Promoter",IF(Y786&gt;=7,"Passive","Detractor")))</f>
        <v/>
      </c>
      <c r="AA786" s="36">
        <f>IFERROR(VALUE(IFERROR(TRIM(INDEX($A786:$V786,MATCH(Lists!$J$4,$A$1:$V$1,0))&amp;""),"")),"")</f>
        <v/>
      </c>
      <c r="AB786" s="36">
        <f>IFERROR(VALUE(IFERROR(TRIM(INDEX($A786:$V786,MATCH(Lists!$J$5,$A$1:$V$1,0))&amp;""),"")),"")</f>
        <v/>
      </c>
      <c r="AC786" s="36">
        <f>IFERROR(VALUE(IFERROR(TRIM(INDEX($A786:$V786,MATCH(Lists!$J$6,$A$1:$V$1,0))&amp;""),"")),"")</f>
        <v/>
      </c>
      <c r="AD786" s="36">
        <f>IFERROR(TRIM(INDEX($A786:$V786,MATCH(Lists!$J$7,$A$1:$V$1,0))&amp;""),"")</f>
        <v/>
      </c>
      <c r="AE786" s="36">
        <f>IFERROR(TRIM(INDEX($A786:$V786,MATCH(Lists!$J$8,$A$1:$V$1,0))&amp;""),"")</f>
        <v/>
      </c>
      <c r="AF786" s="36">
        <f>IFERROR(TRIM(INDEX($A786:$V786,MATCH(Lists!$J$3,$A$1:$V$1,0))&amp;""),"")</f>
        <v/>
      </c>
      <c r="AG786" s="36">
        <f>IF(LEN(AF786)&gt;0,MAX($AG$1:AG785)+1,"")</f>
        <v/>
      </c>
      <c r="AH786" s="36">
        <f>IFERROR(TRIM(INDEX($A786:$V786,MATCH(Lists!$J$9,$A$1:$V$1,0))&amp;""),"")</f>
        <v/>
      </c>
    </row>
    <row r="787">
      <c r="W787" s="35" t="n"/>
      <c r="X787" s="36">
        <f>IFERROR(TRIM(INDEX($A787:$V787,MATCH(Lists!$J$10,$A$1:$V$1,0))&amp;""),"")</f>
        <v/>
      </c>
      <c r="Y787" s="36">
        <f>IF(ISNUMBER(IFERROR(VALUE(IFERROR(TRIM(INDEX($A787:$V787,MATCH(Lists!$J$2,$A$1:$V$1,0))&amp;""),"")),"")),IF(AND(IFERROR(VALUE(IFERROR(TRIM(INDEX($A787:$V787,MATCH(Lists!$J$2,$A$1:$V$1,0))&amp;""),"")),"")&gt;=0,IFERROR(VALUE(IFERROR(TRIM(INDEX($A787:$V787,MATCH(Lists!$J$2,$A$1:$V$1,0))&amp;""),"")),"")&lt;=10),IFERROR(VALUE(IFERROR(TRIM(INDEX($A787:$V787,MATCH(Lists!$J$2,$A$1:$V$1,0))&amp;""),"")),""),""),"")</f>
        <v/>
      </c>
      <c r="Z787" s="36">
        <f>IF(Y787="","",IF(Y787&gt;=9,"Promoter",IF(Y787&gt;=7,"Passive","Detractor")))</f>
        <v/>
      </c>
      <c r="AA787" s="36">
        <f>IFERROR(VALUE(IFERROR(TRIM(INDEX($A787:$V787,MATCH(Lists!$J$4,$A$1:$V$1,0))&amp;""),"")),"")</f>
        <v/>
      </c>
      <c r="AB787" s="36">
        <f>IFERROR(VALUE(IFERROR(TRIM(INDEX($A787:$V787,MATCH(Lists!$J$5,$A$1:$V$1,0))&amp;""),"")),"")</f>
        <v/>
      </c>
      <c r="AC787" s="36">
        <f>IFERROR(VALUE(IFERROR(TRIM(INDEX($A787:$V787,MATCH(Lists!$J$6,$A$1:$V$1,0))&amp;""),"")),"")</f>
        <v/>
      </c>
      <c r="AD787" s="36">
        <f>IFERROR(TRIM(INDEX($A787:$V787,MATCH(Lists!$J$7,$A$1:$V$1,0))&amp;""),"")</f>
        <v/>
      </c>
      <c r="AE787" s="36">
        <f>IFERROR(TRIM(INDEX($A787:$V787,MATCH(Lists!$J$8,$A$1:$V$1,0))&amp;""),"")</f>
        <v/>
      </c>
      <c r="AF787" s="36">
        <f>IFERROR(TRIM(INDEX($A787:$V787,MATCH(Lists!$J$3,$A$1:$V$1,0))&amp;""),"")</f>
        <v/>
      </c>
      <c r="AG787" s="36">
        <f>IF(LEN(AF787)&gt;0,MAX($AG$1:AG786)+1,"")</f>
        <v/>
      </c>
      <c r="AH787" s="36">
        <f>IFERROR(TRIM(INDEX($A787:$V787,MATCH(Lists!$J$9,$A$1:$V$1,0))&amp;""),"")</f>
        <v/>
      </c>
    </row>
    <row r="788">
      <c r="W788" s="35" t="n"/>
      <c r="X788" s="36">
        <f>IFERROR(TRIM(INDEX($A788:$V788,MATCH(Lists!$J$10,$A$1:$V$1,0))&amp;""),"")</f>
        <v/>
      </c>
      <c r="Y788" s="36">
        <f>IF(ISNUMBER(IFERROR(VALUE(IFERROR(TRIM(INDEX($A788:$V788,MATCH(Lists!$J$2,$A$1:$V$1,0))&amp;""),"")),"")),IF(AND(IFERROR(VALUE(IFERROR(TRIM(INDEX($A788:$V788,MATCH(Lists!$J$2,$A$1:$V$1,0))&amp;""),"")),"")&gt;=0,IFERROR(VALUE(IFERROR(TRIM(INDEX($A788:$V788,MATCH(Lists!$J$2,$A$1:$V$1,0))&amp;""),"")),"")&lt;=10),IFERROR(VALUE(IFERROR(TRIM(INDEX($A788:$V788,MATCH(Lists!$J$2,$A$1:$V$1,0))&amp;""),"")),""),""),"")</f>
        <v/>
      </c>
      <c r="Z788" s="36">
        <f>IF(Y788="","",IF(Y788&gt;=9,"Promoter",IF(Y788&gt;=7,"Passive","Detractor")))</f>
        <v/>
      </c>
      <c r="AA788" s="36">
        <f>IFERROR(VALUE(IFERROR(TRIM(INDEX($A788:$V788,MATCH(Lists!$J$4,$A$1:$V$1,0))&amp;""),"")),"")</f>
        <v/>
      </c>
      <c r="AB788" s="36">
        <f>IFERROR(VALUE(IFERROR(TRIM(INDEX($A788:$V788,MATCH(Lists!$J$5,$A$1:$V$1,0))&amp;""),"")),"")</f>
        <v/>
      </c>
      <c r="AC788" s="36">
        <f>IFERROR(VALUE(IFERROR(TRIM(INDEX($A788:$V788,MATCH(Lists!$J$6,$A$1:$V$1,0))&amp;""),"")),"")</f>
        <v/>
      </c>
      <c r="AD788" s="36">
        <f>IFERROR(TRIM(INDEX($A788:$V788,MATCH(Lists!$J$7,$A$1:$V$1,0))&amp;""),"")</f>
        <v/>
      </c>
      <c r="AE788" s="36">
        <f>IFERROR(TRIM(INDEX($A788:$V788,MATCH(Lists!$J$8,$A$1:$V$1,0))&amp;""),"")</f>
        <v/>
      </c>
      <c r="AF788" s="36">
        <f>IFERROR(TRIM(INDEX($A788:$V788,MATCH(Lists!$J$3,$A$1:$V$1,0))&amp;""),"")</f>
        <v/>
      </c>
      <c r="AG788" s="36">
        <f>IF(LEN(AF788)&gt;0,MAX($AG$1:AG787)+1,"")</f>
        <v/>
      </c>
      <c r="AH788" s="36">
        <f>IFERROR(TRIM(INDEX($A788:$V788,MATCH(Lists!$J$9,$A$1:$V$1,0))&amp;""),"")</f>
        <v/>
      </c>
    </row>
    <row r="789">
      <c r="W789" s="35" t="n"/>
      <c r="X789" s="36">
        <f>IFERROR(TRIM(INDEX($A789:$V789,MATCH(Lists!$J$10,$A$1:$V$1,0))&amp;""),"")</f>
        <v/>
      </c>
      <c r="Y789" s="36">
        <f>IF(ISNUMBER(IFERROR(VALUE(IFERROR(TRIM(INDEX($A789:$V789,MATCH(Lists!$J$2,$A$1:$V$1,0))&amp;""),"")),"")),IF(AND(IFERROR(VALUE(IFERROR(TRIM(INDEX($A789:$V789,MATCH(Lists!$J$2,$A$1:$V$1,0))&amp;""),"")),"")&gt;=0,IFERROR(VALUE(IFERROR(TRIM(INDEX($A789:$V789,MATCH(Lists!$J$2,$A$1:$V$1,0))&amp;""),"")),"")&lt;=10),IFERROR(VALUE(IFERROR(TRIM(INDEX($A789:$V789,MATCH(Lists!$J$2,$A$1:$V$1,0))&amp;""),"")),""),""),"")</f>
        <v/>
      </c>
      <c r="Z789" s="36">
        <f>IF(Y789="","",IF(Y789&gt;=9,"Promoter",IF(Y789&gt;=7,"Passive","Detractor")))</f>
        <v/>
      </c>
      <c r="AA789" s="36">
        <f>IFERROR(VALUE(IFERROR(TRIM(INDEX($A789:$V789,MATCH(Lists!$J$4,$A$1:$V$1,0))&amp;""),"")),"")</f>
        <v/>
      </c>
      <c r="AB789" s="36">
        <f>IFERROR(VALUE(IFERROR(TRIM(INDEX($A789:$V789,MATCH(Lists!$J$5,$A$1:$V$1,0))&amp;""),"")),"")</f>
        <v/>
      </c>
      <c r="AC789" s="36">
        <f>IFERROR(VALUE(IFERROR(TRIM(INDEX($A789:$V789,MATCH(Lists!$J$6,$A$1:$V$1,0))&amp;""),"")),"")</f>
        <v/>
      </c>
      <c r="AD789" s="36">
        <f>IFERROR(TRIM(INDEX($A789:$V789,MATCH(Lists!$J$7,$A$1:$V$1,0))&amp;""),"")</f>
        <v/>
      </c>
      <c r="AE789" s="36">
        <f>IFERROR(TRIM(INDEX($A789:$V789,MATCH(Lists!$J$8,$A$1:$V$1,0))&amp;""),"")</f>
        <v/>
      </c>
      <c r="AF789" s="36">
        <f>IFERROR(TRIM(INDEX($A789:$V789,MATCH(Lists!$J$3,$A$1:$V$1,0))&amp;""),"")</f>
        <v/>
      </c>
      <c r="AG789" s="36">
        <f>IF(LEN(AF789)&gt;0,MAX($AG$1:AG788)+1,"")</f>
        <v/>
      </c>
      <c r="AH789" s="36">
        <f>IFERROR(TRIM(INDEX($A789:$V789,MATCH(Lists!$J$9,$A$1:$V$1,0))&amp;""),"")</f>
        <v/>
      </c>
    </row>
    <row r="790">
      <c r="W790" s="35" t="n"/>
      <c r="X790" s="36">
        <f>IFERROR(TRIM(INDEX($A790:$V790,MATCH(Lists!$J$10,$A$1:$V$1,0))&amp;""),"")</f>
        <v/>
      </c>
      <c r="Y790" s="36">
        <f>IF(ISNUMBER(IFERROR(VALUE(IFERROR(TRIM(INDEX($A790:$V790,MATCH(Lists!$J$2,$A$1:$V$1,0))&amp;""),"")),"")),IF(AND(IFERROR(VALUE(IFERROR(TRIM(INDEX($A790:$V790,MATCH(Lists!$J$2,$A$1:$V$1,0))&amp;""),"")),"")&gt;=0,IFERROR(VALUE(IFERROR(TRIM(INDEX($A790:$V790,MATCH(Lists!$J$2,$A$1:$V$1,0))&amp;""),"")),"")&lt;=10),IFERROR(VALUE(IFERROR(TRIM(INDEX($A790:$V790,MATCH(Lists!$J$2,$A$1:$V$1,0))&amp;""),"")),""),""),"")</f>
        <v/>
      </c>
      <c r="Z790" s="36">
        <f>IF(Y790="","",IF(Y790&gt;=9,"Promoter",IF(Y790&gt;=7,"Passive","Detractor")))</f>
        <v/>
      </c>
      <c r="AA790" s="36">
        <f>IFERROR(VALUE(IFERROR(TRIM(INDEX($A790:$V790,MATCH(Lists!$J$4,$A$1:$V$1,0))&amp;""),"")),"")</f>
        <v/>
      </c>
      <c r="AB790" s="36">
        <f>IFERROR(VALUE(IFERROR(TRIM(INDEX($A790:$V790,MATCH(Lists!$J$5,$A$1:$V$1,0))&amp;""),"")),"")</f>
        <v/>
      </c>
      <c r="AC790" s="36">
        <f>IFERROR(VALUE(IFERROR(TRIM(INDEX($A790:$V790,MATCH(Lists!$J$6,$A$1:$V$1,0))&amp;""),"")),"")</f>
        <v/>
      </c>
      <c r="AD790" s="36">
        <f>IFERROR(TRIM(INDEX($A790:$V790,MATCH(Lists!$J$7,$A$1:$V$1,0))&amp;""),"")</f>
        <v/>
      </c>
      <c r="AE790" s="36">
        <f>IFERROR(TRIM(INDEX($A790:$V790,MATCH(Lists!$J$8,$A$1:$V$1,0))&amp;""),"")</f>
        <v/>
      </c>
      <c r="AF790" s="36">
        <f>IFERROR(TRIM(INDEX($A790:$V790,MATCH(Lists!$J$3,$A$1:$V$1,0))&amp;""),"")</f>
        <v/>
      </c>
      <c r="AG790" s="36">
        <f>IF(LEN(AF790)&gt;0,MAX($AG$1:AG789)+1,"")</f>
        <v/>
      </c>
      <c r="AH790" s="36">
        <f>IFERROR(TRIM(INDEX($A790:$V790,MATCH(Lists!$J$9,$A$1:$V$1,0))&amp;""),"")</f>
        <v/>
      </c>
    </row>
    <row r="791">
      <c r="W791" s="35" t="n"/>
      <c r="X791" s="36">
        <f>IFERROR(TRIM(INDEX($A791:$V791,MATCH(Lists!$J$10,$A$1:$V$1,0))&amp;""),"")</f>
        <v/>
      </c>
      <c r="Y791" s="36">
        <f>IF(ISNUMBER(IFERROR(VALUE(IFERROR(TRIM(INDEX($A791:$V791,MATCH(Lists!$J$2,$A$1:$V$1,0))&amp;""),"")),"")),IF(AND(IFERROR(VALUE(IFERROR(TRIM(INDEX($A791:$V791,MATCH(Lists!$J$2,$A$1:$V$1,0))&amp;""),"")),"")&gt;=0,IFERROR(VALUE(IFERROR(TRIM(INDEX($A791:$V791,MATCH(Lists!$J$2,$A$1:$V$1,0))&amp;""),"")),"")&lt;=10),IFERROR(VALUE(IFERROR(TRIM(INDEX($A791:$V791,MATCH(Lists!$J$2,$A$1:$V$1,0))&amp;""),"")),""),""),"")</f>
        <v/>
      </c>
      <c r="Z791" s="36">
        <f>IF(Y791="","",IF(Y791&gt;=9,"Promoter",IF(Y791&gt;=7,"Passive","Detractor")))</f>
        <v/>
      </c>
      <c r="AA791" s="36">
        <f>IFERROR(VALUE(IFERROR(TRIM(INDEX($A791:$V791,MATCH(Lists!$J$4,$A$1:$V$1,0))&amp;""),"")),"")</f>
        <v/>
      </c>
      <c r="AB791" s="36">
        <f>IFERROR(VALUE(IFERROR(TRIM(INDEX($A791:$V791,MATCH(Lists!$J$5,$A$1:$V$1,0))&amp;""),"")),"")</f>
        <v/>
      </c>
      <c r="AC791" s="36">
        <f>IFERROR(VALUE(IFERROR(TRIM(INDEX($A791:$V791,MATCH(Lists!$J$6,$A$1:$V$1,0))&amp;""),"")),"")</f>
        <v/>
      </c>
      <c r="AD791" s="36">
        <f>IFERROR(TRIM(INDEX($A791:$V791,MATCH(Lists!$J$7,$A$1:$V$1,0))&amp;""),"")</f>
        <v/>
      </c>
      <c r="AE791" s="36">
        <f>IFERROR(TRIM(INDEX($A791:$V791,MATCH(Lists!$J$8,$A$1:$V$1,0))&amp;""),"")</f>
        <v/>
      </c>
      <c r="AF791" s="36">
        <f>IFERROR(TRIM(INDEX($A791:$V791,MATCH(Lists!$J$3,$A$1:$V$1,0))&amp;""),"")</f>
        <v/>
      </c>
      <c r="AG791" s="36">
        <f>IF(LEN(AF791)&gt;0,MAX($AG$1:AG790)+1,"")</f>
        <v/>
      </c>
      <c r="AH791" s="36">
        <f>IFERROR(TRIM(INDEX($A791:$V791,MATCH(Lists!$J$9,$A$1:$V$1,0))&amp;""),"")</f>
        <v/>
      </c>
    </row>
    <row r="792">
      <c r="W792" s="35" t="n"/>
      <c r="X792" s="36">
        <f>IFERROR(TRIM(INDEX($A792:$V792,MATCH(Lists!$J$10,$A$1:$V$1,0))&amp;""),"")</f>
        <v/>
      </c>
      <c r="Y792" s="36">
        <f>IF(ISNUMBER(IFERROR(VALUE(IFERROR(TRIM(INDEX($A792:$V792,MATCH(Lists!$J$2,$A$1:$V$1,0))&amp;""),"")),"")),IF(AND(IFERROR(VALUE(IFERROR(TRIM(INDEX($A792:$V792,MATCH(Lists!$J$2,$A$1:$V$1,0))&amp;""),"")),"")&gt;=0,IFERROR(VALUE(IFERROR(TRIM(INDEX($A792:$V792,MATCH(Lists!$J$2,$A$1:$V$1,0))&amp;""),"")),"")&lt;=10),IFERROR(VALUE(IFERROR(TRIM(INDEX($A792:$V792,MATCH(Lists!$J$2,$A$1:$V$1,0))&amp;""),"")),""),""),"")</f>
        <v/>
      </c>
      <c r="Z792" s="36">
        <f>IF(Y792="","",IF(Y792&gt;=9,"Promoter",IF(Y792&gt;=7,"Passive","Detractor")))</f>
        <v/>
      </c>
      <c r="AA792" s="36">
        <f>IFERROR(VALUE(IFERROR(TRIM(INDEX($A792:$V792,MATCH(Lists!$J$4,$A$1:$V$1,0))&amp;""),"")),"")</f>
        <v/>
      </c>
      <c r="AB792" s="36">
        <f>IFERROR(VALUE(IFERROR(TRIM(INDEX($A792:$V792,MATCH(Lists!$J$5,$A$1:$V$1,0))&amp;""),"")),"")</f>
        <v/>
      </c>
      <c r="AC792" s="36">
        <f>IFERROR(VALUE(IFERROR(TRIM(INDEX($A792:$V792,MATCH(Lists!$J$6,$A$1:$V$1,0))&amp;""),"")),"")</f>
        <v/>
      </c>
      <c r="AD792" s="36">
        <f>IFERROR(TRIM(INDEX($A792:$V792,MATCH(Lists!$J$7,$A$1:$V$1,0))&amp;""),"")</f>
        <v/>
      </c>
      <c r="AE792" s="36">
        <f>IFERROR(TRIM(INDEX($A792:$V792,MATCH(Lists!$J$8,$A$1:$V$1,0))&amp;""),"")</f>
        <v/>
      </c>
      <c r="AF792" s="36">
        <f>IFERROR(TRIM(INDEX($A792:$V792,MATCH(Lists!$J$3,$A$1:$V$1,0))&amp;""),"")</f>
        <v/>
      </c>
      <c r="AG792" s="36">
        <f>IF(LEN(AF792)&gt;0,MAX($AG$1:AG791)+1,"")</f>
        <v/>
      </c>
      <c r="AH792" s="36">
        <f>IFERROR(TRIM(INDEX($A792:$V792,MATCH(Lists!$J$9,$A$1:$V$1,0))&amp;""),"")</f>
        <v/>
      </c>
    </row>
    <row r="793">
      <c r="W793" s="35" t="n"/>
      <c r="X793" s="36">
        <f>IFERROR(TRIM(INDEX($A793:$V793,MATCH(Lists!$J$10,$A$1:$V$1,0))&amp;""),"")</f>
        <v/>
      </c>
      <c r="Y793" s="36">
        <f>IF(ISNUMBER(IFERROR(VALUE(IFERROR(TRIM(INDEX($A793:$V793,MATCH(Lists!$J$2,$A$1:$V$1,0))&amp;""),"")),"")),IF(AND(IFERROR(VALUE(IFERROR(TRIM(INDEX($A793:$V793,MATCH(Lists!$J$2,$A$1:$V$1,0))&amp;""),"")),"")&gt;=0,IFERROR(VALUE(IFERROR(TRIM(INDEX($A793:$V793,MATCH(Lists!$J$2,$A$1:$V$1,0))&amp;""),"")),"")&lt;=10),IFERROR(VALUE(IFERROR(TRIM(INDEX($A793:$V793,MATCH(Lists!$J$2,$A$1:$V$1,0))&amp;""),"")),""),""),"")</f>
        <v/>
      </c>
      <c r="Z793" s="36">
        <f>IF(Y793="","",IF(Y793&gt;=9,"Promoter",IF(Y793&gt;=7,"Passive","Detractor")))</f>
        <v/>
      </c>
      <c r="AA793" s="36">
        <f>IFERROR(VALUE(IFERROR(TRIM(INDEX($A793:$V793,MATCH(Lists!$J$4,$A$1:$V$1,0))&amp;""),"")),"")</f>
        <v/>
      </c>
      <c r="AB793" s="36">
        <f>IFERROR(VALUE(IFERROR(TRIM(INDEX($A793:$V793,MATCH(Lists!$J$5,$A$1:$V$1,0))&amp;""),"")),"")</f>
        <v/>
      </c>
      <c r="AC793" s="36">
        <f>IFERROR(VALUE(IFERROR(TRIM(INDEX($A793:$V793,MATCH(Lists!$J$6,$A$1:$V$1,0))&amp;""),"")),"")</f>
        <v/>
      </c>
      <c r="AD793" s="36">
        <f>IFERROR(TRIM(INDEX($A793:$V793,MATCH(Lists!$J$7,$A$1:$V$1,0))&amp;""),"")</f>
        <v/>
      </c>
      <c r="AE793" s="36">
        <f>IFERROR(TRIM(INDEX($A793:$V793,MATCH(Lists!$J$8,$A$1:$V$1,0))&amp;""),"")</f>
        <v/>
      </c>
      <c r="AF793" s="36">
        <f>IFERROR(TRIM(INDEX($A793:$V793,MATCH(Lists!$J$3,$A$1:$V$1,0))&amp;""),"")</f>
        <v/>
      </c>
      <c r="AG793" s="36">
        <f>IF(LEN(AF793)&gt;0,MAX($AG$1:AG792)+1,"")</f>
        <v/>
      </c>
      <c r="AH793" s="36">
        <f>IFERROR(TRIM(INDEX($A793:$V793,MATCH(Lists!$J$9,$A$1:$V$1,0))&amp;""),"")</f>
        <v/>
      </c>
    </row>
    <row r="794">
      <c r="W794" s="35" t="n"/>
      <c r="X794" s="36">
        <f>IFERROR(TRIM(INDEX($A794:$V794,MATCH(Lists!$J$10,$A$1:$V$1,0))&amp;""),"")</f>
        <v/>
      </c>
      <c r="Y794" s="36">
        <f>IF(ISNUMBER(IFERROR(VALUE(IFERROR(TRIM(INDEX($A794:$V794,MATCH(Lists!$J$2,$A$1:$V$1,0))&amp;""),"")),"")),IF(AND(IFERROR(VALUE(IFERROR(TRIM(INDEX($A794:$V794,MATCH(Lists!$J$2,$A$1:$V$1,0))&amp;""),"")),"")&gt;=0,IFERROR(VALUE(IFERROR(TRIM(INDEX($A794:$V794,MATCH(Lists!$J$2,$A$1:$V$1,0))&amp;""),"")),"")&lt;=10),IFERROR(VALUE(IFERROR(TRIM(INDEX($A794:$V794,MATCH(Lists!$J$2,$A$1:$V$1,0))&amp;""),"")),""),""),"")</f>
        <v/>
      </c>
      <c r="Z794" s="36">
        <f>IF(Y794="","",IF(Y794&gt;=9,"Promoter",IF(Y794&gt;=7,"Passive","Detractor")))</f>
        <v/>
      </c>
      <c r="AA794" s="36">
        <f>IFERROR(VALUE(IFERROR(TRIM(INDEX($A794:$V794,MATCH(Lists!$J$4,$A$1:$V$1,0))&amp;""),"")),"")</f>
        <v/>
      </c>
      <c r="AB794" s="36">
        <f>IFERROR(VALUE(IFERROR(TRIM(INDEX($A794:$V794,MATCH(Lists!$J$5,$A$1:$V$1,0))&amp;""),"")),"")</f>
        <v/>
      </c>
      <c r="AC794" s="36">
        <f>IFERROR(VALUE(IFERROR(TRIM(INDEX($A794:$V794,MATCH(Lists!$J$6,$A$1:$V$1,0))&amp;""),"")),"")</f>
        <v/>
      </c>
      <c r="AD794" s="36">
        <f>IFERROR(TRIM(INDEX($A794:$V794,MATCH(Lists!$J$7,$A$1:$V$1,0))&amp;""),"")</f>
        <v/>
      </c>
      <c r="AE794" s="36">
        <f>IFERROR(TRIM(INDEX($A794:$V794,MATCH(Lists!$J$8,$A$1:$V$1,0))&amp;""),"")</f>
        <v/>
      </c>
      <c r="AF794" s="36">
        <f>IFERROR(TRIM(INDEX($A794:$V794,MATCH(Lists!$J$3,$A$1:$V$1,0))&amp;""),"")</f>
        <v/>
      </c>
      <c r="AG794" s="36">
        <f>IF(LEN(AF794)&gt;0,MAX($AG$1:AG793)+1,"")</f>
        <v/>
      </c>
      <c r="AH794" s="36">
        <f>IFERROR(TRIM(INDEX($A794:$V794,MATCH(Lists!$J$9,$A$1:$V$1,0))&amp;""),"")</f>
        <v/>
      </c>
    </row>
    <row r="795">
      <c r="W795" s="35" t="n"/>
      <c r="X795" s="36">
        <f>IFERROR(TRIM(INDEX($A795:$V795,MATCH(Lists!$J$10,$A$1:$V$1,0))&amp;""),"")</f>
        <v/>
      </c>
      <c r="Y795" s="36">
        <f>IF(ISNUMBER(IFERROR(VALUE(IFERROR(TRIM(INDEX($A795:$V795,MATCH(Lists!$J$2,$A$1:$V$1,0))&amp;""),"")),"")),IF(AND(IFERROR(VALUE(IFERROR(TRIM(INDEX($A795:$V795,MATCH(Lists!$J$2,$A$1:$V$1,0))&amp;""),"")),"")&gt;=0,IFERROR(VALUE(IFERROR(TRIM(INDEX($A795:$V795,MATCH(Lists!$J$2,$A$1:$V$1,0))&amp;""),"")),"")&lt;=10),IFERROR(VALUE(IFERROR(TRIM(INDEX($A795:$V795,MATCH(Lists!$J$2,$A$1:$V$1,0))&amp;""),"")),""),""),"")</f>
        <v/>
      </c>
      <c r="Z795" s="36">
        <f>IF(Y795="","",IF(Y795&gt;=9,"Promoter",IF(Y795&gt;=7,"Passive","Detractor")))</f>
        <v/>
      </c>
      <c r="AA795" s="36">
        <f>IFERROR(VALUE(IFERROR(TRIM(INDEX($A795:$V795,MATCH(Lists!$J$4,$A$1:$V$1,0))&amp;""),"")),"")</f>
        <v/>
      </c>
      <c r="AB795" s="36">
        <f>IFERROR(VALUE(IFERROR(TRIM(INDEX($A795:$V795,MATCH(Lists!$J$5,$A$1:$V$1,0))&amp;""),"")),"")</f>
        <v/>
      </c>
      <c r="AC795" s="36">
        <f>IFERROR(VALUE(IFERROR(TRIM(INDEX($A795:$V795,MATCH(Lists!$J$6,$A$1:$V$1,0))&amp;""),"")),"")</f>
        <v/>
      </c>
      <c r="AD795" s="36">
        <f>IFERROR(TRIM(INDEX($A795:$V795,MATCH(Lists!$J$7,$A$1:$V$1,0))&amp;""),"")</f>
        <v/>
      </c>
      <c r="AE795" s="36">
        <f>IFERROR(TRIM(INDEX($A795:$V795,MATCH(Lists!$J$8,$A$1:$V$1,0))&amp;""),"")</f>
        <v/>
      </c>
      <c r="AF795" s="36">
        <f>IFERROR(TRIM(INDEX($A795:$V795,MATCH(Lists!$J$3,$A$1:$V$1,0))&amp;""),"")</f>
        <v/>
      </c>
      <c r="AG795" s="36">
        <f>IF(LEN(AF795)&gt;0,MAX($AG$1:AG794)+1,"")</f>
        <v/>
      </c>
      <c r="AH795" s="36">
        <f>IFERROR(TRIM(INDEX($A795:$V795,MATCH(Lists!$J$9,$A$1:$V$1,0))&amp;""),"")</f>
        <v/>
      </c>
    </row>
    <row r="796">
      <c r="W796" s="35" t="n"/>
      <c r="X796" s="36">
        <f>IFERROR(TRIM(INDEX($A796:$V796,MATCH(Lists!$J$10,$A$1:$V$1,0))&amp;""),"")</f>
        <v/>
      </c>
      <c r="Y796" s="36">
        <f>IF(ISNUMBER(IFERROR(VALUE(IFERROR(TRIM(INDEX($A796:$V796,MATCH(Lists!$J$2,$A$1:$V$1,0))&amp;""),"")),"")),IF(AND(IFERROR(VALUE(IFERROR(TRIM(INDEX($A796:$V796,MATCH(Lists!$J$2,$A$1:$V$1,0))&amp;""),"")),"")&gt;=0,IFERROR(VALUE(IFERROR(TRIM(INDEX($A796:$V796,MATCH(Lists!$J$2,$A$1:$V$1,0))&amp;""),"")),"")&lt;=10),IFERROR(VALUE(IFERROR(TRIM(INDEX($A796:$V796,MATCH(Lists!$J$2,$A$1:$V$1,0))&amp;""),"")),""),""),"")</f>
        <v/>
      </c>
      <c r="Z796" s="36">
        <f>IF(Y796="","",IF(Y796&gt;=9,"Promoter",IF(Y796&gt;=7,"Passive","Detractor")))</f>
        <v/>
      </c>
      <c r="AA796" s="36">
        <f>IFERROR(VALUE(IFERROR(TRIM(INDEX($A796:$V796,MATCH(Lists!$J$4,$A$1:$V$1,0))&amp;""),"")),"")</f>
        <v/>
      </c>
      <c r="AB796" s="36">
        <f>IFERROR(VALUE(IFERROR(TRIM(INDEX($A796:$V796,MATCH(Lists!$J$5,$A$1:$V$1,0))&amp;""),"")),"")</f>
        <v/>
      </c>
      <c r="AC796" s="36">
        <f>IFERROR(VALUE(IFERROR(TRIM(INDEX($A796:$V796,MATCH(Lists!$J$6,$A$1:$V$1,0))&amp;""),"")),"")</f>
        <v/>
      </c>
      <c r="AD796" s="36">
        <f>IFERROR(TRIM(INDEX($A796:$V796,MATCH(Lists!$J$7,$A$1:$V$1,0))&amp;""),"")</f>
        <v/>
      </c>
      <c r="AE796" s="36">
        <f>IFERROR(TRIM(INDEX($A796:$V796,MATCH(Lists!$J$8,$A$1:$V$1,0))&amp;""),"")</f>
        <v/>
      </c>
      <c r="AF796" s="36">
        <f>IFERROR(TRIM(INDEX($A796:$V796,MATCH(Lists!$J$3,$A$1:$V$1,0))&amp;""),"")</f>
        <v/>
      </c>
      <c r="AG796" s="36">
        <f>IF(LEN(AF796)&gt;0,MAX($AG$1:AG795)+1,"")</f>
        <v/>
      </c>
      <c r="AH796" s="36">
        <f>IFERROR(TRIM(INDEX($A796:$V796,MATCH(Lists!$J$9,$A$1:$V$1,0))&amp;""),"")</f>
        <v/>
      </c>
    </row>
    <row r="797">
      <c r="W797" s="35" t="n"/>
      <c r="X797" s="36">
        <f>IFERROR(TRIM(INDEX($A797:$V797,MATCH(Lists!$J$10,$A$1:$V$1,0))&amp;""),"")</f>
        <v/>
      </c>
      <c r="Y797" s="36">
        <f>IF(ISNUMBER(IFERROR(VALUE(IFERROR(TRIM(INDEX($A797:$V797,MATCH(Lists!$J$2,$A$1:$V$1,0))&amp;""),"")),"")),IF(AND(IFERROR(VALUE(IFERROR(TRIM(INDEX($A797:$V797,MATCH(Lists!$J$2,$A$1:$V$1,0))&amp;""),"")),"")&gt;=0,IFERROR(VALUE(IFERROR(TRIM(INDEX($A797:$V797,MATCH(Lists!$J$2,$A$1:$V$1,0))&amp;""),"")),"")&lt;=10),IFERROR(VALUE(IFERROR(TRIM(INDEX($A797:$V797,MATCH(Lists!$J$2,$A$1:$V$1,0))&amp;""),"")),""),""),"")</f>
        <v/>
      </c>
      <c r="Z797" s="36">
        <f>IF(Y797="","",IF(Y797&gt;=9,"Promoter",IF(Y797&gt;=7,"Passive","Detractor")))</f>
        <v/>
      </c>
      <c r="AA797" s="36">
        <f>IFERROR(VALUE(IFERROR(TRIM(INDEX($A797:$V797,MATCH(Lists!$J$4,$A$1:$V$1,0))&amp;""),"")),"")</f>
        <v/>
      </c>
      <c r="AB797" s="36">
        <f>IFERROR(VALUE(IFERROR(TRIM(INDEX($A797:$V797,MATCH(Lists!$J$5,$A$1:$V$1,0))&amp;""),"")),"")</f>
        <v/>
      </c>
      <c r="AC797" s="36">
        <f>IFERROR(VALUE(IFERROR(TRIM(INDEX($A797:$V797,MATCH(Lists!$J$6,$A$1:$V$1,0))&amp;""),"")),"")</f>
        <v/>
      </c>
      <c r="AD797" s="36">
        <f>IFERROR(TRIM(INDEX($A797:$V797,MATCH(Lists!$J$7,$A$1:$V$1,0))&amp;""),"")</f>
        <v/>
      </c>
      <c r="AE797" s="36">
        <f>IFERROR(TRIM(INDEX($A797:$V797,MATCH(Lists!$J$8,$A$1:$V$1,0))&amp;""),"")</f>
        <v/>
      </c>
      <c r="AF797" s="36">
        <f>IFERROR(TRIM(INDEX($A797:$V797,MATCH(Lists!$J$3,$A$1:$V$1,0))&amp;""),"")</f>
        <v/>
      </c>
      <c r="AG797" s="36">
        <f>IF(LEN(AF797)&gt;0,MAX($AG$1:AG796)+1,"")</f>
        <v/>
      </c>
      <c r="AH797" s="36">
        <f>IFERROR(TRIM(INDEX($A797:$V797,MATCH(Lists!$J$9,$A$1:$V$1,0))&amp;""),"")</f>
        <v/>
      </c>
    </row>
    <row r="798">
      <c r="W798" s="35" t="n"/>
      <c r="X798" s="36">
        <f>IFERROR(TRIM(INDEX($A798:$V798,MATCH(Lists!$J$10,$A$1:$V$1,0))&amp;""),"")</f>
        <v/>
      </c>
      <c r="Y798" s="36">
        <f>IF(ISNUMBER(IFERROR(VALUE(IFERROR(TRIM(INDEX($A798:$V798,MATCH(Lists!$J$2,$A$1:$V$1,0))&amp;""),"")),"")),IF(AND(IFERROR(VALUE(IFERROR(TRIM(INDEX($A798:$V798,MATCH(Lists!$J$2,$A$1:$V$1,0))&amp;""),"")),"")&gt;=0,IFERROR(VALUE(IFERROR(TRIM(INDEX($A798:$V798,MATCH(Lists!$J$2,$A$1:$V$1,0))&amp;""),"")),"")&lt;=10),IFERROR(VALUE(IFERROR(TRIM(INDEX($A798:$V798,MATCH(Lists!$J$2,$A$1:$V$1,0))&amp;""),"")),""),""),"")</f>
        <v/>
      </c>
      <c r="Z798" s="36">
        <f>IF(Y798="","",IF(Y798&gt;=9,"Promoter",IF(Y798&gt;=7,"Passive","Detractor")))</f>
        <v/>
      </c>
      <c r="AA798" s="36">
        <f>IFERROR(VALUE(IFERROR(TRIM(INDEX($A798:$V798,MATCH(Lists!$J$4,$A$1:$V$1,0))&amp;""),"")),"")</f>
        <v/>
      </c>
      <c r="AB798" s="36">
        <f>IFERROR(VALUE(IFERROR(TRIM(INDEX($A798:$V798,MATCH(Lists!$J$5,$A$1:$V$1,0))&amp;""),"")),"")</f>
        <v/>
      </c>
      <c r="AC798" s="36">
        <f>IFERROR(VALUE(IFERROR(TRIM(INDEX($A798:$V798,MATCH(Lists!$J$6,$A$1:$V$1,0))&amp;""),"")),"")</f>
        <v/>
      </c>
      <c r="AD798" s="36">
        <f>IFERROR(TRIM(INDEX($A798:$V798,MATCH(Lists!$J$7,$A$1:$V$1,0))&amp;""),"")</f>
        <v/>
      </c>
      <c r="AE798" s="36">
        <f>IFERROR(TRIM(INDEX($A798:$V798,MATCH(Lists!$J$8,$A$1:$V$1,0))&amp;""),"")</f>
        <v/>
      </c>
      <c r="AF798" s="36">
        <f>IFERROR(TRIM(INDEX($A798:$V798,MATCH(Lists!$J$3,$A$1:$V$1,0))&amp;""),"")</f>
        <v/>
      </c>
      <c r="AG798" s="36">
        <f>IF(LEN(AF798)&gt;0,MAX($AG$1:AG797)+1,"")</f>
        <v/>
      </c>
      <c r="AH798" s="36">
        <f>IFERROR(TRIM(INDEX($A798:$V798,MATCH(Lists!$J$9,$A$1:$V$1,0))&amp;""),"")</f>
        <v/>
      </c>
    </row>
    <row r="799">
      <c r="W799" s="35" t="n"/>
      <c r="X799" s="36">
        <f>IFERROR(TRIM(INDEX($A799:$V799,MATCH(Lists!$J$10,$A$1:$V$1,0))&amp;""),"")</f>
        <v/>
      </c>
      <c r="Y799" s="36">
        <f>IF(ISNUMBER(IFERROR(VALUE(IFERROR(TRIM(INDEX($A799:$V799,MATCH(Lists!$J$2,$A$1:$V$1,0))&amp;""),"")),"")),IF(AND(IFERROR(VALUE(IFERROR(TRIM(INDEX($A799:$V799,MATCH(Lists!$J$2,$A$1:$V$1,0))&amp;""),"")),"")&gt;=0,IFERROR(VALUE(IFERROR(TRIM(INDEX($A799:$V799,MATCH(Lists!$J$2,$A$1:$V$1,0))&amp;""),"")),"")&lt;=10),IFERROR(VALUE(IFERROR(TRIM(INDEX($A799:$V799,MATCH(Lists!$J$2,$A$1:$V$1,0))&amp;""),"")),""),""),"")</f>
        <v/>
      </c>
      <c r="Z799" s="36">
        <f>IF(Y799="","",IF(Y799&gt;=9,"Promoter",IF(Y799&gt;=7,"Passive","Detractor")))</f>
        <v/>
      </c>
      <c r="AA799" s="36">
        <f>IFERROR(VALUE(IFERROR(TRIM(INDEX($A799:$V799,MATCH(Lists!$J$4,$A$1:$V$1,0))&amp;""),"")),"")</f>
        <v/>
      </c>
      <c r="AB799" s="36">
        <f>IFERROR(VALUE(IFERROR(TRIM(INDEX($A799:$V799,MATCH(Lists!$J$5,$A$1:$V$1,0))&amp;""),"")),"")</f>
        <v/>
      </c>
      <c r="AC799" s="36">
        <f>IFERROR(VALUE(IFERROR(TRIM(INDEX($A799:$V799,MATCH(Lists!$J$6,$A$1:$V$1,0))&amp;""),"")),"")</f>
        <v/>
      </c>
      <c r="AD799" s="36">
        <f>IFERROR(TRIM(INDEX($A799:$V799,MATCH(Lists!$J$7,$A$1:$V$1,0))&amp;""),"")</f>
        <v/>
      </c>
      <c r="AE799" s="36">
        <f>IFERROR(TRIM(INDEX($A799:$V799,MATCH(Lists!$J$8,$A$1:$V$1,0))&amp;""),"")</f>
        <v/>
      </c>
      <c r="AF799" s="36">
        <f>IFERROR(TRIM(INDEX($A799:$V799,MATCH(Lists!$J$3,$A$1:$V$1,0))&amp;""),"")</f>
        <v/>
      </c>
      <c r="AG799" s="36">
        <f>IF(LEN(AF799)&gt;0,MAX($AG$1:AG798)+1,"")</f>
        <v/>
      </c>
      <c r="AH799" s="36">
        <f>IFERROR(TRIM(INDEX($A799:$V799,MATCH(Lists!$J$9,$A$1:$V$1,0))&amp;""),"")</f>
        <v/>
      </c>
    </row>
    <row r="800">
      <c r="W800" s="35" t="n"/>
      <c r="X800" s="36">
        <f>IFERROR(TRIM(INDEX($A800:$V800,MATCH(Lists!$J$10,$A$1:$V$1,0))&amp;""),"")</f>
        <v/>
      </c>
      <c r="Y800" s="36">
        <f>IF(ISNUMBER(IFERROR(VALUE(IFERROR(TRIM(INDEX($A800:$V800,MATCH(Lists!$J$2,$A$1:$V$1,0))&amp;""),"")),"")),IF(AND(IFERROR(VALUE(IFERROR(TRIM(INDEX($A800:$V800,MATCH(Lists!$J$2,$A$1:$V$1,0))&amp;""),"")),"")&gt;=0,IFERROR(VALUE(IFERROR(TRIM(INDEX($A800:$V800,MATCH(Lists!$J$2,$A$1:$V$1,0))&amp;""),"")),"")&lt;=10),IFERROR(VALUE(IFERROR(TRIM(INDEX($A800:$V800,MATCH(Lists!$J$2,$A$1:$V$1,0))&amp;""),"")),""),""),"")</f>
        <v/>
      </c>
      <c r="Z800" s="36">
        <f>IF(Y800="","",IF(Y800&gt;=9,"Promoter",IF(Y800&gt;=7,"Passive","Detractor")))</f>
        <v/>
      </c>
      <c r="AA800" s="36">
        <f>IFERROR(VALUE(IFERROR(TRIM(INDEX($A800:$V800,MATCH(Lists!$J$4,$A$1:$V$1,0))&amp;""),"")),"")</f>
        <v/>
      </c>
      <c r="AB800" s="36">
        <f>IFERROR(VALUE(IFERROR(TRIM(INDEX($A800:$V800,MATCH(Lists!$J$5,$A$1:$V$1,0))&amp;""),"")),"")</f>
        <v/>
      </c>
      <c r="AC800" s="36">
        <f>IFERROR(VALUE(IFERROR(TRIM(INDEX($A800:$V800,MATCH(Lists!$J$6,$A$1:$V$1,0))&amp;""),"")),"")</f>
        <v/>
      </c>
      <c r="AD800" s="36">
        <f>IFERROR(TRIM(INDEX($A800:$V800,MATCH(Lists!$J$7,$A$1:$V$1,0))&amp;""),"")</f>
        <v/>
      </c>
      <c r="AE800" s="36">
        <f>IFERROR(TRIM(INDEX($A800:$V800,MATCH(Lists!$J$8,$A$1:$V$1,0))&amp;""),"")</f>
        <v/>
      </c>
      <c r="AF800" s="36">
        <f>IFERROR(TRIM(INDEX($A800:$V800,MATCH(Lists!$J$3,$A$1:$V$1,0))&amp;""),"")</f>
        <v/>
      </c>
      <c r="AG800" s="36">
        <f>IF(LEN(AF800)&gt;0,MAX($AG$1:AG799)+1,"")</f>
        <v/>
      </c>
      <c r="AH800" s="36">
        <f>IFERROR(TRIM(INDEX($A800:$V800,MATCH(Lists!$J$9,$A$1:$V$1,0))&amp;""),"")</f>
        <v/>
      </c>
    </row>
    <row r="801">
      <c r="W801" s="35" t="n"/>
      <c r="X801" s="36">
        <f>IFERROR(TRIM(INDEX($A801:$V801,MATCH(Lists!$J$10,$A$1:$V$1,0))&amp;""),"")</f>
        <v/>
      </c>
      <c r="Y801" s="36">
        <f>IF(ISNUMBER(IFERROR(VALUE(IFERROR(TRIM(INDEX($A801:$V801,MATCH(Lists!$J$2,$A$1:$V$1,0))&amp;""),"")),"")),IF(AND(IFERROR(VALUE(IFERROR(TRIM(INDEX($A801:$V801,MATCH(Lists!$J$2,$A$1:$V$1,0))&amp;""),"")),"")&gt;=0,IFERROR(VALUE(IFERROR(TRIM(INDEX($A801:$V801,MATCH(Lists!$J$2,$A$1:$V$1,0))&amp;""),"")),"")&lt;=10),IFERROR(VALUE(IFERROR(TRIM(INDEX($A801:$V801,MATCH(Lists!$J$2,$A$1:$V$1,0))&amp;""),"")),""),""),"")</f>
        <v/>
      </c>
      <c r="Z801" s="36">
        <f>IF(Y801="","",IF(Y801&gt;=9,"Promoter",IF(Y801&gt;=7,"Passive","Detractor")))</f>
        <v/>
      </c>
      <c r="AA801" s="36">
        <f>IFERROR(VALUE(IFERROR(TRIM(INDEX($A801:$V801,MATCH(Lists!$J$4,$A$1:$V$1,0))&amp;""),"")),"")</f>
        <v/>
      </c>
      <c r="AB801" s="36">
        <f>IFERROR(VALUE(IFERROR(TRIM(INDEX($A801:$V801,MATCH(Lists!$J$5,$A$1:$V$1,0))&amp;""),"")),"")</f>
        <v/>
      </c>
      <c r="AC801" s="36">
        <f>IFERROR(VALUE(IFERROR(TRIM(INDEX($A801:$V801,MATCH(Lists!$J$6,$A$1:$V$1,0))&amp;""),"")),"")</f>
        <v/>
      </c>
      <c r="AD801" s="36">
        <f>IFERROR(TRIM(INDEX($A801:$V801,MATCH(Lists!$J$7,$A$1:$V$1,0))&amp;""),"")</f>
        <v/>
      </c>
      <c r="AE801" s="36">
        <f>IFERROR(TRIM(INDEX($A801:$V801,MATCH(Lists!$J$8,$A$1:$V$1,0))&amp;""),"")</f>
        <v/>
      </c>
      <c r="AF801" s="36">
        <f>IFERROR(TRIM(INDEX($A801:$V801,MATCH(Lists!$J$3,$A$1:$V$1,0))&amp;""),"")</f>
        <v/>
      </c>
      <c r="AG801" s="36">
        <f>IF(LEN(AF801)&gt;0,MAX($AG$1:AG800)+1,"")</f>
        <v/>
      </c>
      <c r="AH801" s="36">
        <f>IFERROR(TRIM(INDEX($A801:$V801,MATCH(Lists!$J$9,$A$1:$V$1,0))&amp;""),"")</f>
        <v/>
      </c>
    </row>
    <row r="802">
      <c r="W802" s="35" t="n"/>
      <c r="X802" s="36">
        <f>IFERROR(TRIM(INDEX($A802:$V802,MATCH(Lists!$J$10,$A$1:$V$1,0))&amp;""),"")</f>
        <v/>
      </c>
      <c r="Y802" s="36">
        <f>IF(ISNUMBER(IFERROR(VALUE(IFERROR(TRIM(INDEX($A802:$V802,MATCH(Lists!$J$2,$A$1:$V$1,0))&amp;""),"")),"")),IF(AND(IFERROR(VALUE(IFERROR(TRIM(INDEX($A802:$V802,MATCH(Lists!$J$2,$A$1:$V$1,0))&amp;""),"")),"")&gt;=0,IFERROR(VALUE(IFERROR(TRIM(INDEX($A802:$V802,MATCH(Lists!$J$2,$A$1:$V$1,0))&amp;""),"")),"")&lt;=10),IFERROR(VALUE(IFERROR(TRIM(INDEX($A802:$V802,MATCH(Lists!$J$2,$A$1:$V$1,0))&amp;""),"")),""),""),"")</f>
        <v/>
      </c>
      <c r="Z802" s="36">
        <f>IF(Y802="","",IF(Y802&gt;=9,"Promoter",IF(Y802&gt;=7,"Passive","Detractor")))</f>
        <v/>
      </c>
      <c r="AA802" s="36">
        <f>IFERROR(VALUE(IFERROR(TRIM(INDEX($A802:$V802,MATCH(Lists!$J$4,$A$1:$V$1,0))&amp;""),"")),"")</f>
        <v/>
      </c>
      <c r="AB802" s="36">
        <f>IFERROR(VALUE(IFERROR(TRIM(INDEX($A802:$V802,MATCH(Lists!$J$5,$A$1:$V$1,0))&amp;""),"")),"")</f>
        <v/>
      </c>
      <c r="AC802" s="36">
        <f>IFERROR(VALUE(IFERROR(TRIM(INDEX($A802:$V802,MATCH(Lists!$J$6,$A$1:$V$1,0))&amp;""),"")),"")</f>
        <v/>
      </c>
      <c r="AD802" s="36">
        <f>IFERROR(TRIM(INDEX($A802:$V802,MATCH(Lists!$J$7,$A$1:$V$1,0))&amp;""),"")</f>
        <v/>
      </c>
      <c r="AE802" s="36">
        <f>IFERROR(TRIM(INDEX($A802:$V802,MATCH(Lists!$J$8,$A$1:$V$1,0))&amp;""),"")</f>
        <v/>
      </c>
      <c r="AF802" s="36">
        <f>IFERROR(TRIM(INDEX($A802:$V802,MATCH(Lists!$J$3,$A$1:$V$1,0))&amp;""),"")</f>
        <v/>
      </c>
      <c r="AG802" s="36">
        <f>IF(LEN(AF802)&gt;0,MAX($AG$1:AG801)+1,"")</f>
        <v/>
      </c>
      <c r="AH802" s="36">
        <f>IFERROR(TRIM(INDEX($A802:$V802,MATCH(Lists!$J$9,$A$1:$V$1,0))&amp;""),"")</f>
        <v/>
      </c>
    </row>
    <row r="803">
      <c r="W803" s="35" t="n"/>
      <c r="X803" s="36">
        <f>IFERROR(TRIM(INDEX($A803:$V803,MATCH(Lists!$J$10,$A$1:$V$1,0))&amp;""),"")</f>
        <v/>
      </c>
      <c r="Y803" s="36">
        <f>IF(ISNUMBER(IFERROR(VALUE(IFERROR(TRIM(INDEX($A803:$V803,MATCH(Lists!$J$2,$A$1:$V$1,0))&amp;""),"")),"")),IF(AND(IFERROR(VALUE(IFERROR(TRIM(INDEX($A803:$V803,MATCH(Lists!$J$2,$A$1:$V$1,0))&amp;""),"")),"")&gt;=0,IFERROR(VALUE(IFERROR(TRIM(INDEX($A803:$V803,MATCH(Lists!$J$2,$A$1:$V$1,0))&amp;""),"")),"")&lt;=10),IFERROR(VALUE(IFERROR(TRIM(INDEX($A803:$V803,MATCH(Lists!$J$2,$A$1:$V$1,0))&amp;""),"")),""),""),"")</f>
        <v/>
      </c>
      <c r="Z803" s="36">
        <f>IF(Y803="","",IF(Y803&gt;=9,"Promoter",IF(Y803&gt;=7,"Passive","Detractor")))</f>
        <v/>
      </c>
      <c r="AA803" s="36">
        <f>IFERROR(VALUE(IFERROR(TRIM(INDEX($A803:$V803,MATCH(Lists!$J$4,$A$1:$V$1,0))&amp;""),"")),"")</f>
        <v/>
      </c>
      <c r="AB803" s="36">
        <f>IFERROR(VALUE(IFERROR(TRIM(INDEX($A803:$V803,MATCH(Lists!$J$5,$A$1:$V$1,0))&amp;""),"")),"")</f>
        <v/>
      </c>
      <c r="AC803" s="36">
        <f>IFERROR(VALUE(IFERROR(TRIM(INDEX($A803:$V803,MATCH(Lists!$J$6,$A$1:$V$1,0))&amp;""),"")),"")</f>
        <v/>
      </c>
      <c r="AD803" s="36">
        <f>IFERROR(TRIM(INDEX($A803:$V803,MATCH(Lists!$J$7,$A$1:$V$1,0))&amp;""),"")</f>
        <v/>
      </c>
      <c r="AE803" s="36">
        <f>IFERROR(TRIM(INDEX($A803:$V803,MATCH(Lists!$J$8,$A$1:$V$1,0))&amp;""),"")</f>
        <v/>
      </c>
      <c r="AF803" s="36">
        <f>IFERROR(TRIM(INDEX($A803:$V803,MATCH(Lists!$J$3,$A$1:$V$1,0))&amp;""),"")</f>
        <v/>
      </c>
      <c r="AG803" s="36">
        <f>IF(LEN(AF803)&gt;0,MAX($AG$1:AG802)+1,"")</f>
        <v/>
      </c>
      <c r="AH803" s="36">
        <f>IFERROR(TRIM(INDEX($A803:$V803,MATCH(Lists!$J$9,$A$1:$V$1,0))&amp;""),"")</f>
        <v/>
      </c>
    </row>
    <row r="804">
      <c r="W804" s="35" t="n"/>
      <c r="X804" s="36">
        <f>IFERROR(TRIM(INDEX($A804:$V804,MATCH(Lists!$J$10,$A$1:$V$1,0))&amp;""),"")</f>
        <v/>
      </c>
      <c r="Y804" s="36">
        <f>IF(ISNUMBER(IFERROR(VALUE(IFERROR(TRIM(INDEX($A804:$V804,MATCH(Lists!$J$2,$A$1:$V$1,0))&amp;""),"")),"")),IF(AND(IFERROR(VALUE(IFERROR(TRIM(INDEX($A804:$V804,MATCH(Lists!$J$2,$A$1:$V$1,0))&amp;""),"")),"")&gt;=0,IFERROR(VALUE(IFERROR(TRIM(INDEX($A804:$V804,MATCH(Lists!$J$2,$A$1:$V$1,0))&amp;""),"")),"")&lt;=10),IFERROR(VALUE(IFERROR(TRIM(INDEX($A804:$V804,MATCH(Lists!$J$2,$A$1:$V$1,0))&amp;""),"")),""),""),"")</f>
        <v/>
      </c>
      <c r="Z804" s="36">
        <f>IF(Y804="","",IF(Y804&gt;=9,"Promoter",IF(Y804&gt;=7,"Passive","Detractor")))</f>
        <v/>
      </c>
      <c r="AA804" s="36">
        <f>IFERROR(VALUE(IFERROR(TRIM(INDEX($A804:$V804,MATCH(Lists!$J$4,$A$1:$V$1,0))&amp;""),"")),"")</f>
        <v/>
      </c>
      <c r="AB804" s="36">
        <f>IFERROR(VALUE(IFERROR(TRIM(INDEX($A804:$V804,MATCH(Lists!$J$5,$A$1:$V$1,0))&amp;""),"")),"")</f>
        <v/>
      </c>
      <c r="AC804" s="36">
        <f>IFERROR(VALUE(IFERROR(TRIM(INDEX($A804:$V804,MATCH(Lists!$J$6,$A$1:$V$1,0))&amp;""),"")),"")</f>
        <v/>
      </c>
      <c r="AD804" s="36">
        <f>IFERROR(TRIM(INDEX($A804:$V804,MATCH(Lists!$J$7,$A$1:$V$1,0))&amp;""),"")</f>
        <v/>
      </c>
      <c r="AE804" s="36">
        <f>IFERROR(TRIM(INDEX($A804:$V804,MATCH(Lists!$J$8,$A$1:$V$1,0))&amp;""),"")</f>
        <v/>
      </c>
      <c r="AF804" s="36">
        <f>IFERROR(TRIM(INDEX($A804:$V804,MATCH(Lists!$J$3,$A$1:$V$1,0))&amp;""),"")</f>
        <v/>
      </c>
      <c r="AG804" s="36">
        <f>IF(LEN(AF804)&gt;0,MAX($AG$1:AG803)+1,"")</f>
        <v/>
      </c>
      <c r="AH804" s="36">
        <f>IFERROR(TRIM(INDEX($A804:$V804,MATCH(Lists!$J$9,$A$1:$V$1,0))&amp;""),"")</f>
        <v/>
      </c>
    </row>
    <row r="805">
      <c r="W805" s="35" t="n"/>
      <c r="X805" s="36">
        <f>IFERROR(TRIM(INDEX($A805:$V805,MATCH(Lists!$J$10,$A$1:$V$1,0))&amp;""),"")</f>
        <v/>
      </c>
      <c r="Y805" s="36">
        <f>IF(ISNUMBER(IFERROR(VALUE(IFERROR(TRIM(INDEX($A805:$V805,MATCH(Lists!$J$2,$A$1:$V$1,0))&amp;""),"")),"")),IF(AND(IFERROR(VALUE(IFERROR(TRIM(INDEX($A805:$V805,MATCH(Lists!$J$2,$A$1:$V$1,0))&amp;""),"")),"")&gt;=0,IFERROR(VALUE(IFERROR(TRIM(INDEX($A805:$V805,MATCH(Lists!$J$2,$A$1:$V$1,0))&amp;""),"")),"")&lt;=10),IFERROR(VALUE(IFERROR(TRIM(INDEX($A805:$V805,MATCH(Lists!$J$2,$A$1:$V$1,0))&amp;""),"")),""),""),"")</f>
        <v/>
      </c>
      <c r="Z805" s="36">
        <f>IF(Y805="","",IF(Y805&gt;=9,"Promoter",IF(Y805&gt;=7,"Passive","Detractor")))</f>
        <v/>
      </c>
      <c r="AA805" s="36">
        <f>IFERROR(VALUE(IFERROR(TRIM(INDEX($A805:$V805,MATCH(Lists!$J$4,$A$1:$V$1,0))&amp;""),"")),"")</f>
        <v/>
      </c>
      <c r="AB805" s="36">
        <f>IFERROR(VALUE(IFERROR(TRIM(INDEX($A805:$V805,MATCH(Lists!$J$5,$A$1:$V$1,0))&amp;""),"")),"")</f>
        <v/>
      </c>
      <c r="AC805" s="36">
        <f>IFERROR(VALUE(IFERROR(TRIM(INDEX($A805:$V805,MATCH(Lists!$J$6,$A$1:$V$1,0))&amp;""),"")),"")</f>
        <v/>
      </c>
      <c r="AD805" s="36">
        <f>IFERROR(TRIM(INDEX($A805:$V805,MATCH(Lists!$J$7,$A$1:$V$1,0))&amp;""),"")</f>
        <v/>
      </c>
      <c r="AE805" s="36">
        <f>IFERROR(TRIM(INDEX($A805:$V805,MATCH(Lists!$J$8,$A$1:$V$1,0))&amp;""),"")</f>
        <v/>
      </c>
      <c r="AF805" s="36">
        <f>IFERROR(TRIM(INDEX($A805:$V805,MATCH(Lists!$J$3,$A$1:$V$1,0))&amp;""),"")</f>
        <v/>
      </c>
      <c r="AG805" s="36">
        <f>IF(LEN(AF805)&gt;0,MAX($AG$1:AG804)+1,"")</f>
        <v/>
      </c>
      <c r="AH805" s="36">
        <f>IFERROR(TRIM(INDEX($A805:$V805,MATCH(Lists!$J$9,$A$1:$V$1,0))&amp;""),"")</f>
        <v/>
      </c>
    </row>
    <row r="806">
      <c r="W806" s="35" t="n"/>
      <c r="X806" s="36">
        <f>IFERROR(TRIM(INDEX($A806:$V806,MATCH(Lists!$J$10,$A$1:$V$1,0))&amp;""),"")</f>
        <v/>
      </c>
      <c r="Y806" s="36">
        <f>IF(ISNUMBER(IFERROR(VALUE(IFERROR(TRIM(INDEX($A806:$V806,MATCH(Lists!$J$2,$A$1:$V$1,0))&amp;""),"")),"")),IF(AND(IFERROR(VALUE(IFERROR(TRIM(INDEX($A806:$V806,MATCH(Lists!$J$2,$A$1:$V$1,0))&amp;""),"")),"")&gt;=0,IFERROR(VALUE(IFERROR(TRIM(INDEX($A806:$V806,MATCH(Lists!$J$2,$A$1:$V$1,0))&amp;""),"")),"")&lt;=10),IFERROR(VALUE(IFERROR(TRIM(INDEX($A806:$V806,MATCH(Lists!$J$2,$A$1:$V$1,0))&amp;""),"")),""),""),"")</f>
        <v/>
      </c>
      <c r="Z806" s="36">
        <f>IF(Y806="","",IF(Y806&gt;=9,"Promoter",IF(Y806&gt;=7,"Passive","Detractor")))</f>
        <v/>
      </c>
      <c r="AA806" s="36">
        <f>IFERROR(VALUE(IFERROR(TRIM(INDEX($A806:$V806,MATCH(Lists!$J$4,$A$1:$V$1,0))&amp;""),"")),"")</f>
        <v/>
      </c>
      <c r="AB806" s="36">
        <f>IFERROR(VALUE(IFERROR(TRIM(INDEX($A806:$V806,MATCH(Lists!$J$5,$A$1:$V$1,0))&amp;""),"")),"")</f>
        <v/>
      </c>
      <c r="AC806" s="36">
        <f>IFERROR(VALUE(IFERROR(TRIM(INDEX($A806:$V806,MATCH(Lists!$J$6,$A$1:$V$1,0))&amp;""),"")),"")</f>
        <v/>
      </c>
      <c r="AD806" s="36">
        <f>IFERROR(TRIM(INDEX($A806:$V806,MATCH(Lists!$J$7,$A$1:$V$1,0))&amp;""),"")</f>
        <v/>
      </c>
      <c r="AE806" s="36">
        <f>IFERROR(TRIM(INDEX($A806:$V806,MATCH(Lists!$J$8,$A$1:$V$1,0))&amp;""),"")</f>
        <v/>
      </c>
      <c r="AF806" s="36">
        <f>IFERROR(TRIM(INDEX($A806:$V806,MATCH(Lists!$J$3,$A$1:$V$1,0))&amp;""),"")</f>
        <v/>
      </c>
      <c r="AG806" s="36">
        <f>IF(LEN(AF806)&gt;0,MAX($AG$1:AG805)+1,"")</f>
        <v/>
      </c>
      <c r="AH806" s="36">
        <f>IFERROR(TRIM(INDEX($A806:$V806,MATCH(Lists!$J$9,$A$1:$V$1,0))&amp;""),"")</f>
        <v/>
      </c>
    </row>
    <row r="807">
      <c r="W807" s="35" t="n"/>
      <c r="X807" s="36">
        <f>IFERROR(TRIM(INDEX($A807:$V807,MATCH(Lists!$J$10,$A$1:$V$1,0))&amp;""),"")</f>
        <v/>
      </c>
      <c r="Y807" s="36">
        <f>IF(ISNUMBER(IFERROR(VALUE(IFERROR(TRIM(INDEX($A807:$V807,MATCH(Lists!$J$2,$A$1:$V$1,0))&amp;""),"")),"")),IF(AND(IFERROR(VALUE(IFERROR(TRIM(INDEX($A807:$V807,MATCH(Lists!$J$2,$A$1:$V$1,0))&amp;""),"")),"")&gt;=0,IFERROR(VALUE(IFERROR(TRIM(INDEX($A807:$V807,MATCH(Lists!$J$2,$A$1:$V$1,0))&amp;""),"")),"")&lt;=10),IFERROR(VALUE(IFERROR(TRIM(INDEX($A807:$V807,MATCH(Lists!$J$2,$A$1:$V$1,0))&amp;""),"")),""),""),"")</f>
        <v/>
      </c>
      <c r="Z807" s="36">
        <f>IF(Y807="","",IF(Y807&gt;=9,"Promoter",IF(Y807&gt;=7,"Passive","Detractor")))</f>
        <v/>
      </c>
      <c r="AA807" s="36">
        <f>IFERROR(VALUE(IFERROR(TRIM(INDEX($A807:$V807,MATCH(Lists!$J$4,$A$1:$V$1,0))&amp;""),"")),"")</f>
        <v/>
      </c>
      <c r="AB807" s="36">
        <f>IFERROR(VALUE(IFERROR(TRIM(INDEX($A807:$V807,MATCH(Lists!$J$5,$A$1:$V$1,0))&amp;""),"")),"")</f>
        <v/>
      </c>
      <c r="AC807" s="36">
        <f>IFERROR(VALUE(IFERROR(TRIM(INDEX($A807:$V807,MATCH(Lists!$J$6,$A$1:$V$1,0))&amp;""),"")),"")</f>
        <v/>
      </c>
      <c r="AD807" s="36">
        <f>IFERROR(TRIM(INDEX($A807:$V807,MATCH(Lists!$J$7,$A$1:$V$1,0))&amp;""),"")</f>
        <v/>
      </c>
      <c r="AE807" s="36">
        <f>IFERROR(TRIM(INDEX($A807:$V807,MATCH(Lists!$J$8,$A$1:$V$1,0))&amp;""),"")</f>
        <v/>
      </c>
      <c r="AF807" s="36">
        <f>IFERROR(TRIM(INDEX($A807:$V807,MATCH(Lists!$J$3,$A$1:$V$1,0))&amp;""),"")</f>
        <v/>
      </c>
      <c r="AG807" s="36">
        <f>IF(LEN(AF807)&gt;0,MAX($AG$1:AG806)+1,"")</f>
        <v/>
      </c>
      <c r="AH807" s="36">
        <f>IFERROR(TRIM(INDEX($A807:$V807,MATCH(Lists!$J$9,$A$1:$V$1,0))&amp;""),"")</f>
        <v/>
      </c>
    </row>
    <row r="808">
      <c r="W808" s="35" t="n"/>
      <c r="X808" s="36">
        <f>IFERROR(TRIM(INDEX($A808:$V808,MATCH(Lists!$J$10,$A$1:$V$1,0))&amp;""),"")</f>
        <v/>
      </c>
      <c r="Y808" s="36">
        <f>IF(ISNUMBER(IFERROR(VALUE(IFERROR(TRIM(INDEX($A808:$V808,MATCH(Lists!$J$2,$A$1:$V$1,0))&amp;""),"")),"")),IF(AND(IFERROR(VALUE(IFERROR(TRIM(INDEX($A808:$V808,MATCH(Lists!$J$2,$A$1:$V$1,0))&amp;""),"")),"")&gt;=0,IFERROR(VALUE(IFERROR(TRIM(INDEX($A808:$V808,MATCH(Lists!$J$2,$A$1:$V$1,0))&amp;""),"")),"")&lt;=10),IFERROR(VALUE(IFERROR(TRIM(INDEX($A808:$V808,MATCH(Lists!$J$2,$A$1:$V$1,0))&amp;""),"")),""),""),"")</f>
        <v/>
      </c>
      <c r="Z808" s="36">
        <f>IF(Y808="","",IF(Y808&gt;=9,"Promoter",IF(Y808&gt;=7,"Passive","Detractor")))</f>
        <v/>
      </c>
      <c r="AA808" s="36">
        <f>IFERROR(VALUE(IFERROR(TRIM(INDEX($A808:$V808,MATCH(Lists!$J$4,$A$1:$V$1,0))&amp;""),"")),"")</f>
        <v/>
      </c>
      <c r="AB808" s="36">
        <f>IFERROR(VALUE(IFERROR(TRIM(INDEX($A808:$V808,MATCH(Lists!$J$5,$A$1:$V$1,0))&amp;""),"")),"")</f>
        <v/>
      </c>
      <c r="AC808" s="36">
        <f>IFERROR(VALUE(IFERROR(TRIM(INDEX($A808:$V808,MATCH(Lists!$J$6,$A$1:$V$1,0))&amp;""),"")),"")</f>
        <v/>
      </c>
      <c r="AD808" s="36">
        <f>IFERROR(TRIM(INDEX($A808:$V808,MATCH(Lists!$J$7,$A$1:$V$1,0))&amp;""),"")</f>
        <v/>
      </c>
      <c r="AE808" s="36">
        <f>IFERROR(TRIM(INDEX($A808:$V808,MATCH(Lists!$J$8,$A$1:$V$1,0))&amp;""),"")</f>
        <v/>
      </c>
      <c r="AF808" s="36">
        <f>IFERROR(TRIM(INDEX($A808:$V808,MATCH(Lists!$J$3,$A$1:$V$1,0))&amp;""),"")</f>
        <v/>
      </c>
      <c r="AG808" s="36">
        <f>IF(LEN(AF808)&gt;0,MAX($AG$1:AG807)+1,"")</f>
        <v/>
      </c>
      <c r="AH808" s="36">
        <f>IFERROR(TRIM(INDEX($A808:$V808,MATCH(Lists!$J$9,$A$1:$V$1,0))&amp;""),"")</f>
        <v/>
      </c>
    </row>
    <row r="809">
      <c r="W809" s="35" t="n"/>
      <c r="X809" s="36">
        <f>IFERROR(TRIM(INDEX($A809:$V809,MATCH(Lists!$J$10,$A$1:$V$1,0))&amp;""),"")</f>
        <v/>
      </c>
      <c r="Y809" s="36">
        <f>IF(ISNUMBER(IFERROR(VALUE(IFERROR(TRIM(INDEX($A809:$V809,MATCH(Lists!$J$2,$A$1:$V$1,0))&amp;""),"")),"")),IF(AND(IFERROR(VALUE(IFERROR(TRIM(INDEX($A809:$V809,MATCH(Lists!$J$2,$A$1:$V$1,0))&amp;""),"")),"")&gt;=0,IFERROR(VALUE(IFERROR(TRIM(INDEX($A809:$V809,MATCH(Lists!$J$2,$A$1:$V$1,0))&amp;""),"")),"")&lt;=10),IFERROR(VALUE(IFERROR(TRIM(INDEX($A809:$V809,MATCH(Lists!$J$2,$A$1:$V$1,0))&amp;""),"")),""),""),"")</f>
        <v/>
      </c>
      <c r="Z809" s="36">
        <f>IF(Y809="","",IF(Y809&gt;=9,"Promoter",IF(Y809&gt;=7,"Passive","Detractor")))</f>
        <v/>
      </c>
      <c r="AA809" s="36">
        <f>IFERROR(VALUE(IFERROR(TRIM(INDEX($A809:$V809,MATCH(Lists!$J$4,$A$1:$V$1,0))&amp;""),"")),"")</f>
        <v/>
      </c>
      <c r="AB809" s="36">
        <f>IFERROR(VALUE(IFERROR(TRIM(INDEX($A809:$V809,MATCH(Lists!$J$5,$A$1:$V$1,0))&amp;""),"")),"")</f>
        <v/>
      </c>
      <c r="AC809" s="36">
        <f>IFERROR(VALUE(IFERROR(TRIM(INDEX($A809:$V809,MATCH(Lists!$J$6,$A$1:$V$1,0))&amp;""),"")),"")</f>
        <v/>
      </c>
      <c r="AD809" s="36">
        <f>IFERROR(TRIM(INDEX($A809:$V809,MATCH(Lists!$J$7,$A$1:$V$1,0))&amp;""),"")</f>
        <v/>
      </c>
      <c r="AE809" s="36">
        <f>IFERROR(TRIM(INDEX($A809:$V809,MATCH(Lists!$J$8,$A$1:$V$1,0))&amp;""),"")</f>
        <v/>
      </c>
      <c r="AF809" s="36">
        <f>IFERROR(TRIM(INDEX($A809:$V809,MATCH(Lists!$J$3,$A$1:$V$1,0))&amp;""),"")</f>
        <v/>
      </c>
      <c r="AG809" s="36">
        <f>IF(LEN(AF809)&gt;0,MAX($AG$1:AG808)+1,"")</f>
        <v/>
      </c>
      <c r="AH809" s="36">
        <f>IFERROR(TRIM(INDEX($A809:$V809,MATCH(Lists!$J$9,$A$1:$V$1,0))&amp;""),"")</f>
        <v/>
      </c>
    </row>
    <row r="810">
      <c r="W810" s="35" t="n"/>
      <c r="X810" s="36">
        <f>IFERROR(TRIM(INDEX($A810:$V810,MATCH(Lists!$J$10,$A$1:$V$1,0))&amp;""),"")</f>
        <v/>
      </c>
      <c r="Y810" s="36">
        <f>IF(ISNUMBER(IFERROR(VALUE(IFERROR(TRIM(INDEX($A810:$V810,MATCH(Lists!$J$2,$A$1:$V$1,0))&amp;""),"")),"")),IF(AND(IFERROR(VALUE(IFERROR(TRIM(INDEX($A810:$V810,MATCH(Lists!$J$2,$A$1:$V$1,0))&amp;""),"")),"")&gt;=0,IFERROR(VALUE(IFERROR(TRIM(INDEX($A810:$V810,MATCH(Lists!$J$2,$A$1:$V$1,0))&amp;""),"")),"")&lt;=10),IFERROR(VALUE(IFERROR(TRIM(INDEX($A810:$V810,MATCH(Lists!$J$2,$A$1:$V$1,0))&amp;""),"")),""),""),"")</f>
        <v/>
      </c>
      <c r="Z810" s="36">
        <f>IF(Y810="","",IF(Y810&gt;=9,"Promoter",IF(Y810&gt;=7,"Passive","Detractor")))</f>
        <v/>
      </c>
      <c r="AA810" s="36">
        <f>IFERROR(VALUE(IFERROR(TRIM(INDEX($A810:$V810,MATCH(Lists!$J$4,$A$1:$V$1,0))&amp;""),"")),"")</f>
        <v/>
      </c>
      <c r="AB810" s="36">
        <f>IFERROR(VALUE(IFERROR(TRIM(INDEX($A810:$V810,MATCH(Lists!$J$5,$A$1:$V$1,0))&amp;""),"")),"")</f>
        <v/>
      </c>
      <c r="AC810" s="36">
        <f>IFERROR(VALUE(IFERROR(TRIM(INDEX($A810:$V810,MATCH(Lists!$J$6,$A$1:$V$1,0))&amp;""),"")),"")</f>
        <v/>
      </c>
      <c r="AD810" s="36">
        <f>IFERROR(TRIM(INDEX($A810:$V810,MATCH(Lists!$J$7,$A$1:$V$1,0))&amp;""),"")</f>
        <v/>
      </c>
      <c r="AE810" s="36">
        <f>IFERROR(TRIM(INDEX($A810:$V810,MATCH(Lists!$J$8,$A$1:$V$1,0))&amp;""),"")</f>
        <v/>
      </c>
      <c r="AF810" s="36">
        <f>IFERROR(TRIM(INDEX($A810:$V810,MATCH(Lists!$J$3,$A$1:$V$1,0))&amp;""),"")</f>
        <v/>
      </c>
      <c r="AG810" s="36">
        <f>IF(LEN(AF810)&gt;0,MAX($AG$1:AG809)+1,"")</f>
        <v/>
      </c>
      <c r="AH810" s="36">
        <f>IFERROR(TRIM(INDEX($A810:$V810,MATCH(Lists!$J$9,$A$1:$V$1,0))&amp;""),"")</f>
        <v/>
      </c>
    </row>
    <row r="811">
      <c r="W811" s="35" t="n"/>
      <c r="X811" s="36">
        <f>IFERROR(TRIM(INDEX($A811:$V811,MATCH(Lists!$J$10,$A$1:$V$1,0))&amp;""),"")</f>
        <v/>
      </c>
      <c r="Y811" s="36">
        <f>IF(ISNUMBER(IFERROR(VALUE(IFERROR(TRIM(INDEX($A811:$V811,MATCH(Lists!$J$2,$A$1:$V$1,0))&amp;""),"")),"")),IF(AND(IFERROR(VALUE(IFERROR(TRIM(INDEX($A811:$V811,MATCH(Lists!$J$2,$A$1:$V$1,0))&amp;""),"")),"")&gt;=0,IFERROR(VALUE(IFERROR(TRIM(INDEX($A811:$V811,MATCH(Lists!$J$2,$A$1:$V$1,0))&amp;""),"")),"")&lt;=10),IFERROR(VALUE(IFERROR(TRIM(INDEX($A811:$V811,MATCH(Lists!$J$2,$A$1:$V$1,0))&amp;""),"")),""),""),"")</f>
        <v/>
      </c>
      <c r="Z811" s="36">
        <f>IF(Y811="","",IF(Y811&gt;=9,"Promoter",IF(Y811&gt;=7,"Passive","Detractor")))</f>
        <v/>
      </c>
      <c r="AA811" s="36">
        <f>IFERROR(VALUE(IFERROR(TRIM(INDEX($A811:$V811,MATCH(Lists!$J$4,$A$1:$V$1,0))&amp;""),"")),"")</f>
        <v/>
      </c>
      <c r="AB811" s="36">
        <f>IFERROR(VALUE(IFERROR(TRIM(INDEX($A811:$V811,MATCH(Lists!$J$5,$A$1:$V$1,0))&amp;""),"")),"")</f>
        <v/>
      </c>
      <c r="AC811" s="36">
        <f>IFERROR(VALUE(IFERROR(TRIM(INDEX($A811:$V811,MATCH(Lists!$J$6,$A$1:$V$1,0))&amp;""),"")),"")</f>
        <v/>
      </c>
      <c r="AD811" s="36">
        <f>IFERROR(TRIM(INDEX($A811:$V811,MATCH(Lists!$J$7,$A$1:$V$1,0))&amp;""),"")</f>
        <v/>
      </c>
      <c r="AE811" s="36">
        <f>IFERROR(TRIM(INDEX($A811:$V811,MATCH(Lists!$J$8,$A$1:$V$1,0))&amp;""),"")</f>
        <v/>
      </c>
      <c r="AF811" s="36">
        <f>IFERROR(TRIM(INDEX($A811:$V811,MATCH(Lists!$J$3,$A$1:$V$1,0))&amp;""),"")</f>
        <v/>
      </c>
      <c r="AG811" s="36">
        <f>IF(LEN(AF811)&gt;0,MAX($AG$1:AG810)+1,"")</f>
        <v/>
      </c>
      <c r="AH811" s="36">
        <f>IFERROR(TRIM(INDEX($A811:$V811,MATCH(Lists!$J$9,$A$1:$V$1,0))&amp;""),"")</f>
        <v/>
      </c>
    </row>
    <row r="812">
      <c r="W812" s="35" t="n"/>
      <c r="X812" s="36">
        <f>IFERROR(TRIM(INDEX($A812:$V812,MATCH(Lists!$J$10,$A$1:$V$1,0))&amp;""),"")</f>
        <v/>
      </c>
      <c r="Y812" s="36">
        <f>IF(ISNUMBER(IFERROR(VALUE(IFERROR(TRIM(INDEX($A812:$V812,MATCH(Lists!$J$2,$A$1:$V$1,0))&amp;""),"")),"")),IF(AND(IFERROR(VALUE(IFERROR(TRIM(INDEX($A812:$V812,MATCH(Lists!$J$2,$A$1:$V$1,0))&amp;""),"")),"")&gt;=0,IFERROR(VALUE(IFERROR(TRIM(INDEX($A812:$V812,MATCH(Lists!$J$2,$A$1:$V$1,0))&amp;""),"")),"")&lt;=10),IFERROR(VALUE(IFERROR(TRIM(INDEX($A812:$V812,MATCH(Lists!$J$2,$A$1:$V$1,0))&amp;""),"")),""),""),"")</f>
        <v/>
      </c>
      <c r="Z812" s="36">
        <f>IF(Y812="","",IF(Y812&gt;=9,"Promoter",IF(Y812&gt;=7,"Passive","Detractor")))</f>
        <v/>
      </c>
      <c r="AA812" s="36">
        <f>IFERROR(VALUE(IFERROR(TRIM(INDEX($A812:$V812,MATCH(Lists!$J$4,$A$1:$V$1,0))&amp;""),"")),"")</f>
        <v/>
      </c>
      <c r="AB812" s="36">
        <f>IFERROR(VALUE(IFERROR(TRIM(INDEX($A812:$V812,MATCH(Lists!$J$5,$A$1:$V$1,0))&amp;""),"")),"")</f>
        <v/>
      </c>
      <c r="AC812" s="36">
        <f>IFERROR(VALUE(IFERROR(TRIM(INDEX($A812:$V812,MATCH(Lists!$J$6,$A$1:$V$1,0))&amp;""),"")),"")</f>
        <v/>
      </c>
      <c r="AD812" s="36">
        <f>IFERROR(TRIM(INDEX($A812:$V812,MATCH(Lists!$J$7,$A$1:$V$1,0))&amp;""),"")</f>
        <v/>
      </c>
      <c r="AE812" s="36">
        <f>IFERROR(TRIM(INDEX($A812:$V812,MATCH(Lists!$J$8,$A$1:$V$1,0))&amp;""),"")</f>
        <v/>
      </c>
      <c r="AF812" s="36">
        <f>IFERROR(TRIM(INDEX($A812:$V812,MATCH(Lists!$J$3,$A$1:$V$1,0))&amp;""),"")</f>
        <v/>
      </c>
      <c r="AG812" s="36">
        <f>IF(LEN(AF812)&gt;0,MAX($AG$1:AG811)+1,"")</f>
        <v/>
      </c>
      <c r="AH812" s="36">
        <f>IFERROR(TRIM(INDEX($A812:$V812,MATCH(Lists!$J$9,$A$1:$V$1,0))&amp;""),"")</f>
        <v/>
      </c>
    </row>
    <row r="813">
      <c r="W813" s="35" t="n"/>
      <c r="X813" s="36">
        <f>IFERROR(TRIM(INDEX($A813:$V813,MATCH(Lists!$J$10,$A$1:$V$1,0))&amp;""),"")</f>
        <v/>
      </c>
      <c r="Y813" s="36">
        <f>IF(ISNUMBER(IFERROR(VALUE(IFERROR(TRIM(INDEX($A813:$V813,MATCH(Lists!$J$2,$A$1:$V$1,0))&amp;""),"")),"")),IF(AND(IFERROR(VALUE(IFERROR(TRIM(INDEX($A813:$V813,MATCH(Lists!$J$2,$A$1:$V$1,0))&amp;""),"")),"")&gt;=0,IFERROR(VALUE(IFERROR(TRIM(INDEX($A813:$V813,MATCH(Lists!$J$2,$A$1:$V$1,0))&amp;""),"")),"")&lt;=10),IFERROR(VALUE(IFERROR(TRIM(INDEX($A813:$V813,MATCH(Lists!$J$2,$A$1:$V$1,0))&amp;""),"")),""),""),"")</f>
        <v/>
      </c>
      <c r="Z813" s="36">
        <f>IF(Y813="","",IF(Y813&gt;=9,"Promoter",IF(Y813&gt;=7,"Passive","Detractor")))</f>
        <v/>
      </c>
      <c r="AA813" s="36">
        <f>IFERROR(VALUE(IFERROR(TRIM(INDEX($A813:$V813,MATCH(Lists!$J$4,$A$1:$V$1,0))&amp;""),"")),"")</f>
        <v/>
      </c>
      <c r="AB813" s="36">
        <f>IFERROR(VALUE(IFERROR(TRIM(INDEX($A813:$V813,MATCH(Lists!$J$5,$A$1:$V$1,0))&amp;""),"")),"")</f>
        <v/>
      </c>
      <c r="AC813" s="36">
        <f>IFERROR(VALUE(IFERROR(TRIM(INDEX($A813:$V813,MATCH(Lists!$J$6,$A$1:$V$1,0))&amp;""),"")),"")</f>
        <v/>
      </c>
      <c r="AD813" s="36">
        <f>IFERROR(TRIM(INDEX($A813:$V813,MATCH(Lists!$J$7,$A$1:$V$1,0))&amp;""),"")</f>
        <v/>
      </c>
      <c r="AE813" s="36">
        <f>IFERROR(TRIM(INDEX($A813:$V813,MATCH(Lists!$J$8,$A$1:$V$1,0))&amp;""),"")</f>
        <v/>
      </c>
      <c r="AF813" s="36">
        <f>IFERROR(TRIM(INDEX($A813:$V813,MATCH(Lists!$J$3,$A$1:$V$1,0))&amp;""),"")</f>
        <v/>
      </c>
      <c r="AG813" s="36">
        <f>IF(LEN(AF813)&gt;0,MAX($AG$1:AG812)+1,"")</f>
        <v/>
      </c>
      <c r="AH813" s="36">
        <f>IFERROR(TRIM(INDEX($A813:$V813,MATCH(Lists!$J$9,$A$1:$V$1,0))&amp;""),"")</f>
        <v/>
      </c>
    </row>
    <row r="814">
      <c r="W814" s="35" t="n"/>
      <c r="X814" s="36">
        <f>IFERROR(TRIM(INDEX($A814:$V814,MATCH(Lists!$J$10,$A$1:$V$1,0))&amp;""),"")</f>
        <v/>
      </c>
      <c r="Y814" s="36">
        <f>IF(ISNUMBER(IFERROR(VALUE(IFERROR(TRIM(INDEX($A814:$V814,MATCH(Lists!$J$2,$A$1:$V$1,0))&amp;""),"")),"")),IF(AND(IFERROR(VALUE(IFERROR(TRIM(INDEX($A814:$V814,MATCH(Lists!$J$2,$A$1:$V$1,0))&amp;""),"")),"")&gt;=0,IFERROR(VALUE(IFERROR(TRIM(INDEX($A814:$V814,MATCH(Lists!$J$2,$A$1:$V$1,0))&amp;""),"")),"")&lt;=10),IFERROR(VALUE(IFERROR(TRIM(INDEX($A814:$V814,MATCH(Lists!$J$2,$A$1:$V$1,0))&amp;""),"")),""),""),"")</f>
        <v/>
      </c>
      <c r="Z814" s="36">
        <f>IF(Y814="","",IF(Y814&gt;=9,"Promoter",IF(Y814&gt;=7,"Passive","Detractor")))</f>
        <v/>
      </c>
      <c r="AA814" s="36">
        <f>IFERROR(VALUE(IFERROR(TRIM(INDEX($A814:$V814,MATCH(Lists!$J$4,$A$1:$V$1,0))&amp;""),"")),"")</f>
        <v/>
      </c>
      <c r="AB814" s="36">
        <f>IFERROR(VALUE(IFERROR(TRIM(INDEX($A814:$V814,MATCH(Lists!$J$5,$A$1:$V$1,0))&amp;""),"")),"")</f>
        <v/>
      </c>
      <c r="AC814" s="36">
        <f>IFERROR(VALUE(IFERROR(TRIM(INDEX($A814:$V814,MATCH(Lists!$J$6,$A$1:$V$1,0))&amp;""),"")),"")</f>
        <v/>
      </c>
      <c r="AD814" s="36">
        <f>IFERROR(TRIM(INDEX($A814:$V814,MATCH(Lists!$J$7,$A$1:$V$1,0))&amp;""),"")</f>
        <v/>
      </c>
      <c r="AE814" s="36">
        <f>IFERROR(TRIM(INDEX($A814:$V814,MATCH(Lists!$J$8,$A$1:$V$1,0))&amp;""),"")</f>
        <v/>
      </c>
      <c r="AF814" s="36">
        <f>IFERROR(TRIM(INDEX($A814:$V814,MATCH(Lists!$J$3,$A$1:$V$1,0))&amp;""),"")</f>
        <v/>
      </c>
      <c r="AG814" s="36">
        <f>IF(LEN(AF814)&gt;0,MAX($AG$1:AG813)+1,"")</f>
        <v/>
      </c>
      <c r="AH814" s="36">
        <f>IFERROR(TRIM(INDEX($A814:$V814,MATCH(Lists!$J$9,$A$1:$V$1,0))&amp;""),"")</f>
        <v/>
      </c>
    </row>
    <row r="815">
      <c r="W815" s="35" t="n"/>
      <c r="X815" s="36">
        <f>IFERROR(TRIM(INDEX($A815:$V815,MATCH(Lists!$J$10,$A$1:$V$1,0))&amp;""),"")</f>
        <v/>
      </c>
      <c r="Y815" s="36">
        <f>IF(ISNUMBER(IFERROR(VALUE(IFERROR(TRIM(INDEX($A815:$V815,MATCH(Lists!$J$2,$A$1:$V$1,0))&amp;""),"")),"")),IF(AND(IFERROR(VALUE(IFERROR(TRIM(INDEX($A815:$V815,MATCH(Lists!$J$2,$A$1:$V$1,0))&amp;""),"")),"")&gt;=0,IFERROR(VALUE(IFERROR(TRIM(INDEX($A815:$V815,MATCH(Lists!$J$2,$A$1:$V$1,0))&amp;""),"")),"")&lt;=10),IFERROR(VALUE(IFERROR(TRIM(INDEX($A815:$V815,MATCH(Lists!$J$2,$A$1:$V$1,0))&amp;""),"")),""),""),"")</f>
        <v/>
      </c>
      <c r="Z815" s="36">
        <f>IF(Y815="","",IF(Y815&gt;=9,"Promoter",IF(Y815&gt;=7,"Passive","Detractor")))</f>
        <v/>
      </c>
      <c r="AA815" s="36">
        <f>IFERROR(VALUE(IFERROR(TRIM(INDEX($A815:$V815,MATCH(Lists!$J$4,$A$1:$V$1,0))&amp;""),"")),"")</f>
        <v/>
      </c>
      <c r="AB815" s="36">
        <f>IFERROR(VALUE(IFERROR(TRIM(INDEX($A815:$V815,MATCH(Lists!$J$5,$A$1:$V$1,0))&amp;""),"")),"")</f>
        <v/>
      </c>
      <c r="AC815" s="36">
        <f>IFERROR(VALUE(IFERROR(TRIM(INDEX($A815:$V815,MATCH(Lists!$J$6,$A$1:$V$1,0))&amp;""),"")),"")</f>
        <v/>
      </c>
      <c r="AD815" s="36">
        <f>IFERROR(TRIM(INDEX($A815:$V815,MATCH(Lists!$J$7,$A$1:$V$1,0))&amp;""),"")</f>
        <v/>
      </c>
      <c r="AE815" s="36">
        <f>IFERROR(TRIM(INDEX($A815:$V815,MATCH(Lists!$J$8,$A$1:$V$1,0))&amp;""),"")</f>
        <v/>
      </c>
      <c r="AF815" s="36">
        <f>IFERROR(TRIM(INDEX($A815:$V815,MATCH(Lists!$J$3,$A$1:$V$1,0))&amp;""),"")</f>
        <v/>
      </c>
      <c r="AG815" s="36">
        <f>IF(LEN(AF815)&gt;0,MAX($AG$1:AG814)+1,"")</f>
        <v/>
      </c>
      <c r="AH815" s="36">
        <f>IFERROR(TRIM(INDEX($A815:$V815,MATCH(Lists!$J$9,$A$1:$V$1,0))&amp;""),"")</f>
        <v/>
      </c>
    </row>
    <row r="816">
      <c r="W816" s="35" t="n"/>
      <c r="X816" s="36">
        <f>IFERROR(TRIM(INDEX($A816:$V816,MATCH(Lists!$J$10,$A$1:$V$1,0))&amp;""),"")</f>
        <v/>
      </c>
      <c r="Y816" s="36">
        <f>IF(ISNUMBER(IFERROR(VALUE(IFERROR(TRIM(INDEX($A816:$V816,MATCH(Lists!$J$2,$A$1:$V$1,0))&amp;""),"")),"")),IF(AND(IFERROR(VALUE(IFERROR(TRIM(INDEX($A816:$V816,MATCH(Lists!$J$2,$A$1:$V$1,0))&amp;""),"")),"")&gt;=0,IFERROR(VALUE(IFERROR(TRIM(INDEX($A816:$V816,MATCH(Lists!$J$2,$A$1:$V$1,0))&amp;""),"")),"")&lt;=10),IFERROR(VALUE(IFERROR(TRIM(INDEX($A816:$V816,MATCH(Lists!$J$2,$A$1:$V$1,0))&amp;""),"")),""),""),"")</f>
        <v/>
      </c>
      <c r="Z816" s="36">
        <f>IF(Y816="","",IF(Y816&gt;=9,"Promoter",IF(Y816&gt;=7,"Passive","Detractor")))</f>
        <v/>
      </c>
      <c r="AA816" s="36">
        <f>IFERROR(VALUE(IFERROR(TRIM(INDEX($A816:$V816,MATCH(Lists!$J$4,$A$1:$V$1,0))&amp;""),"")),"")</f>
        <v/>
      </c>
      <c r="AB816" s="36">
        <f>IFERROR(VALUE(IFERROR(TRIM(INDEX($A816:$V816,MATCH(Lists!$J$5,$A$1:$V$1,0))&amp;""),"")),"")</f>
        <v/>
      </c>
      <c r="AC816" s="36">
        <f>IFERROR(VALUE(IFERROR(TRIM(INDEX($A816:$V816,MATCH(Lists!$J$6,$A$1:$V$1,0))&amp;""),"")),"")</f>
        <v/>
      </c>
      <c r="AD816" s="36">
        <f>IFERROR(TRIM(INDEX($A816:$V816,MATCH(Lists!$J$7,$A$1:$V$1,0))&amp;""),"")</f>
        <v/>
      </c>
      <c r="AE816" s="36">
        <f>IFERROR(TRIM(INDEX($A816:$V816,MATCH(Lists!$J$8,$A$1:$V$1,0))&amp;""),"")</f>
        <v/>
      </c>
      <c r="AF816" s="36">
        <f>IFERROR(TRIM(INDEX($A816:$V816,MATCH(Lists!$J$3,$A$1:$V$1,0))&amp;""),"")</f>
        <v/>
      </c>
      <c r="AG816" s="36">
        <f>IF(LEN(AF816)&gt;0,MAX($AG$1:AG815)+1,"")</f>
        <v/>
      </c>
      <c r="AH816" s="36">
        <f>IFERROR(TRIM(INDEX($A816:$V816,MATCH(Lists!$J$9,$A$1:$V$1,0))&amp;""),"")</f>
        <v/>
      </c>
    </row>
    <row r="817">
      <c r="W817" s="35" t="n"/>
      <c r="X817" s="36">
        <f>IFERROR(TRIM(INDEX($A817:$V817,MATCH(Lists!$J$10,$A$1:$V$1,0))&amp;""),"")</f>
        <v/>
      </c>
      <c r="Y817" s="36">
        <f>IF(ISNUMBER(IFERROR(VALUE(IFERROR(TRIM(INDEX($A817:$V817,MATCH(Lists!$J$2,$A$1:$V$1,0))&amp;""),"")),"")),IF(AND(IFERROR(VALUE(IFERROR(TRIM(INDEX($A817:$V817,MATCH(Lists!$J$2,$A$1:$V$1,0))&amp;""),"")),"")&gt;=0,IFERROR(VALUE(IFERROR(TRIM(INDEX($A817:$V817,MATCH(Lists!$J$2,$A$1:$V$1,0))&amp;""),"")),"")&lt;=10),IFERROR(VALUE(IFERROR(TRIM(INDEX($A817:$V817,MATCH(Lists!$J$2,$A$1:$V$1,0))&amp;""),"")),""),""),"")</f>
        <v/>
      </c>
      <c r="Z817" s="36">
        <f>IF(Y817="","",IF(Y817&gt;=9,"Promoter",IF(Y817&gt;=7,"Passive","Detractor")))</f>
        <v/>
      </c>
      <c r="AA817" s="36">
        <f>IFERROR(VALUE(IFERROR(TRIM(INDEX($A817:$V817,MATCH(Lists!$J$4,$A$1:$V$1,0))&amp;""),"")),"")</f>
        <v/>
      </c>
      <c r="AB817" s="36">
        <f>IFERROR(VALUE(IFERROR(TRIM(INDEX($A817:$V817,MATCH(Lists!$J$5,$A$1:$V$1,0))&amp;""),"")),"")</f>
        <v/>
      </c>
      <c r="AC817" s="36">
        <f>IFERROR(VALUE(IFERROR(TRIM(INDEX($A817:$V817,MATCH(Lists!$J$6,$A$1:$V$1,0))&amp;""),"")),"")</f>
        <v/>
      </c>
      <c r="AD817" s="36">
        <f>IFERROR(TRIM(INDEX($A817:$V817,MATCH(Lists!$J$7,$A$1:$V$1,0))&amp;""),"")</f>
        <v/>
      </c>
      <c r="AE817" s="36">
        <f>IFERROR(TRIM(INDEX($A817:$V817,MATCH(Lists!$J$8,$A$1:$V$1,0))&amp;""),"")</f>
        <v/>
      </c>
      <c r="AF817" s="36">
        <f>IFERROR(TRIM(INDEX($A817:$V817,MATCH(Lists!$J$3,$A$1:$V$1,0))&amp;""),"")</f>
        <v/>
      </c>
      <c r="AG817" s="36">
        <f>IF(LEN(AF817)&gt;0,MAX($AG$1:AG816)+1,"")</f>
        <v/>
      </c>
      <c r="AH817" s="36">
        <f>IFERROR(TRIM(INDEX($A817:$V817,MATCH(Lists!$J$9,$A$1:$V$1,0))&amp;""),"")</f>
        <v/>
      </c>
    </row>
    <row r="818">
      <c r="W818" s="35" t="n"/>
      <c r="X818" s="36">
        <f>IFERROR(TRIM(INDEX($A818:$V818,MATCH(Lists!$J$10,$A$1:$V$1,0))&amp;""),"")</f>
        <v/>
      </c>
      <c r="Y818" s="36">
        <f>IF(ISNUMBER(IFERROR(VALUE(IFERROR(TRIM(INDEX($A818:$V818,MATCH(Lists!$J$2,$A$1:$V$1,0))&amp;""),"")),"")),IF(AND(IFERROR(VALUE(IFERROR(TRIM(INDEX($A818:$V818,MATCH(Lists!$J$2,$A$1:$V$1,0))&amp;""),"")),"")&gt;=0,IFERROR(VALUE(IFERROR(TRIM(INDEX($A818:$V818,MATCH(Lists!$J$2,$A$1:$V$1,0))&amp;""),"")),"")&lt;=10),IFERROR(VALUE(IFERROR(TRIM(INDEX($A818:$V818,MATCH(Lists!$J$2,$A$1:$V$1,0))&amp;""),"")),""),""),"")</f>
        <v/>
      </c>
      <c r="Z818" s="36">
        <f>IF(Y818="","",IF(Y818&gt;=9,"Promoter",IF(Y818&gt;=7,"Passive","Detractor")))</f>
        <v/>
      </c>
      <c r="AA818" s="36">
        <f>IFERROR(VALUE(IFERROR(TRIM(INDEX($A818:$V818,MATCH(Lists!$J$4,$A$1:$V$1,0))&amp;""),"")),"")</f>
        <v/>
      </c>
      <c r="AB818" s="36">
        <f>IFERROR(VALUE(IFERROR(TRIM(INDEX($A818:$V818,MATCH(Lists!$J$5,$A$1:$V$1,0))&amp;""),"")),"")</f>
        <v/>
      </c>
      <c r="AC818" s="36">
        <f>IFERROR(VALUE(IFERROR(TRIM(INDEX($A818:$V818,MATCH(Lists!$J$6,$A$1:$V$1,0))&amp;""),"")),"")</f>
        <v/>
      </c>
      <c r="AD818" s="36">
        <f>IFERROR(TRIM(INDEX($A818:$V818,MATCH(Lists!$J$7,$A$1:$V$1,0))&amp;""),"")</f>
        <v/>
      </c>
      <c r="AE818" s="36">
        <f>IFERROR(TRIM(INDEX($A818:$V818,MATCH(Lists!$J$8,$A$1:$V$1,0))&amp;""),"")</f>
        <v/>
      </c>
      <c r="AF818" s="36">
        <f>IFERROR(TRIM(INDEX($A818:$V818,MATCH(Lists!$J$3,$A$1:$V$1,0))&amp;""),"")</f>
        <v/>
      </c>
      <c r="AG818" s="36">
        <f>IF(LEN(AF818)&gt;0,MAX($AG$1:AG817)+1,"")</f>
        <v/>
      </c>
      <c r="AH818" s="36">
        <f>IFERROR(TRIM(INDEX($A818:$V818,MATCH(Lists!$J$9,$A$1:$V$1,0))&amp;""),"")</f>
        <v/>
      </c>
    </row>
    <row r="819">
      <c r="W819" s="35" t="n"/>
      <c r="X819" s="36">
        <f>IFERROR(TRIM(INDEX($A819:$V819,MATCH(Lists!$J$10,$A$1:$V$1,0))&amp;""),"")</f>
        <v/>
      </c>
      <c r="Y819" s="36">
        <f>IF(ISNUMBER(IFERROR(VALUE(IFERROR(TRIM(INDEX($A819:$V819,MATCH(Lists!$J$2,$A$1:$V$1,0))&amp;""),"")),"")),IF(AND(IFERROR(VALUE(IFERROR(TRIM(INDEX($A819:$V819,MATCH(Lists!$J$2,$A$1:$V$1,0))&amp;""),"")),"")&gt;=0,IFERROR(VALUE(IFERROR(TRIM(INDEX($A819:$V819,MATCH(Lists!$J$2,$A$1:$V$1,0))&amp;""),"")),"")&lt;=10),IFERROR(VALUE(IFERROR(TRIM(INDEX($A819:$V819,MATCH(Lists!$J$2,$A$1:$V$1,0))&amp;""),"")),""),""),"")</f>
        <v/>
      </c>
      <c r="Z819" s="36">
        <f>IF(Y819="","",IF(Y819&gt;=9,"Promoter",IF(Y819&gt;=7,"Passive","Detractor")))</f>
        <v/>
      </c>
      <c r="AA819" s="36">
        <f>IFERROR(VALUE(IFERROR(TRIM(INDEX($A819:$V819,MATCH(Lists!$J$4,$A$1:$V$1,0))&amp;""),"")),"")</f>
        <v/>
      </c>
      <c r="AB819" s="36">
        <f>IFERROR(VALUE(IFERROR(TRIM(INDEX($A819:$V819,MATCH(Lists!$J$5,$A$1:$V$1,0))&amp;""),"")),"")</f>
        <v/>
      </c>
      <c r="AC819" s="36">
        <f>IFERROR(VALUE(IFERROR(TRIM(INDEX($A819:$V819,MATCH(Lists!$J$6,$A$1:$V$1,0))&amp;""),"")),"")</f>
        <v/>
      </c>
      <c r="AD819" s="36">
        <f>IFERROR(TRIM(INDEX($A819:$V819,MATCH(Lists!$J$7,$A$1:$V$1,0))&amp;""),"")</f>
        <v/>
      </c>
      <c r="AE819" s="36">
        <f>IFERROR(TRIM(INDEX($A819:$V819,MATCH(Lists!$J$8,$A$1:$V$1,0))&amp;""),"")</f>
        <v/>
      </c>
      <c r="AF819" s="36">
        <f>IFERROR(TRIM(INDEX($A819:$V819,MATCH(Lists!$J$3,$A$1:$V$1,0))&amp;""),"")</f>
        <v/>
      </c>
      <c r="AG819" s="36">
        <f>IF(LEN(AF819)&gt;0,MAX($AG$1:AG818)+1,"")</f>
        <v/>
      </c>
      <c r="AH819" s="36">
        <f>IFERROR(TRIM(INDEX($A819:$V819,MATCH(Lists!$J$9,$A$1:$V$1,0))&amp;""),"")</f>
        <v/>
      </c>
    </row>
    <row r="820">
      <c r="W820" s="35" t="n"/>
      <c r="X820" s="36">
        <f>IFERROR(TRIM(INDEX($A820:$V820,MATCH(Lists!$J$10,$A$1:$V$1,0))&amp;""),"")</f>
        <v/>
      </c>
      <c r="Y820" s="36">
        <f>IF(ISNUMBER(IFERROR(VALUE(IFERROR(TRIM(INDEX($A820:$V820,MATCH(Lists!$J$2,$A$1:$V$1,0))&amp;""),"")),"")),IF(AND(IFERROR(VALUE(IFERROR(TRIM(INDEX($A820:$V820,MATCH(Lists!$J$2,$A$1:$V$1,0))&amp;""),"")),"")&gt;=0,IFERROR(VALUE(IFERROR(TRIM(INDEX($A820:$V820,MATCH(Lists!$J$2,$A$1:$V$1,0))&amp;""),"")),"")&lt;=10),IFERROR(VALUE(IFERROR(TRIM(INDEX($A820:$V820,MATCH(Lists!$J$2,$A$1:$V$1,0))&amp;""),"")),""),""),"")</f>
        <v/>
      </c>
      <c r="Z820" s="36">
        <f>IF(Y820="","",IF(Y820&gt;=9,"Promoter",IF(Y820&gt;=7,"Passive","Detractor")))</f>
        <v/>
      </c>
      <c r="AA820" s="36">
        <f>IFERROR(VALUE(IFERROR(TRIM(INDEX($A820:$V820,MATCH(Lists!$J$4,$A$1:$V$1,0))&amp;""),"")),"")</f>
        <v/>
      </c>
      <c r="AB820" s="36">
        <f>IFERROR(VALUE(IFERROR(TRIM(INDEX($A820:$V820,MATCH(Lists!$J$5,$A$1:$V$1,0))&amp;""),"")),"")</f>
        <v/>
      </c>
      <c r="AC820" s="36">
        <f>IFERROR(VALUE(IFERROR(TRIM(INDEX($A820:$V820,MATCH(Lists!$J$6,$A$1:$V$1,0))&amp;""),"")),"")</f>
        <v/>
      </c>
      <c r="AD820" s="36">
        <f>IFERROR(TRIM(INDEX($A820:$V820,MATCH(Lists!$J$7,$A$1:$V$1,0))&amp;""),"")</f>
        <v/>
      </c>
      <c r="AE820" s="36">
        <f>IFERROR(TRIM(INDEX($A820:$V820,MATCH(Lists!$J$8,$A$1:$V$1,0))&amp;""),"")</f>
        <v/>
      </c>
      <c r="AF820" s="36">
        <f>IFERROR(TRIM(INDEX($A820:$V820,MATCH(Lists!$J$3,$A$1:$V$1,0))&amp;""),"")</f>
        <v/>
      </c>
      <c r="AG820" s="36">
        <f>IF(LEN(AF820)&gt;0,MAX($AG$1:AG819)+1,"")</f>
        <v/>
      </c>
      <c r="AH820" s="36">
        <f>IFERROR(TRIM(INDEX($A820:$V820,MATCH(Lists!$J$9,$A$1:$V$1,0))&amp;""),"")</f>
        <v/>
      </c>
    </row>
    <row r="821">
      <c r="W821" s="35" t="n"/>
      <c r="X821" s="36">
        <f>IFERROR(TRIM(INDEX($A821:$V821,MATCH(Lists!$J$10,$A$1:$V$1,0))&amp;""),"")</f>
        <v/>
      </c>
      <c r="Y821" s="36">
        <f>IF(ISNUMBER(IFERROR(VALUE(IFERROR(TRIM(INDEX($A821:$V821,MATCH(Lists!$J$2,$A$1:$V$1,0))&amp;""),"")),"")),IF(AND(IFERROR(VALUE(IFERROR(TRIM(INDEX($A821:$V821,MATCH(Lists!$J$2,$A$1:$V$1,0))&amp;""),"")),"")&gt;=0,IFERROR(VALUE(IFERROR(TRIM(INDEX($A821:$V821,MATCH(Lists!$J$2,$A$1:$V$1,0))&amp;""),"")),"")&lt;=10),IFERROR(VALUE(IFERROR(TRIM(INDEX($A821:$V821,MATCH(Lists!$J$2,$A$1:$V$1,0))&amp;""),"")),""),""),"")</f>
        <v/>
      </c>
      <c r="Z821" s="36">
        <f>IF(Y821="","",IF(Y821&gt;=9,"Promoter",IF(Y821&gt;=7,"Passive","Detractor")))</f>
        <v/>
      </c>
      <c r="AA821" s="36">
        <f>IFERROR(VALUE(IFERROR(TRIM(INDEX($A821:$V821,MATCH(Lists!$J$4,$A$1:$V$1,0))&amp;""),"")),"")</f>
        <v/>
      </c>
      <c r="AB821" s="36">
        <f>IFERROR(VALUE(IFERROR(TRIM(INDEX($A821:$V821,MATCH(Lists!$J$5,$A$1:$V$1,0))&amp;""),"")),"")</f>
        <v/>
      </c>
      <c r="AC821" s="36">
        <f>IFERROR(VALUE(IFERROR(TRIM(INDEX($A821:$V821,MATCH(Lists!$J$6,$A$1:$V$1,0))&amp;""),"")),"")</f>
        <v/>
      </c>
      <c r="AD821" s="36">
        <f>IFERROR(TRIM(INDEX($A821:$V821,MATCH(Lists!$J$7,$A$1:$V$1,0))&amp;""),"")</f>
        <v/>
      </c>
      <c r="AE821" s="36">
        <f>IFERROR(TRIM(INDEX($A821:$V821,MATCH(Lists!$J$8,$A$1:$V$1,0))&amp;""),"")</f>
        <v/>
      </c>
      <c r="AF821" s="36">
        <f>IFERROR(TRIM(INDEX($A821:$V821,MATCH(Lists!$J$3,$A$1:$V$1,0))&amp;""),"")</f>
        <v/>
      </c>
      <c r="AG821" s="36">
        <f>IF(LEN(AF821)&gt;0,MAX($AG$1:AG820)+1,"")</f>
        <v/>
      </c>
      <c r="AH821" s="36">
        <f>IFERROR(TRIM(INDEX($A821:$V821,MATCH(Lists!$J$9,$A$1:$V$1,0))&amp;""),"")</f>
        <v/>
      </c>
    </row>
    <row r="822">
      <c r="W822" s="35" t="n"/>
      <c r="X822" s="36">
        <f>IFERROR(TRIM(INDEX($A822:$V822,MATCH(Lists!$J$10,$A$1:$V$1,0))&amp;""),"")</f>
        <v/>
      </c>
      <c r="Y822" s="36">
        <f>IF(ISNUMBER(IFERROR(VALUE(IFERROR(TRIM(INDEX($A822:$V822,MATCH(Lists!$J$2,$A$1:$V$1,0))&amp;""),"")),"")),IF(AND(IFERROR(VALUE(IFERROR(TRIM(INDEX($A822:$V822,MATCH(Lists!$J$2,$A$1:$V$1,0))&amp;""),"")),"")&gt;=0,IFERROR(VALUE(IFERROR(TRIM(INDEX($A822:$V822,MATCH(Lists!$J$2,$A$1:$V$1,0))&amp;""),"")),"")&lt;=10),IFERROR(VALUE(IFERROR(TRIM(INDEX($A822:$V822,MATCH(Lists!$J$2,$A$1:$V$1,0))&amp;""),"")),""),""),"")</f>
        <v/>
      </c>
      <c r="Z822" s="36">
        <f>IF(Y822="","",IF(Y822&gt;=9,"Promoter",IF(Y822&gt;=7,"Passive","Detractor")))</f>
        <v/>
      </c>
      <c r="AA822" s="36">
        <f>IFERROR(VALUE(IFERROR(TRIM(INDEX($A822:$V822,MATCH(Lists!$J$4,$A$1:$V$1,0))&amp;""),"")),"")</f>
        <v/>
      </c>
      <c r="AB822" s="36">
        <f>IFERROR(VALUE(IFERROR(TRIM(INDEX($A822:$V822,MATCH(Lists!$J$5,$A$1:$V$1,0))&amp;""),"")),"")</f>
        <v/>
      </c>
      <c r="AC822" s="36">
        <f>IFERROR(VALUE(IFERROR(TRIM(INDEX($A822:$V822,MATCH(Lists!$J$6,$A$1:$V$1,0))&amp;""),"")),"")</f>
        <v/>
      </c>
      <c r="AD822" s="36">
        <f>IFERROR(TRIM(INDEX($A822:$V822,MATCH(Lists!$J$7,$A$1:$V$1,0))&amp;""),"")</f>
        <v/>
      </c>
      <c r="AE822" s="36">
        <f>IFERROR(TRIM(INDEX($A822:$V822,MATCH(Lists!$J$8,$A$1:$V$1,0))&amp;""),"")</f>
        <v/>
      </c>
      <c r="AF822" s="36">
        <f>IFERROR(TRIM(INDEX($A822:$V822,MATCH(Lists!$J$3,$A$1:$V$1,0))&amp;""),"")</f>
        <v/>
      </c>
      <c r="AG822" s="36">
        <f>IF(LEN(AF822)&gt;0,MAX($AG$1:AG821)+1,"")</f>
        <v/>
      </c>
      <c r="AH822" s="36">
        <f>IFERROR(TRIM(INDEX($A822:$V822,MATCH(Lists!$J$9,$A$1:$V$1,0))&amp;""),"")</f>
        <v/>
      </c>
    </row>
    <row r="823">
      <c r="W823" s="35" t="n"/>
      <c r="X823" s="36">
        <f>IFERROR(TRIM(INDEX($A823:$V823,MATCH(Lists!$J$10,$A$1:$V$1,0))&amp;""),"")</f>
        <v/>
      </c>
      <c r="Y823" s="36">
        <f>IF(ISNUMBER(IFERROR(VALUE(IFERROR(TRIM(INDEX($A823:$V823,MATCH(Lists!$J$2,$A$1:$V$1,0))&amp;""),"")),"")),IF(AND(IFERROR(VALUE(IFERROR(TRIM(INDEX($A823:$V823,MATCH(Lists!$J$2,$A$1:$V$1,0))&amp;""),"")),"")&gt;=0,IFERROR(VALUE(IFERROR(TRIM(INDEX($A823:$V823,MATCH(Lists!$J$2,$A$1:$V$1,0))&amp;""),"")),"")&lt;=10),IFERROR(VALUE(IFERROR(TRIM(INDEX($A823:$V823,MATCH(Lists!$J$2,$A$1:$V$1,0))&amp;""),"")),""),""),"")</f>
        <v/>
      </c>
      <c r="Z823" s="36">
        <f>IF(Y823="","",IF(Y823&gt;=9,"Promoter",IF(Y823&gt;=7,"Passive","Detractor")))</f>
        <v/>
      </c>
      <c r="AA823" s="36">
        <f>IFERROR(VALUE(IFERROR(TRIM(INDEX($A823:$V823,MATCH(Lists!$J$4,$A$1:$V$1,0))&amp;""),"")),"")</f>
        <v/>
      </c>
      <c r="AB823" s="36">
        <f>IFERROR(VALUE(IFERROR(TRIM(INDEX($A823:$V823,MATCH(Lists!$J$5,$A$1:$V$1,0))&amp;""),"")),"")</f>
        <v/>
      </c>
      <c r="AC823" s="36">
        <f>IFERROR(VALUE(IFERROR(TRIM(INDEX($A823:$V823,MATCH(Lists!$J$6,$A$1:$V$1,0))&amp;""),"")),"")</f>
        <v/>
      </c>
      <c r="AD823" s="36">
        <f>IFERROR(TRIM(INDEX($A823:$V823,MATCH(Lists!$J$7,$A$1:$V$1,0))&amp;""),"")</f>
        <v/>
      </c>
      <c r="AE823" s="36">
        <f>IFERROR(TRIM(INDEX($A823:$V823,MATCH(Lists!$J$8,$A$1:$V$1,0))&amp;""),"")</f>
        <v/>
      </c>
      <c r="AF823" s="36">
        <f>IFERROR(TRIM(INDEX($A823:$V823,MATCH(Lists!$J$3,$A$1:$V$1,0))&amp;""),"")</f>
        <v/>
      </c>
      <c r="AG823" s="36">
        <f>IF(LEN(AF823)&gt;0,MAX($AG$1:AG822)+1,"")</f>
        <v/>
      </c>
      <c r="AH823" s="36">
        <f>IFERROR(TRIM(INDEX($A823:$V823,MATCH(Lists!$J$9,$A$1:$V$1,0))&amp;""),"")</f>
        <v/>
      </c>
    </row>
    <row r="824">
      <c r="W824" s="35" t="n"/>
      <c r="X824" s="36">
        <f>IFERROR(TRIM(INDEX($A824:$V824,MATCH(Lists!$J$10,$A$1:$V$1,0))&amp;""),"")</f>
        <v/>
      </c>
      <c r="Y824" s="36">
        <f>IF(ISNUMBER(IFERROR(VALUE(IFERROR(TRIM(INDEX($A824:$V824,MATCH(Lists!$J$2,$A$1:$V$1,0))&amp;""),"")),"")),IF(AND(IFERROR(VALUE(IFERROR(TRIM(INDEX($A824:$V824,MATCH(Lists!$J$2,$A$1:$V$1,0))&amp;""),"")),"")&gt;=0,IFERROR(VALUE(IFERROR(TRIM(INDEX($A824:$V824,MATCH(Lists!$J$2,$A$1:$V$1,0))&amp;""),"")),"")&lt;=10),IFERROR(VALUE(IFERROR(TRIM(INDEX($A824:$V824,MATCH(Lists!$J$2,$A$1:$V$1,0))&amp;""),"")),""),""),"")</f>
        <v/>
      </c>
      <c r="Z824" s="36">
        <f>IF(Y824="","",IF(Y824&gt;=9,"Promoter",IF(Y824&gt;=7,"Passive","Detractor")))</f>
        <v/>
      </c>
      <c r="AA824" s="36">
        <f>IFERROR(VALUE(IFERROR(TRIM(INDEX($A824:$V824,MATCH(Lists!$J$4,$A$1:$V$1,0))&amp;""),"")),"")</f>
        <v/>
      </c>
      <c r="AB824" s="36">
        <f>IFERROR(VALUE(IFERROR(TRIM(INDEX($A824:$V824,MATCH(Lists!$J$5,$A$1:$V$1,0))&amp;""),"")),"")</f>
        <v/>
      </c>
      <c r="AC824" s="36">
        <f>IFERROR(VALUE(IFERROR(TRIM(INDEX($A824:$V824,MATCH(Lists!$J$6,$A$1:$V$1,0))&amp;""),"")),"")</f>
        <v/>
      </c>
      <c r="AD824" s="36">
        <f>IFERROR(TRIM(INDEX($A824:$V824,MATCH(Lists!$J$7,$A$1:$V$1,0))&amp;""),"")</f>
        <v/>
      </c>
      <c r="AE824" s="36">
        <f>IFERROR(TRIM(INDEX($A824:$V824,MATCH(Lists!$J$8,$A$1:$V$1,0))&amp;""),"")</f>
        <v/>
      </c>
      <c r="AF824" s="36">
        <f>IFERROR(TRIM(INDEX($A824:$V824,MATCH(Lists!$J$3,$A$1:$V$1,0))&amp;""),"")</f>
        <v/>
      </c>
      <c r="AG824" s="36">
        <f>IF(LEN(AF824)&gt;0,MAX($AG$1:AG823)+1,"")</f>
        <v/>
      </c>
      <c r="AH824" s="36">
        <f>IFERROR(TRIM(INDEX($A824:$V824,MATCH(Lists!$J$9,$A$1:$V$1,0))&amp;""),"")</f>
        <v/>
      </c>
    </row>
    <row r="825">
      <c r="W825" s="35" t="n"/>
      <c r="X825" s="36">
        <f>IFERROR(TRIM(INDEX($A825:$V825,MATCH(Lists!$J$10,$A$1:$V$1,0))&amp;""),"")</f>
        <v/>
      </c>
      <c r="Y825" s="36">
        <f>IF(ISNUMBER(IFERROR(VALUE(IFERROR(TRIM(INDEX($A825:$V825,MATCH(Lists!$J$2,$A$1:$V$1,0))&amp;""),"")),"")),IF(AND(IFERROR(VALUE(IFERROR(TRIM(INDEX($A825:$V825,MATCH(Lists!$J$2,$A$1:$V$1,0))&amp;""),"")),"")&gt;=0,IFERROR(VALUE(IFERROR(TRIM(INDEX($A825:$V825,MATCH(Lists!$J$2,$A$1:$V$1,0))&amp;""),"")),"")&lt;=10),IFERROR(VALUE(IFERROR(TRIM(INDEX($A825:$V825,MATCH(Lists!$J$2,$A$1:$V$1,0))&amp;""),"")),""),""),"")</f>
        <v/>
      </c>
      <c r="Z825" s="36">
        <f>IF(Y825="","",IF(Y825&gt;=9,"Promoter",IF(Y825&gt;=7,"Passive","Detractor")))</f>
        <v/>
      </c>
      <c r="AA825" s="36">
        <f>IFERROR(VALUE(IFERROR(TRIM(INDEX($A825:$V825,MATCH(Lists!$J$4,$A$1:$V$1,0))&amp;""),"")),"")</f>
        <v/>
      </c>
      <c r="AB825" s="36">
        <f>IFERROR(VALUE(IFERROR(TRIM(INDEX($A825:$V825,MATCH(Lists!$J$5,$A$1:$V$1,0))&amp;""),"")),"")</f>
        <v/>
      </c>
      <c r="AC825" s="36">
        <f>IFERROR(VALUE(IFERROR(TRIM(INDEX($A825:$V825,MATCH(Lists!$J$6,$A$1:$V$1,0))&amp;""),"")),"")</f>
        <v/>
      </c>
      <c r="AD825" s="36">
        <f>IFERROR(TRIM(INDEX($A825:$V825,MATCH(Lists!$J$7,$A$1:$V$1,0))&amp;""),"")</f>
        <v/>
      </c>
      <c r="AE825" s="36">
        <f>IFERROR(TRIM(INDEX($A825:$V825,MATCH(Lists!$J$8,$A$1:$V$1,0))&amp;""),"")</f>
        <v/>
      </c>
      <c r="AF825" s="36">
        <f>IFERROR(TRIM(INDEX($A825:$V825,MATCH(Lists!$J$3,$A$1:$V$1,0))&amp;""),"")</f>
        <v/>
      </c>
      <c r="AG825" s="36">
        <f>IF(LEN(AF825)&gt;0,MAX($AG$1:AG824)+1,"")</f>
        <v/>
      </c>
      <c r="AH825" s="36">
        <f>IFERROR(TRIM(INDEX($A825:$V825,MATCH(Lists!$J$9,$A$1:$V$1,0))&amp;""),"")</f>
        <v/>
      </c>
    </row>
    <row r="826">
      <c r="W826" s="35" t="n"/>
      <c r="X826" s="36">
        <f>IFERROR(TRIM(INDEX($A826:$V826,MATCH(Lists!$J$10,$A$1:$V$1,0))&amp;""),"")</f>
        <v/>
      </c>
      <c r="Y826" s="36">
        <f>IF(ISNUMBER(IFERROR(VALUE(IFERROR(TRIM(INDEX($A826:$V826,MATCH(Lists!$J$2,$A$1:$V$1,0))&amp;""),"")),"")),IF(AND(IFERROR(VALUE(IFERROR(TRIM(INDEX($A826:$V826,MATCH(Lists!$J$2,$A$1:$V$1,0))&amp;""),"")),"")&gt;=0,IFERROR(VALUE(IFERROR(TRIM(INDEX($A826:$V826,MATCH(Lists!$J$2,$A$1:$V$1,0))&amp;""),"")),"")&lt;=10),IFERROR(VALUE(IFERROR(TRIM(INDEX($A826:$V826,MATCH(Lists!$J$2,$A$1:$V$1,0))&amp;""),"")),""),""),"")</f>
        <v/>
      </c>
      <c r="Z826" s="36">
        <f>IF(Y826="","",IF(Y826&gt;=9,"Promoter",IF(Y826&gt;=7,"Passive","Detractor")))</f>
        <v/>
      </c>
      <c r="AA826" s="36">
        <f>IFERROR(VALUE(IFERROR(TRIM(INDEX($A826:$V826,MATCH(Lists!$J$4,$A$1:$V$1,0))&amp;""),"")),"")</f>
        <v/>
      </c>
      <c r="AB826" s="36">
        <f>IFERROR(VALUE(IFERROR(TRIM(INDEX($A826:$V826,MATCH(Lists!$J$5,$A$1:$V$1,0))&amp;""),"")),"")</f>
        <v/>
      </c>
      <c r="AC826" s="36">
        <f>IFERROR(VALUE(IFERROR(TRIM(INDEX($A826:$V826,MATCH(Lists!$J$6,$A$1:$V$1,0))&amp;""),"")),"")</f>
        <v/>
      </c>
      <c r="AD826" s="36">
        <f>IFERROR(TRIM(INDEX($A826:$V826,MATCH(Lists!$J$7,$A$1:$V$1,0))&amp;""),"")</f>
        <v/>
      </c>
      <c r="AE826" s="36">
        <f>IFERROR(TRIM(INDEX($A826:$V826,MATCH(Lists!$J$8,$A$1:$V$1,0))&amp;""),"")</f>
        <v/>
      </c>
      <c r="AF826" s="36">
        <f>IFERROR(TRIM(INDEX($A826:$V826,MATCH(Lists!$J$3,$A$1:$V$1,0))&amp;""),"")</f>
        <v/>
      </c>
      <c r="AG826" s="36">
        <f>IF(LEN(AF826)&gt;0,MAX($AG$1:AG825)+1,"")</f>
        <v/>
      </c>
      <c r="AH826" s="36">
        <f>IFERROR(TRIM(INDEX($A826:$V826,MATCH(Lists!$J$9,$A$1:$V$1,0))&amp;""),"")</f>
        <v/>
      </c>
    </row>
    <row r="827">
      <c r="W827" s="35" t="n"/>
      <c r="X827" s="36">
        <f>IFERROR(TRIM(INDEX($A827:$V827,MATCH(Lists!$J$10,$A$1:$V$1,0))&amp;""),"")</f>
        <v/>
      </c>
      <c r="Y827" s="36">
        <f>IF(ISNUMBER(IFERROR(VALUE(IFERROR(TRIM(INDEX($A827:$V827,MATCH(Lists!$J$2,$A$1:$V$1,0))&amp;""),"")),"")),IF(AND(IFERROR(VALUE(IFERROR(TRIM(INDEX($A827:$V827,MATCH(Lists!$J$2,$A$1:$V$1,0))&amp;""),"")),"")&gt;=0,IFERROR(VALUE(IFERROR(TRIM(INDEX($A827:$V827,MATCH(Lists!$J$2,$A$1:$V$1,0))&amp;""),"")),"")&lt;=10),IFERROR(VALUE(IFERROR(TRIM(INDEX($A827:$V827,MATCH(Lists!$J$2,$A$1:$V$1,0))&amp;""),"")),""),""),"")</f>
        <v/>
      </c>
      <c r="Z827" s="36">
        <f>IF(Y827="","",IF(Y827&gt;=9,"Promoter",IF(Y827&gt;=7,"Passive","Detractor")))</f>
        <v/>
      </c>
      <c r="AA827" s="36">
        <f>IFERROR(VALUE(IFERROR(TRIM(INDEX($A827:$V827,MATCH(Lists!$J$4,$A$1:$V$1,0))&amp;""),"")),"")</f>
        <v/>
      </c>
      <c r="AB827" s="36">
        <f>IFERROR(VALUE(IFERROR(TRIM(INDEX($A827:$V827,MATCH(Lists!$J$5,$A$1:$V$1,0))&amp;""),"")),"")</f>
        <v/>
      </c>
      <c r="AC827" s="36">
        <f>IFERROR(VALUE(IFERROR(TRIM(INDEX($A827:$V827,MATCH(Lists!$J$6,$A$1:$V$1,0))&amp;""),"")),"")</f>
        <v/>
      </c>
      <c r="AD827" s="36">
        <f>IFERROR(TRIM(INDEX($A827:$V827,MATCH(Lists!$J$7,$A$1:$V$1,0))&amp;""),"")</f>
        <v/>
      </c>
      <c r="AE827" s="36">
        <f>IFERROR(TRIM(INDEX($A827:$V827,MATCH(Lists!$J$8,$A$1:$V$1,0))&amp;""),"")</f>
        <v/>
      </c>
      <c r="AF827" s="36">
        <f>IFERROR(TRIM(INDEX($A827:$V827,MATCH(Lists!$J$3,$A$1:$V$1,0))&amp;""),"")</f>
        <v/>
      </c>
      <c r="AG827" s="36">
        <f>IF(LEN(AF827)&gt;0,MAX($AG$1:AG826)+1,"")</f>
        <v/>
      </c>
      <c r="AH827" s="36">
        <f>IFERROR(TRIM(INDEX($A827:$V827,MATCH(Lists!$J$9,$A$1:$V$1,0))&amp;""),"")</f>
        <v/>
      </c>
    </row>
    <row r="828">
      <c r="W828" s="35" t="n"/>
      <c r="X828" s="36">
        <f>IFERROR(TRIM(INDEX($A828:$V828,MATCH(Lists!$J$10,$A$1:$V$1,0))&amp;""),"")</f>
        <v/>
      </c>
      <c r="Y828" s="36">
        <f>IF(ISNUMBER(IFERROR(VALUE(IFERROR(TRIM(INDEX($A828:$V828,MATCH(Lists!$J$2,$A$1:$V$1,0))&amp;""),"")),"")),IF(AND(IFERROR(VALUE(IFERROR(TRIM(INDEX($A828:$V828,MATCH(Lists!$J$2,$A$1:$V$1,0))&amp;""),"")),"")&gt;=0,IFERROR(VALUE(IFERROR(TRIM(INDEX($A828:$V828,MATCH(Lists!$J$2,$A$1:$V$1,0))&amp;""),"")),"")&lt;=10),IFERROR(VALUE(IFERROR(TRIM(INDEX($A828:$V828,MATCH(Lists!$J$2,$A$1:$V$1,0))&amp;""),"")),""),""),"")</f>
        <v/>
      </c>
      <c r="Z828" s="36">
        <f>IF(Y828="","",IF(Y828&gt;=9,"Promoter",IF(Y828&gt;=7,"Passive","Detractor")))</f>
        <v/>
      </c>
      <c r="AA828" s="36">
        <f>IFERROR(VALUE(IFERROR(TRIM(INDEX($A828:$V828,MATCH(Lists!$J$4,$A$1:$V$1,0))&amp;""),"")),"")</f>
        <v/>
      </c>
      <c r="AB828" s="36">
        <f>IFERROR(VALUE(IFERROR(TRIM(INDEX($A828:$V828,MATCH(Lists!$J$5,$A$1:$V$1,0))&amp;""),"")),"")</f>
        <v/>
      </c>
      <c r="AC828" s="36">
        <f>IFERROR(VALUE(IFERROR(TRIM(INDEX($A828:$V828,MATCH(Lists!$J$6,$A$1:$V$1,0))&amp;""),"")),"")</f>
        <v/>
      </c>
      <c r="AD828" s="36">
        <f>IFERROR(TRIM(INDEX($A828:$V828,MATCH(Lists!$J$7,$A$1:$V$1,0))&amp;""),"")</f>
        <v/>
      </c>
      <c r="AE828" s="36">
        <f>IFERROR(TRIM(INDEX($A828:$V828,MATCH(Lists!$J$8,$A$1:$V$1,0))&amp;""),"")</f>
        <v/>
      </c>
      <c r="AF828" s="36">
        <f>IFERROR(TRIM(INDEX($A828:$V828,MATCH(Lists!$J$3,$A$1:$V$1,0))&amp;""),"")</f>
        <v/>
      </c>
      <c r="AG828" s="36">
        <f>IF(LEN(AF828)&gt;0,MAX($AG$1:AG827)+1,"")</f>
        <v/>
      </c>
      <c r="AH828" s="36">
        <f>IFERROR(TRIM(INDEX($A828:$V828,MATCH(Lists!$J$9,$A$1:$V$1,0))&amp;""),"")</f>
        <v/>
      </c>
    </row>
    <row r="829">
      <c r="W829" s="35" t="n"/>
      <c r="X829" s="36">
        <f>IFERROR(TRIM(INDEX($A829:$V829,MATCH(Lists!$J$10,$A$1:$V$1,0))&amp;""),"")</f>
        <v/>
      </c>
      <c r="Y829" s="36">
        <f>IF(ISNUMBER(IFERROR(VALUE(IFERROR(TRIM(INDEX($A829:$V829,MATCH(Lists!$J$2,$A$1:$V$1,0))&amp;""),"")),"")),IF(AND(IFERROR(VALUE(IFERROR(TRIM(INDEX($A829:$V829,MATCH(Lists!$J$2,$A$1:$V$1,0))&amp;""),"")),"")&gt;=0,IFERROR(VALUE(IFERROR(TRIM(INDEX($A829:$V829,MATCH(Lists!$J$2,$A$1:$V$1,0))&amp;""),"")),"")&lt;=10),IFERROR(VALUE(IFERROR(TRIM(INDEX($A829:$V829,MATCH(Lists!$J$2,$A$1:$V$1,0))&amp;""),"")),""),""),"")</f>
        <v/>
      </c>
      <c r="Z829" s="36">
        <f>IF(Y829="","",IF(Y829&gt;=9,"Promoter",IF(Y829&gt;=7,"Passive","Detractor")))</f>
        <v/>
      </c>
      <c r="AA829" s="36">
        <f>IFERROR(VALUE(IFERROR(TRIM(INDEX($A829:$V829,MATCH(Lists!$J$4,$A$1:$V$1,0))&amp;""),"")),"")</f>
        <v/>
      </c>
      <c r="AB829" s="36">
        <f>IFERROR(VALUE(IFERROR(TRIM(INDEX($A829:$V829,MATCH(Lists!$J$5,$A$1:$V$1,0))&amp;""),"")),"")</f>
        <v/>
      </c>
      <c r="AC829" s="36">
        <f>IFERROR(VALUE(IFERROR(TRIM(INDEX($A829:$V829,MATCH(Lists!$J$6,$A$1:$V$1,0))&amp;""),"")),"")</f>
        <v/>
      </c>
      <c r="AD829" s="36">
        <f>IFERROR(TRIM(INDEX($A829:$V829,MATCH(Lists!$J$7,$A$1:$V$1,0))&amp;""),"")</f>
        <v/>
      </c>
      <c r="AE829" s="36">
        <f>IFERROR(TRIM(INDEX($A829:$V829,MATCH(Lists!$J$8,$A$1:$V$1,0))&amp;""),"")</f>
        <v/>
      </c>
      <c r="AF829" s="36">
        <f>IFERROR(TRIM(INDEX($A829:$V829,MATCH(Lists!$J$3,$A$1:$V$1,0))&amp;""),"")</f>
        <v/>
      </c>
      <c r="AG829" s="36">
        <f>IF(LEN(AF829)&gt;0,MAX($AG$1:AG828)+1,"")</f>
        <v/>
      </c>
      <c r="AH829" s="36">
        <f>IFERROR(TRIM(INDEX($A829:$V829,MATCH(Lists!$J$9,$A$1:$V$1,0))&amp;""),"")</f>
        <v/>
      </c>
    </row>
    <row r="830">
      <c r="W830" s="35" t="n"/>
      <c r="X830" s="36">
        <f>IFERROR(TRIM(INDEX($A830:$V830,MATCH(Lists!$J$10,$A$1:$V$1,0))&amp;""),"")</f>
        <v/>
      </c>
      <c r="Y830" s="36">
        <f>IF(ISNUMBER(IFERROR(VALUE(IFERROR(TRIM(INDEX($A830:$V830,MATCH(Lists!$J$2,$A$1:$V$1,0))&amp;""),"")),"")),IF(AND(IFERROR(VALUE(IFERROR(TRIM(INDEX($A830:$V830,MATCH(Lists!$J$2,$A$1:$V$1,0))&amp;""),"")),"")&gt;=0,IFERROR(VALUE(IFERROR(TRIM(INDEX($A830:$V830,MATCH(Lists!$J$2,$A$1:$V$1,0))&amp;""),"")),"")&lt;=10),IFERROR(VALUE(IFERROR(TRIM(INDEX($A830:$V830,MATCH(Lists!$J$2,$A$1:$V$1,0))&amp;""),"")),""),""),"")</f>
        <v/>
      </c>
      <c r="Z830" s="36">
        <f>IF(Y830="","",IF(Y830&gt;=9,"Promoter",IF(Y830&gt;=7,"Passive","Detractor")))</f>
        <v/>
      </c>
      <c r="AA830" s="36">
        <f>IFERROR(VALUE(IFERROR(TRIM(INDEX($A830:$V830,MATCH(Lists!$J$4,$A$1:$V$1,0))&amp;""),"")),"")</f>
        <v/>
      </c>
      <c r="AB830" s="36">
        <f>IFERROR(VALUE(IFERROR(TRIM(INDEX($A830:$V830,MATCH(Lists!$J$5,$A$1:$V$1,0))&amp;""),"")),"")</f>
        <v/>
      </c>
      <c r="AC830" s="36">
        <f>IFERROR(VALUE(IFERROR(TRIM(INDEX($A830:$V830,MATCH(Lists!$J$6,$A$1:$V$1,0))&amp;""),"")),"")</f>
        <v/>
      </c>
      <c r="AD830" s="36">
        <f>IFERROR(TRIM(INDEX($A830:$V830,MATCH(Lists!$J$7,$A$1:$V$1,0))&amp;""),"")</f>
        <v/>
      </c>
      <c r="AE830" s="36">
        <f>IFERROR(TRIM(INDEX($A830:$V830,MATCH(Lists!$J$8,$A$1:$V$1,0))&amp;""),"")</f>
        <v/>
      </c>
      <c r="AF830" s="36">
        <f>IFERROR(TRIM(INDEX($A830:$V830,MATCH(Lists!$J$3,$A$1:$V$1,0))&amp;""),"")</f>
        <v/>
      </c>
      <c r="AG830" s="36">
        <f>IF(LEN(AF830)&gt;0,MAX($AG$1:AG829)+1,"")</f>
        <v/>
      </c>
      <c r="AH830" s="36">
        <f>IFERROR(TRIM(INDEX($A830:$V830,MATCH(Lists!$J$9,$A$1:$V$1,0))&amp;""),"")</f>
        <v/>
      </c>
    </row>
    <row r="831">
      <c r="W831" s="35" t="n"/>
      <c r="X831" s="36">
        <f>IFERROR(TRIM(INDEX($A831:$V831,MATCH(Lists!$J$10,$A$1:$V$1,0))&amp;""),"")</f>
        <v/>
      </c>
      <c r="Y831" s="36">
        <f>IF(ISNUMBER(IFERROR(VALUE(IFERROR(TRIM(INDEX($A831:$V831,MATCH(Lists!$J$2,$A$1:$V$1,0))&amp;""),"")),"")),IF(AND(IFERROR(VALUE(IFERROR(TRIM(INDEX($A831:$V831,MATCH(Lists!$J$2,$A$1:$V$1,0))&amp;""),"")),"")&gt;=0,IFERROR(VALUE(IFERROR(TRIM(INDEX($A831:$V831,MATCH(Lists!$J$2,$A$1:$V$1,0))&amp;""),"")),"")&lt;=10),IFERROR(VALUE(IFERROR(TRIM(INDEX($A831:$V831,MATCH(Lists!$J$2,$A$1:$V$1,0))&amp;""),"")),""),""),"")</f>
        <v/>
      </c>
      <c r="Z831" s="36">
        <f>IF(Y831="","",IF(Y831&gt;=9,"Promoter",IF(Y831&gt;=7,"Passive","Detractor")))</f>
        <v/>
      </c>
      <c r="AA831" s="36">
        <f>IFERROR(VALUE(IFERROR(TRIM(INDEX($A831:$V831,MATCH(Lists!$J$4,$A$1:$V$1,0))&amp;""),"")),"")</f>
        <v/>
      </c>
      <c r="AB831" s="36">
        <f>IFERROR(VALUE(IFERROR(TRIM(INDEX($A831:$V831,MATCH(Lists!$J$5,$A$1:$V$1,0))&amp;""),"")),"")</f>
        <v/>
      </c>
      <c r="AC831" s="36">
        <f>IFERROR(VALUE(IFERROR(TRIM(INDEX($A831:$V831,MATCH(Lists!$J$6,$A$1:$V$1,0))&amp;""),"")),"")</f>
        <v/>
      </c>
      <c r="AD831" s="36">
        <f>IFERROR(TRIM(INDEX($A831:$V831,MATCH(Lists!$J$7,$A$1:$V$1,0))&amp;""),"")</f>
        <v/>
      </c>
      <c r="AE831" s="36">
        <f>IFERROR(TRIM(INDEX($A831:$V831,MATCH(Lists!$J$8,$A$1:$V$1,0))&amp;""),"")</f>
        <v/>
      </c>
      <c r="AF831" s="36">
        <f>IFERROR(TRIM(INDEX($A831:$V831,MATCH(Lists!$J$3,$A$1:$V$1,0))&amp;""),"")</f>
        <v/>
      </c>
      <c r="AG831" s="36">
        <f>IF(LEN(AF831)&gt;0,MAX($AG$1:AG830)+1,"")</f>
        <v/>
      </c>
      <c r="AH831" s="36">
        <f>IFERROR(TRIM(INDEX($A831:$V831,MATCH(Lists!$J$9,$A$1:$V$1,0))&amp;""),"")</f>
        <v/>
      </c>
    </row>
    <row r="832">
      <c r="W832" s="35" t="n"/>
      <c r="X832" s="36">
        <f>IFERROR(TRIM(INDEX($A832:$V832,MATCH(Lists!$J$10,$A$1:$V$1,0))&amp;""),"")</f>
        <v/>
      </c>
      <c r="Y832" s="36">
        <f>IF(ISNUMBER(IFERROR(VALUE(IFERROR(TRIM(INDEX($A832:$V832,MATCH(Lists!$J$2,$A$1:$V$1,0))&amp;""),"")),"")),IF(AND(IFERROR(VALUE(IFERROR(TRIM(INDEX($A832:$V832,MATCH(Lists!$J$2,$A$1:$V$1,0))&amp;""),"")),"")&gt;=0,IFERROR(VALUE(IFERROR(TRIM(INDEX($A832:$V832,MATCH(Lists!$J$2,$A$1:$V$1,0))&amp;""),"")),"")&lt;=10),IFERROR(VALUE(IFERROR(TRIM(INDEX($A832:$V832,MATCH(Lists!$J$2,$A$1:$V$1,0))&amp;""),"")),""),""),"")</f>
        <v/>
      </c>
      <c r="Z832" s="36">
        <f>IF(Y832="","",IF(Y832&gt;=9,"Promoter",IF(Y832&gt;=7,"Passive","Detractor")))</f>
        <v/>
      </c>
      <c r="AA832" s="36">
        <f>IFERROR(VALUE(IFERROR(TRIM(INDEX($A832:$V832,MATCH(Lists!$J$4,$A$1:$V$1,0))&amp;""),"")),"")</f>
        <v/>
      </c>
      <c r="AB832" s="36">
        <f>IFERROR(VALUE(IFERROR(TRIM(INDEX($A832:$V832,MATCH(Lists!$J$5,$A$1:$V$1,0))&amp;""),"")),"")</f>
        <v/>
      </c>
      <c r="AC832" s="36">
        <f>IFERROR(VALUE(IFERROR(TRIM(INDEX($A832:$V832,MATCH(Lists!$J$6,$A$1:$V$1,0))&amp;""),"")),"")</f>
        <v/>
      </c>
      <c r="AD832" s="36">
        <f>IFERROR(TRIM(INDEX($A832:$V832,MATCH(Lists!$J$7,$A$1:$V$1,0))&amp;""),"")</f>
        <v/>
      </c>
      <c r="AE832" s="36">
        <f>IFERROR(TRIM(INDEX($A832:$V832,MATCH(Lists!$J$8,$A$1:$V$1,0))&amp;""),"")</f>
        <v/>
      </c>
      <c r="AF832" s="36">
        <f>IFERROR(TRIM(INDEX($A832:$V832,MATCH(Lists!$J$3,$A$1:$V$1,0))&amp;""),"")</f>
        <v/>
      </c>
      <c r="AG832" s="36">
        <f>IF(LEN(AF832)&gt;0,MAX($AG$1:AG831)+1,"")</f>
        <v/>
      </c>
      <c r="AH832" s="36">
        <f>IFERROR(TRIM(INDEX($A832:$V832,MATCH(Lists!$J$9,$A$1:$V$1,0))&amp;""),"")</f>
        <v/>
      </c>
    </row>
    <row r="833">
      <c r="W833" s="35" t="n"/>
      <c r="X833" s="36">
        <f>IFERROR(TRIM(INDEX($A833:$V833,MATCH(Lists!$J$10,$A$1:$V$1,0))&amp;""),"")</f>
        <v/>
      </c>
      <c r="Y833" s="36">
        <f>IF(ISNUMBER(IFERROR(VALUE(IFERROR(TRIM(INDEX($A833:$V833,MATCH(Lists!$J$2,$A$1:$V$1,0))&amp;""),"")),"")),IF(AND(IFERROR(VALUE(IFERROR(TRIM(INDEX($A833:$V833,MATCH(Lists!$J$2,$A$1:$V$1,0))&amp;""),"")),"")&gt;=0,IFERROR(VALUE(IFERROR(TRIM(INDEX($A833:$V833,MATCH(Lists!$J$2,$A$1:$V$1,0))&amp;""),"")),"")&lt;=10),IFERROR(VALUE(IFERROR(TRIM(INDEX($A833:$V833,MATCH(Lists!$J$2,$A$1:$V$1,0))&amp;""),"")),""),""),"")</f>
        <v/>
      </c>
      <c r="Z833" s="36">
        <f>IF(Y833="","",IF(Y833&gt;=9,"Promoter",IF(Y833&gt;=7,"Passive","Detractor")))</f>
        <v/>
      </c>
      <c r="AA833" s="36">
        <f>IFERROR(VALUE(IFERROR(TRIM(INDEX($A833:$V833,MATCH(Lists!$J$4,$A$1:$V$1,0))&amp;""),"")),"")</f>
        <v/>
      </c>
      <c r="AB833" s="36">
        <f>IFERROR(VALUE(IFERROR(TRIM(INDEX($A833:$V833,MATCH(Lists!$J$5,$A$1:$V$1,0))&amp;""),"")),"")</f>
        <v/>
      </c>
      <c r="AC833" s="36">
        <f>IFERROR(VALUE(IFERROR(TRIM(INDEX($A833:$V833,MATCH(Lists!$J$6,$A$1:$V$1,0))&amp;""),"")),"")</f>
        <v/>
      </c>
      <c r="AD833" s="36">
        <f>IFERROR(TRIM(INDEX($A833:$V833,MATCH(Lists!$J$7,$A$1:$V$1,0))&amp;""),"")</f>
        <v/>
      </c>
      <c r="AE833" s="36">
        <f>IFERROR(TRIM(INDEX($A833:$V833,MATCH(Lists!$J$8,$A$1:$V$1,0))&amp;""),"")</f>
        <v/>
      </c>
      <c r="AF833" s="36">
        <f>IFERROR(TRIM(INDEX($A833:$V833,MATCH(Lists!$J$3,$A$1:$V$1,0))&amp;""),"")</f>
        <v/>
      </c>
      <c r="AG833" s="36">
        <f>IF(LEN(AF833)&gt;0,MAX($AG$1:AG832)+1,"")</f>
        <v/>
      </c>
      <c r="AH833" s="36">
        <f>IFERROR(TRIM(INDEX($A833:$V833,MATCH(Lists!$J$9,$A$1:$V$1,0))&amp;""),"")</f>
        <v/>
      </c>
    </row>
    <row r="834">
      <c r="W834" s="35" t="n"/>
      <c r="X834" s="36">
        <f>IFERROR(TRIM(INDEX($A834:$V834,MATCH(Lists!$J$10,$A$1:$V$1,0))&amp;""),"")</f>
        <v/>
      </c>
      <c r="Y834" s="36">
        <f>IF(ISNUMBER(IFERROR(VALUE(IFERROR(TRIM(INDEX($A834:$V834,MATCH(Lists!$J$2,$A$1:$V$1,0))&amp;""),"")),"")),IF(AND(IFERROR(VALUE(IFERROR(TRIM(INDEX($A834:$V834,MATCH(Lists!$J$2,$A$1:$V$1,0))&amp;""),"")),"")&gt;=0,IFERROR(VALUE(IFERROR(TRIM(INDEX($A834:$V834,MATCH(Lists!$J$2,$A$1:$V$1,0))&amp;""),"")),"")&lt;=10),IFERROR(VALUE(IFERROR(TRIM(INDEX($A834:$V834,MATCH(Lists!$J$2,$A$1:$V$1,0))&amp;""),"")),""),""),"")</f>
        <v/>
      </c>
      <c r="Z834" s="36">
        <f>IF(Y834="","",IF(Y834&gt;=9,"Promoter",IF(Y834&gt;=7,"Passive","Detractor")))</f>
        <v/>
      </c>
      <c r="AA834" s="36">
        <f>IFERROR(VALUE(IFERROR(TRIM(INDEX($A834:$V834,MATCH(Lists!$J$4,$A$1:$V$1,0))&amp;""),"")),"")</f>
        <v/>
      </c>
      <c r="AB834" s="36">
        <f>IFERROR(VALUE(IFERROR(TRIM(INDEX($A834:$V834,MATCH(Lists!$J$5,$A$1:$V$1,0))&amp;""),"")),"")</f>
        <v/>
      </c>
      <c r="AC834" s="36">
        <f>IFERROR(VALUE(IFERROR(TRIM(INDEX($A834:$V834,MATCH(Lists!$J$6,$A$1:$V$1,0))&amp;""),"")),"")</f>
        <v/>
      </c>
      <c r="AD834" s="36">
        <f>IFERROR(TRIM(INDEX($A834:$V834,MATCH(Lists!$J$7,$A$1:$V$1,0))&amp;""),"")</f>
        <v/>
      </c>
      <c r="AE834" s="36">
        <f>IFERROR(TRIM(INDEX($A834:$V834,MATCH(Lists!$J$8,$A$1:$V$1,0))&amp;""),"")</f>
        <v/>
      </c>
      <c r="AF834" s="36">
        <f>IFERROR(TRIM(INDEX($A834:$V834,MATCH(Lists!$J$3,$A$1:$V$1,0))&amp;""),"")</f>
        <v/>
      </c>
      <c r="AG834" s="36">
        <f>IF(LEN(AF834)&gt;0,MAX($AG$1:AG833)+1,"")</f>
        <v/>
      </c>
      <c r="AH834" s="36">
        <f>IFERROR(TRIM(INDEX($A834:$V834,MATCH(Lists!$J$9,$A$1:$V$1,0))&amp;""),"")</f>
        <v/>
      </c>
    </row>
    <row r="835">
      <c r="W835" s="35" t="n"/>
      <c r="X835" s="36">
        <f>IFERROR(TRIM(INDEX($A835:$V835,MATCH(Lists!$J$10,$A$1:$V$1,0))&amp;""),"")</f>
        <v/>
      </c>
      <c r="Y835" s="36">
        <f>IF(ISNUMBER(IFERROR(VALUE(IFERROR(TRIM(INDEX($A835:$V835,MATCH(Lists!$J$2,$A$1:$V$1,0))&amp;""),"")),"")),IF(AND(IFERROR(VALUE(IFERROR(TRIM(INDEX($A835:$V835,MATCH(Lists!$J$2,$A$1:$V$1,0))&amp;""),"")),"")&gt;=0,IFERROR(VALUE(IFERROR(TRIM(INDEX($A835:$V835,MATCH(Lists!$J$2,$A$1:$V$1,0))&amp;""),"")),"")&lt;=10),IFERROR(VALUE(IFERROR(TRIM(INDEX($A835:$V835,MATCH(Lists!$J$2,$A$1:$V$1,0))&amp;""),"")),""),""),"")</f>
        <v/>
      </c>
      <c r="Z835" s="36">
        <f>IF(Y835="","",IF(Y835&gt;=9,"Promoter",IF(Y835&gt;=7,"Passive","Detractor")))</f>
        <v/>
      </c>
      <c r="AA835" s="36">
        <f>IFERROR(VALUE(IFERROR(TRIM(INDEX($A835:$V835,MATCH(Lists!$J$4,$A$1:$V$1,0))&amp;""),"")),"")</f>
        <v/>
      </c>
      <c r="AB835" s="36">
        <f>IFERROR(VALUE(IFERROR(TRIM(INDEX($A835:$V835,MATCH(Lists!$J$5,$A$1:$V$1,0))&amp;""),"")),"")</f>
        <v/>
      </c>
      <c r="AC835" s="36">
        <f>IFERROR(VALUE(IFERROR(TRIM(INDEX($A835:$V835,MATCH(Lists!$J$6,$A$1:$V$1,0))&amp;""),"")),"")</f>
        <v/>
      </c>
      <c r="AD835" s="36">
        <f>IFERROR(TRIM(INDEX($A835:$V835,MATCH(Lists!$J$7,$A$1:$V$1,0))&amp;""),"")</f>
        <v/>
      </c>
      <c r="AE835" s="36">
        <f>IFERROR(TRIM(INDEX($A835:$V835,MATCH(Lists!$J$8,$A$1:$V$1,0))&amp;""),"")</f>
        <v/>
      </c>
      <c r="AF835" s="36">
        <f>IFERROR(TRIM(INDEX($A835:$V835,MATCH(Lists!$J$3,$A$1:$V$1,0))&amp;""),"")</f>
        <v/>
      </c>
      <c r="AG835" s="36">
        <f>IF(LEN(AF835)&gt;0,MAX($AG$1:AG834)+1,"")</f>
        <v/>
      </c>
      <c r="AH835" s="36">
        <f>IFERROR(TRIM(INDEX($A835:$V835,MATCH(Lists!$J$9,$A$1:$V$1,0))&amp;""),"")</f>
        <v/>
      </c>
    </row>
    <row r="836">
      <c r="W836" s="35" t="n"/>
      <c r="X836" s="36">
        <f>IFERROR(TRIM(INDEX($A836:$V836,MATCH(Lists!$J$10,$A$1:$V$1,0))&amp;""),"")</f>
        <v/>
      </c>
      <c r="Y836" s="36">
        <f>IF(ISNUMBER(IFERROR(VALUE(IFERROR(TRIM(INDEX($A836:$V836,MATCH(Lists!$J$2,$A$1:$V$1,0))&amp;""),"")),"")),IF(AND(IFERROR(VALUE(IFERROR(TRIM(INDEX($A836:$V836,MATCH(Lists!$J$2,$A$1:$V$1,0))&amp;""),"")),"")&gt;=0,IFERROR(VALUE(IFERROR(TRIM(INDEX($A836:$V836,MATCH(Lists!$J$2,$A$1:$V$1,0))&amp;""),"")),"")&lt;=10),IFERROR(VALUE(IFERROR(TRIM(INDEX($A836:$V836,MATCH(Lists!$J$2,$A$1:$V$1,0))&amp;""),"")),""),""),"")</f>
        <v/>
      </c>
      <c r="Z836" s="36">
        <f>IF(Y836="","",IF(Y836&gt;=9,"Promoter",IF(Y836&gt;=7,"Passive","Detractor")))</f>
        <v/>
      </c>
      <c r="AA836" s="36">
        <f>IFERROR(VALUE(IFERROR(TRIM(INDEX($A836:$V836,MATCH(Lists!$J$4,$A$1:$V$1,0))&amp;""),"")),"")</f>
        <v/>
      </c>
      <c r="AB836" s="36">
        <f>IFERROR(VALUE(IFERROR(TRIM(INDEX($A836:$V836,MATCH(Lists!$J$5,$A$1:$V$1,0))&amp;""),"")),"")</f>
        <v/>
      </c>
      <c r="AC836" s="36">
        <f>IFERROR(VALUE(IFERROR(TRIM(INDEX($A836:$V836,MATCH(Lists!$J$6,$A$1:$V$1,0))&amp;""),"")),"")</f>
        <v/>
      </c>
      <c r="AD836" s="36">
        <f>IFERROR(TRIM(INDEX($A836:$V836,MATCH(Lists!$J$7,$A$1:$V$1,0))&amp;""),"")</f>
        <v/>
      </c>
      <c r="AE836" s="36">
        <f>IFERROR(TRIM(INDEX($A836:$V836,MATCH(Lists!$J$8,$A$1:$V$1,0))&amp;""),"")</f>
        <v/>
      </c>
      <c r="AF836" s="36">
        <f>IFERROR(TRIM(INDEX($A836:$V836,MATCH(Lists!$J$3,$A$1:$V$1,0))&amp;""),"")</f>
        <v/>
      </c>
      <c r="AG836" s="36">
        <f>IF(LEN(AF836)&gt;0,MAX($AG$1:AG835)+1,"")</f>
        <v/>
      </c>
      <c r="AH836" s="36">
        <f>IFERROR(TRIM(INDEX($A836:$V836,MATCH(Lists!$J$9,$A$1:$V$1,0))&amp;""),"")</f>
        <v/>
      </c>
    </row>
    <row r="837">
      <c r="W837" s="35" t="n"/>
      <c r="X837" s="36">
        <f>IFERROR(TRIM(INDEX($A837:$V837,MATCH(Lists!$J$10,$A$1:$V$1,0))&amp;""),"")</f>
        <v/>
      </c>
      <c r="Y837" s="36">
        <f>IF(ISNUMBER(IFERROR(VALUE(IFERROR(TRIM(INDEX($A837:$V837,MATCH(Lists!$J$2,$A$1:$V$1,0))&amp;""),"")),"")),IF(AND(IFERROR(VALUE(IFERROR(TRIM(INDEX($A837:$V837,MATCH(Lists!$J$2,$A$1:$V$1,0))&amp;""),"")),"")&gt;=0,IFERROR(VALUE(IFERROR(TRIM(INDEX($A837:$V837,MATCH(Lists!$J$2,$A$1:$V$1,0))&amp;""),"")),"")&lt;=10),IFERROR(VALUE(IFERROR(TRIM(INDEX($A837:$V837,MATCH(Lists!$J$2,$A$1:$V$1,0))&amp;""),"")),""),""),"")</f>
        <v/>
      </c>
      <c r="Z837" s="36">
        <f>IF(Y837="","",IF(Y837&gt;=9,"Promoter",IF(Y837&gt;=7,"Passive","Detractor")))</f>
        <v/>
      </c>
      <c r="AA837" s="36">
        <f>IFERROR(VALUE(IFERROR(TRIM(INDEX($A837:$V837,MATCH(Lists!$J$4,$A$1:$V$1,0))&amp;""),"")),"")</f>
        <v/>
      </c>
      <c r="AB837" s="36">
        <f>IFERROR(VALUE(IFERROR(TRIM(INDEX($A837:$V837,MATCH(Lists!$J$5,$A$1:$V$1,0))&amp;""),"")),"")</f>
        <v/>
      </c>
      <c r="AC837" s="36">
        <f>IFERROR(VALUE(IFERROR(TRIM(INDEX($A837:$V837,MATCH(Lists!$J$6,$A$1:$V$1,0))&amp;""),"")),"")</f>
        <v/>
      </c>
      <c r="AD837" s="36">
        <f>IFERROR(TRIM(INDEX($A837:$V837,MATCH(Lists!$J$7,$A$1:$V$1,0))&amp;""),"")</f>
        <v/>
      </c>
      <c r="AE837" s="36">
        <f>IFERROR(TRIM(INDEX($A837:$V837,MATCH(Lists!$J$8,$A$1:$V$1,0))&amp;""),"")</f>
        <v/>
      </c>
      <c r="AF837" s="36">
        <f>IFERROR(TRIM(INDEX($A837:$V837,MATCH(Lists!$J$3,$A$1:$V$1,0))&amp;""),"")</f>
        <v/>
      </c>
      <c r="AG837" s="36">
        <f>IF(LEN(AF837)&gt;0,MAX($AG$1:AG836)+1,"")</f>
        <v/>
      </c>
      <c r="AH837" s="36">
        <f>IFERROR(TRIM(INDEX($A837:$V837,MATCH(Lists!$J$9,$A$1:$V$1,0))&amp;""),"")</f>
        <v/>
      </c>
    </row>
    <row r="838">
      <c r="W838" s="35" t="n"/>
      <c r="X838" s="36">
        <f>IFERROR(TRIM(INDEX($A838:$V838,MATCH(Lists!$J$10,$A$1:$V$1,0))&amp;""),"")</f>
        <v/>
      </c>
      <c r="Y838" s="36">
        <f>IF(ISNUMBER(IFERROR(VALUE(IFERROR(TRIM(INDEX($A838:$V838,MATCH(Lists!$J$2,$A$1:$V$1,0))&amp;""),"")),"")),IF(AND(IFERROR(VALUE(IFERROR(TRIM(INDEX($A838:$V838,MATCH(Lists!$J$2,$A$1:$V$1,0))&amp;""),"")),"")&gt;=0,IFERROR(VALUE(IFERROR(TRIM(INDEX($A838:$V838,MATCH(Lists!$J$2,$A$1:$V$1,0))&amp;""),"")),"")&lt;=10),IFERROR(VALUE(IFERROR(TRIM(INDEX($A838:$V838,MATCH(Lists!$J$2,$A$1:$V$1,0))&amp;""),"")),""),""),"")</f>
        <v/>
      </c>
      <c r="Z838" s="36">
        <f>IF(Y838="","",IF(Y838&gt;=9,"Promoter",IF(Y838&gt;=7,"Passive","Detractor")))</f>
        <v/>
      </c>
      <c r="AA838" s="36">
        <f>IFERROR(VALUE(IFERROR(TRIM(INDEX($A838:$V838,MATCH(Lists!$J$4,$A$1:$V$1,0))&amp;""),"")),"")</f>
        <v/>
      </c>
      <c r="AB838" s="36">
        <f>IFERROR(VALUE(IFERROR(TRIM(INDEX($A838:$V838,MATCH(Lists!$J$5,$A$1:$V$1,0))&amp;""),"")),"")</f>
        <v/>
      </c>
      <c r="AC838" s="36">
        <f>IFERROR(VALUE(IFERROR(TRIM(INDEX($A838:$V838,MATCH(Lists!$J$6,$A$1:$V$1,0))&amp;""),"")),"")</f>
        <v/>
      </c>
      <c r="AD838" s="36">
        <f>IFERROR(TRIM(INDEX($A838:$V838,MATCH(Lists!$J$7,$A$1:$V$1,0))&amp;""),"")</f>
        <v/>
      </c>
      <c r="AE838" s="36">
        <f>IFERROR(TRIM(INDEX($A838:$V838,MATCH(Lists!$J$8,$A$1:$V$1,0))&amp;""),"")</f>
        <v/>
      </c>
      <c r="AF838" s="36">
        <f>IFERROR(TRIM(INDEX($A838:$V838,MATCH(Lists!$J$3,$A$1:$V$1,0))&amp;""),"")</f>
        <v/>
      </c>
      <c r="AG838" s="36">
        <f>IF(LEN(AF838)&gt;0,MAX($AG$1:AG837)+1,"")</f>
        <v/>
      </c>
      <c r="AH838" s="36">
        <f>IFERROR(TRIM(INDEX($A838:$V838,MATCH(Lists!$J$9,$A$1:$V$1,0))&amp;""),"")</f>
        <v/>
      </c>
    </row>
    <row r="839">
      <c r="W839" s="35" t="n"/>
      <c r="X839" s="36">
        <f>IFERROR(TRIM(INDEX($A839:$V839,MATCH(Lists!$J$10,$A$1:$V$1,0))&amp;""),"")</f>
        <v/>
      </c>
      <c r="Y839" s="36">
        <f>IF(ISNUMBER(IFERROR(VALUE(IFERROR(TRIM(INDEX($A839:$V839,MATCH(Lists!$J$2,$A$1:$V$1,0))&amp;""),"")),"")),IF(AND(IFERROR(VALUE(IFERROR(TRIM(INDEX($A839:$V839,MATCH(Lists!$J$2,$A$1:$V$1,0))&amp;""),"")),"")&gt;=0,IFERROR(VALUE(IFERROR(TRIM(INDEX($A839:$V839,MATCH(Lists!$J$2,$A$1:$V$1,0))&amp;""),"")),"")&lt;=10),IFERROR(VALUE(IFERROR(TRIM(INDEX($A839:$V839,MATCH(Lists!$J$2,$A$1:$V$1,0))&amp;""),"")),""),""),"")</f>
        <v/>
      </c>
      <c r="Z839" s="36">
        <f>IF(Y839="","",IF(Y839&gt;=9,"Promoter",IF(Y839&gt;=7,"Passive","Detractor")))</f>
        <v/>
      </c>
      <c r="AA839" s="36">
        <f>IFERROR(VALUE(IFERROR(TRIM(INDEX($A839:$V839,MATCH(Lists!$J$4,$A$1:$V$1,0))&amp;""),"")),"")</f>
        <v/>
      </c>
      <c r="AB839" s="36">
        <f>IFERROR(VALUE(IFERROR(TRIM(INDEX($A839:$V839,MATCH(Lists!$J$5,$A$1:$V$1,0))&amp;""),"")),"")</f>
        <v/>
      </c>
      <c r="AC839" s="36">
        <f>IFERROR(VALUE(IFERROR(TRIM(INDEX($A839:$V839,MATCH(Lists!$J$6,$A$1:$V$1,0))&amp;""),"")),"")</f>
        <v/>
      </c>
      <c r="AD839" s="36">
        <f>IFERROR(TRIM(INDEX($A839:$V839,MATCH(Lists!$J$7,$A$1:$V$1,0))&amp;""),"")</f>
        <v/>
      </c>
      <c r="AE839" s="36">
        <f>IFERROR(TRIM(INDEX($A839:$V839,MATCH(Lists!$J$8,$A$1:$V$1,0))&amp;""),"")</f>
        <v/>
      </c>
      <c r="AF839" s="36">
        <f>IFERROR(TRIM(INDEX($A839:$V839,MATCH(Lists!$J$3,$A$1:$V$1,0))&amp;""),"")</f>
        <v/>
      </c>
      <c r="AG839" s="36">
        <f>IF(LEN(AF839)&gt;0,MAX($AG$1:AG838)+1,"")</f>
        <v/>
      </c>
      <c r="AH839" s="36">
        <f>IFERROR(TRIM(INDEX($A839:$V839,MATCH(Lists!$J$9,$A$1:$V$1,0))&amp;""),"")</f>
        <v/>
      </c>
    </row>
    <row r="840">
      <c r="W840" s="35" t="n"/>
      <c r="X840" s="36">
        <f>IFERROR(TRIM(INDEX($A840:$V840,MATCH(Lists!$J$10,$A$1:$V$1,0))&amp;""),"")</f>
        <v/>
      </c>
      <c r="Y840" s="36">
        <f>IF(ISNUMBER(IFERROR(VALUE(IFERROR(TRIM(INDEX($A840:$V840,MATCH(Lists!$J$2,$A$1:$V$1,0))&amp;""),"")),"")),IF(AND(IFERROR(VALUE(IFERROR(TRIM(INDEX($A840:$V840,MATCH(Lists!$J$2,$A$1:$V$1,0))&amp;""),"")),"")&gt;=0,IFERROR(VALUE(IFERROR(TRIM(INDEX($A840:$V840,MATCH(Lists!$J$2,$A$1:$V$1,0))&amp;""),"")),"")&lt;=10),IFERROR(VALUE(IFERROR(TRIM(INDEX($A840:$V840,MATCH(Lists!$J$2,$A$1:$V$1,0))&amp;""),"")),""),""),"")</f>
        <v/>
      </c>
      <c r="Z840" s="36">
        <f>IF(Y840="","",IF(Y840&gt;=9,"Promoter",IF(Y840&gt;=7,"Passive","Detractor")))</f>
        <v/>
      </c>
      <c r="AA840" s="36">
        <f>IFERROR(VALUE(IFERROR(TRIM(INDEX($A840:$V840,MATCH(Lists!$J$4,$A$1:$V$1,0))&amp;""),"")),"")</f>
        <v/>
      </c>
      <c r="AB840" s="36">
        <f>IFERROR(VALUE(IFERROR(TRIM(INDEX($A840:$V840,MATCH(Lists!$J$5,$A$1:$V$1,0))&amp;""),"")),"")</f>
        <v/>
      </c>
      <c r="AC840" s="36">
        <f>IFERROR(VALUE(IFERROR(TRIM(INDEX($A840:$V840,MATCH(Lists!$J$6,$A$1:$V$1,0))&amp;""),"")),"")</f>
        <v/>
      </c>
      <c r="AD840" s="36">
        <f>IFERROR(TRIM(INDEX($A840:$V840,MATCH(Lists!$J$7,$A$1:$V$1,0))&amp;""),"")</f>
        <v/>
      </c>
      <c r="AE840" s="36">
        <f>IFERROR(TRIM(INDEX($A840:$V840,MATCH(Lists!$J$8,$A$1:$V$1,0))&amp;""),"")</f>
        <v/>
      </c>
      <c r="AF840" s="36">
        <f>IFERROR(TRIM(INDEX($A840:$V840,MATCH(Lists!$J$3,$A$1:$V$1,0))&amp;""),"")</f>
        <v/>
      </c>
      <c r="AG840" s="36">
        <f>IF(LEN(AF840)&gt;0,MAX($AG$1:AG839)+1,"")</f>
        <v/>
      </c>
      <c r="AH840" s="36">
        <f>IFERROR(TRIM(INDEX($A840:$V840,MATCH(Lists!$J$9,$A$1:$V$1,0))&amp;""),"")</f>
        <v/>
      </c>
    </row>
    <row r="841">
      <c r="W841" s="35" t="n"/>
      <c r="X841" s="36">
        <f>IFERROR(TRIM(INDEX($A841:$V841,MATCH(Lists!$J$10,$A$1:$V$1,0))&amp;""),"")</f>
        <v/>
      </c>
      <c r="Y841" s="36">
        <f>IF(ISNUMBER(IFERROR(VALUE(IFERROR(TRIM(INDEX($A841:$V841,MATCH(Lists!$J$2,$A$1:$V$1,0))&amp;""),"")),"")),IF(AND(IFERROR(VALUE(IFERROR(TRIM(INDEX($A841:$V841,MATCH(Lists!$J$2,$A$1:$V$1,0))&amp;""),"")),"")&gt;=0,IFERROR(VALUE(IFERROR(TRIM(INDEX($A841:$V841,MATCH(Lists!$J$2,$A$1:$V$1,0))&amp;""),"")),"")&lt;=10),IFERROR(VALUE(IFERROR(TRIM(INDEX($A841:$V841,MATCH(Lists!$J$2,$A$1:$V$1,0))&amp;""),"")),""),""),"")</f>
        <v/>
      </c>
      <c r="Z841" s="36">
        <f>IF(Y841="","",IF(Y841&gt;=9,"Promoter",IF(Y841&gt;=7,"Passive","Detractor")))</f>
        <v/>
      </c>
      <c r="AA841" s="36">
        <f>IFERROR(VALUE(IFERROR(TRIM(INDEX($A841:$V841,MATCH(Lists!$J$4,$A$1:$V$1,0))&amp;""),"")),"")</f>
        <v/>
      </c>
      <c r="AB841" s="36">
        <f>IFERROR(VALUE(IFERROR(TRIM(INDEX($A841:$V841,MATCH(Lists!$J$5,$A$1:$V$1,0))&amp;""),"")),"")</f>
        <v/>
      </c>
      <c r="AC841" s="36">
        <f>IFERROR(VALUE(IFERROR(TRIM(INDEX($A841:$V841,MATCH(Lists!$J$6,$A$1:$V$1,0))&amp;""),"")),"")</f>
        <v/>
      </c>
      <c r="AD841" s="36">
        <f>IFERROR(TRIM(INDEX($A841:$V841,MATCH(Lists!$J$7,$A$1:$V$1,0))&amp;""),"")</f>
        <v/>
      </c>
      <c r="AE841" s="36">
        <f>IFERROR(TRIM(INDEX($A841:$V841,MATCH(Lists!$J$8,$A$1:$V$1,0))&amp;""),"")</f>
        <v/>
      </c>
      <c r="AF841" s="36">
        <f>IFERROR(TRIM(INDEX($A841:$V841,MATCH(Lists!$J$3,$A$1:$V$1,0))&amp;""),"")</f>
        <v/>
      </c>
      <c r="AG841" s="36">
        <f>IF(LEN(AF841)&gt;0,MAX($AG$1:AG840)+1,"")</f>
        <v/>
      </c>
      <c r="AH841" s="36">
        <f>IFERROR(TRIM(INDEX($A841:$V841,MATCH(Lists!$J$9,$A$1:$V$1,0))&amp;""),"")</f>
        <v/>
      </c>
    </row>
    <row r="842">
      <c r="W842" s="35" t="n"/>
      <c r="X842" s="36">
        <f>IFERROR(TRIM(INDEX($A842:$V842,MATCH(Lists!$J$10,$A$1:$V$1,0))&amp;""),"")</f>
        <v/>
      </c>
      <c r="Y842" s="36">
        <f>IF(ISNUMBER(IFERROR(VALUE(IFERROR(TRIM(INDEX($A842:$V842,MATCH(Lists!$J$2,$A$1:$V$1,0))&amp;""),"")),"")),IF(AND(IFERROR(VALUE(IFERROR(TRIM(INDEX($A842:$V842,MATCH(Lists!$J$2,$A$1:$V$1,0))&amp;""),"")),"")&gt;=0,IFERROR(VALUE(IFERROR(TRIM(INDEX($A842:$V842,MATCH(Lists!$J$2,$A$1:$V$1,0))&amp;""),"")),"")&lt;=10),IFERROR(VALUE(IFERROR(TRIM(INDEX($A842:$V842,MATCH(Lists!$J$2,$A$1:$V$1,0))&amp;""),"")),""),""),"")</f>
        <v/>
      </c>
      <c r="Z842" s="36">
        <f>IF(Y842="","",IF(Y842&gt;=9,"Promoter",IF(Y842&gt;=7,"Passive","Detractor")))</f>
        <v/>
      </c>
      <c r="AA842" s="36">
        <f>IFERROR(VALUE(IFERROR(TRIM(INDEX($A842:$V842,MATCH(Lists!$J$4,$A$1:$V$1,0))&amp;""),"")),"")</f>
        <v/>
      </c>
      <c r="AB842" s="36">
        <f>IFERROR(VALUE(IFERROR(TRIM(INDEX($A842:$V842,MATCH(Lists!$J$5,$A$1:$V$1,0))&amp;""),"")),"")</f>
        <v/>
      </c>
      <c r="AC842" s="36">
        <f>IFERROR(VALUE(IFERROR(TRIM(INDEX($A842:$V842,MATCH(Lists!$J$6,$A$1:$V$1,0))&amp;""),"")),"")</f>
        <v/>
      </c>
      <c r="AD842" s="36">
        <f>IFERROR(TRIM(INDEX($A842:$V842,MATCH(Lists!$J$7,$A$1:$V$1,0))&amp;""),"")</f>
        <v/>
      </c>
      <c r="AE842" s="36">
        <f>IFERROR(TRIM(INDEX($A842:$V842,MATCH(Lists!$J$8,$A$1:$V$1,0))&amp;""),"")</f>
        <v/>
      </c>
      <c r="AF842" s="36">
        <f>IFERROR(TRIM(INDEX($A842:$V842,MATCH(Lists!$J$3,$A$1:$V$1,0))&amp;""),"")</f>
        <v/>
      </c>
      <c r="AG842" s="36">
        <f>IF(LEN(AF842)&gt;0,MAX($AG$1:AG841)+1,"")</f>
        <v/>
      </c>
      <c r="AH842" s="36">
        <f>IFERROR(TRIM(INDEX($A842:$V842,MATCH(Lists!$J$9,$A$1:$V$1,0))&amp;""),"")</f>
        <v/>
      </c>
    </row>
    <row r="843">
      <c r="W843" s="35" t="n"/>
      <c r="X843" s="36">
        <f>IFERROR(TRIM(INDEX($A843:$V843,MATCH(Lists!$J$10,$A$1:$V$1,0))&amp;""),"")</f>
        <v/>
      </c>
      <c r="Y843" s="36">
        <f>IF(ISNUMBER(IFERROR(VALUE(IFERROR(TRIM(INDEX($A843:$V843,MATCH(Lists!$J$2,$A$1:$V$1,0))&amp;""),"")),"")),IF(AND(IFERROR(VALUE(IFERROR(TRIM(INDEX($A843:$V843,MATCH(Lists!$J$2,$A$1:$V$1,0))&amp;""),"")),"")&gt;=0,IFERROR(VALUE(IFERROR(TRIM(INDEX($A843:$V843,MATCH(Lists!$J$2,$A$1:$V$1,0))&amp;""),"")),"")&lt;=10),IFERROR(VALUE(IFERROR(TRIM(INDEX($A843:$V843,MATCH(Lists!$J$2,$A$1:$V$1,0))&amp;""),"")),""),""),"")</f>
        <v/>
      </c>
      <c r="Z843" s="36">
        <f>IF(Y843="","",IF(Y843&gt;=9,"Promoter",IF(Y843&gt;=7,"Passive","Detractor")))</f>
        <v/>
      </c>
      <c r="AA843" s="36">
        <f>IFERROR(VALUE(IFERROR(TRIM(INDEX($A843:$V843,MATCH(Lists!$J$4,$A$1:$V$1,0))&amp;""),"")),"")</f>
        <v/>
      </c>
      <c r="AB843" s="36">
        <f>IFERROR(VALUE(IFERROR(TRIM(INDEX($A843:$V843,MATCH(Lists!$J$5,$A$1:$V$1,0))&amp;""),"")),"")</f>
        <v/>
      </c>
      <c r="AC843" s="36">
        <f>IFERROR(VALUE(IFERROR(TRIM(INDEX($A843:$V843,MATCH(Lists!$J$6,$A$1:$V$1,0))&amp;""),"")),"")</f>
        <v/>
      </c>
      <c r="AD843" s="36">
        <f>IFERROR(TRIM(INDEX($A843:$V843,MATCH(Lists!$J$7,$A$1:$V$1,0))&amp;""),"")</f>
        <v/>
      </c>
      <c r="AE843" s="36">
        <f>IFERROR(TRIM(INDEX($A843:$V843,MATCH(Lists!$J$8,$A$1:$V$1,0))&amp;""),"")</f>
        <v/>
      </c>
      <c r="AF843" s="36">
        <f>IFERROR(TRIM(INDEX($A843:$V843,MATCH(Lists!$J$3,$A$1:$V$1,0))&amp;""),"")</f>
        <v/>
      </c>
      <c r="AG843" s="36">
        <f>IF(LEN(AF843)&gt;0,MAX($AG$1:AG842)+1,"")</f>
        <v/>
      </c>
      <c r="AH843" s="36">
        <f>IFERROR(TRIM(INDEX($A843:$V843,MATCH(Lists!$J$9,$A$1:$V$1,0))&amp;""),"")</f>
        <v/>
      </c>
    </row>
    <row r="844">
      <c r="W844" s="35" t="n"/>
      <c r="X844" s="36">
        <f>IFERROR(TRIM(INDEX($A844:$V844,MATCH(Lists!$J$10,$A$1:$V$1,0))&amp;""),"")</f>
        <v/>
      </c>
      <c r="Y844" s="36">
        <f>IF(ISNUMBER(IFERROR(VALUE(IFERROR(TRIM(INDEX($A844:$V844,MATCH(Lists!$J$2,$A$1:$V$1,0))&amp;""),"")),"")),IF(AND(IFERROR(VALUE(IFERROR(TRIM(INDEX($A844:$V844,MATCH(Lists!$J$2,$A$1:$V$1,0))&amp;""),"")),"")&gt;=0,IFERROR(VALUE(IFERROR(TRIM(INDEX($A844:$V844,MATCH(Lists!$J$2,$A$1:$V$1,0))&amp;""),"")),"")&lt;=10),IFERROR(VALUE(IFERROR(TRIM(INDEX($A844:$V844,MATCH(Lists!$J$2,$A$1:$V$1,0))&amp;""),"")),""),""),"")</f>
        <v/>
      </c>
      <c r="Z844" s="36">
        <f>IF(Y844="","",IF(Y844&gt;=9,"Promoter",IF(Y844&gt;=7,"Passive","Detractor")))</f>
        <v/>
      </c>
      <c r="AA844" s="36">
        <f>IFERROR(VALUE(IFERROR(TRIM(INDEX($A844:$V844,MATCH(Lists!$J$4,$A$1:$V$1,0))&amp;""),"")),"")</f>
        <v/>
      </c>
      <c r="AB844" s="36">
        <f>IFERROR(VALUE(IFERROR(TRIM(INDEX($A844:$V844,MATCH(Lists!$J$5,$A$1:$V$1,0))&amp;""),"")),"")</f>
        <v/>
      </c>
      <c r="AC844" s="36">
        <f>IFERROR(VALUE(IFERROR(TRIM(INDEX($A844:$V844,MATCH(Lists!$J$6,$A$1:$V$1,0))&amp;""),"")),"")</f>
        <v/>
      </c>
      <c r="AD844" s="36">
        <f>IFERROR(TRIM(INDEX($A844:$V844,MATCH(Lists!$J$7,$A$1:$V$1,0))&amp;""),"")</f>
        <v/>
      </c>
      <c r="AE844" s="36">
        <f>IFERROR(TRIM(INDEX($A844:$V844,MATCH(Lists!$J$8,$A$1:$V$1,0))&amp;""),"")</f>
        <v/>
      </c>
      <c r="AF844" s="36">
        <f>IFERROR(TRIM(INDEX($A844:$V844,MATCH(Lists!$J$3,$A$1:$V$1,0))&amp;""),"")</f>
        <v/>
      </c>
      <c r="AG844" s="36">
        <f>IF(LEN(AF844)&gt;0,MAX($AG$1:AG843)+1,"")</f>
        <v/>
      </c>
      <c r="AH844" s="36">
        <f>IFERROR(TRIM(INDEX($A844:$V844,MATCH(Lists!$J$9,$A$1:$V$1,0))&amp;""),"")</f>
        <v/>
      </c>
    </row>
    <row r="845">
      <c r="W845" s="35" t="n"/>
      <c r="X845" s="36">
        <f>IFERROR(TRIM(INDEX($A845:$V845,MATCH(Lists!$J$10,$A$1:$V$1,0))&amp;""),"")</f>
        <v/>
      </c>
      <c r="Y845" s="36">
        <f>IF(ISNUMBER(IFERROR(VALUE(IFERROR(TRIM(INDEX($A845:$V845,MATCH(Lists!$J$2,$A$1:$V$1,0))&amp;""),"")),"")),IF(AND(IFERROR(VALUE(IFERROR(TRIM(INDEX($A845:$V845,MATCH(Lists!$J$2,$A$1:$V$1,0))&amp;""),"")),"")&gt;=0,IFERROR(VALUE(IFERROR(TRIM(INDEX($A845:$V845,MATCH(Lists!$J$2,$A$1:$V$1,0))&amp;""),"")),"")&lt;=10),IFERROR(VALUE(IFERROR(TRIM(INDEX($A845:$V845,MATCH(Lists!$J$2,$A$1:$V$1,0))&amp;""),"")),""),""),"")</f>
        <v/>
      </c>
      <c r="Z845" s="36">
        <f>IF(Y845="","",IF(Y845&gt;=9,"Promoter",IF(Y845&gt;=7,"Passive","Detractor")))</f>
        <v/>
      </c>
      <c r="AA845" s="36">
        <f>IFERROR(VALUE(IFERROR(TRIM(INDEX($A845:$V845,MATCH(Lists!$J$4,$A$1:$V$1,0))&amp;""),"")),"")</f>
        <v/>
      </c>
      <c r="AB845" s="36">
        <f>IFERROR(VALUE(IFERROR(TRIM(INDEX($A845:$V845,MATCH(Lists!$J$5,$A$1:$V$1,0))&amp;""),"")),"")</f>
        <v/>
      </c>
      <c r="AC845" s="36">
        <f>IFERROR(VALUE(IFERROR(TRIM(INDEX($A845:$V845,MATCH(Lists!$J$6,$A$1:$V$1,0))&amp;""),"")),"")</f>
        <v/>
      </c>
      <c r="AD845" s="36">
        <f>IFERROR(TRIM(INDEX($A845:$V845,MATCH(Lists!$J$7,$A$1:$V$1,0))&amp;""),"")</f>
        <v/>
      </c>
      <c r="AE845" s="36">
        <f>IFERROR(TRIM(INDEX($A845:$V845,MATCH(Lists!$J$8,$A$1:$V$1,0))&amp;""),"")</f>
        <v/>
      </c>
      <c r="AF845" s="36">
        <f>IFERROR(TRIM(INDEX($A845:$V845,MATCH(Lists!$J$3,$A$1:$V$1,0))&amp;""),"")</f>
        <v/>
      </c>
      <c r="AG845" s="36">
        <f>IF(LEN(AF845)&gt;0,MAX($AG$1:AG844)+1,"")</f>
        <v/>
      </c>
      <c r="AH845" s="36">
        <f>IFERROR(TRIM(INDEX($A845:$V845,MATCH(Lists!$J$9,$A$1:$V$1,0))&amp;""),"")</f>
        <v/>
      </c>
    </row>
    <row r="846">
      <c r="W846" s="35" t="n"/>
      <c r="X846" s="36">
        <f>IFERROR(TRIM(INDEX($A846:$V846,MATCH(Lists!$J$10,$A$1:$V$1,0))&amp;""),"")</f>
        <v/>
      </c>
      <c r="Y846" s="36">
        <f>IF(ISNUMBER(IFERROR(VALUE(IFERROR(TRIM(INDEX($A846:$V846,MATCH(Lists!$J$2,$A$1:$V$1,0))&amp;""),"")),"")),IF(AND(IFERROR(VALUE(IFERROR(TRIM(INDEX($A846:$V846,MATCH(Lists!$J$2,$A$1:$V$1,0))&amp;""),"")),"")&gt;=0,IFERROR(VALUE(IFERROR(TRIM(INDEX($A846:$V846,MATCH(Lists!$J$2,$A$1:$V$1,0))&amp;""),"")),"")&lt;=10),IFERROR(VALUE(IFERROR(TRIM(INDEX($A846:$V846,MATCH(Lists!$J$2,$A$1:$V$1,0))&amp;""),"")),""),""),"")</f>
        <v/>
      </c>
      <c r="Z846" s="36">
        <f>IF(Y846="","",IF(Y846&gt;=9,"Promoter",IF(Y846&gt;=7,"Passive","Detractor")))</f>
        <v/>
      </c>
      <c r="AA846" s="36">
        <f>IFERROR(VALUE(IFERROR(TRIM(INDEX($A846:$V846,MATCH(Lists!$J$4,$A$1:$V$1,0))&amp;""),"")),"")</f>
        <v/>
      </c>
      <c r="AB846" s="36">
        <f>IFERROR(VALUE(IFERROR(TRIM(INDEX($A846:$V846,MATCH(Lists!$J$5,$A$1:$V$1,0))&amp;""),"")),"")</f>
        <v/>
      </c>
      <c r="AC846" s="36">
        <f>IFERROR(VALUE(IFERROR(TRIM(INDEX($A846:$V846,MATCH(Lists!$J$6,$A$1:$V$1,0))&amp;""),"")),"")</f>
        <v/>
      </c>
      <c r="AD846" s="36">
        <f>IFERROR(TRIM(INDEX($A846:$V846,MATCH(Lists!$J$7,$A$1:$V$1,0))&amp;""),"")</f>
        <v/>
      </c>
      <c r="AE846" s="36">
        <f>IFERROR(TRIM(INDEX($A846:$V846,MATCH(Lists!$J$8,$A$1:$V$1,0))&amp;""),"")</f>
        <v/>
      </c>
      <c r="AF846" s="36">
        <f>IFERROR(TRIM(INDEX($A846:$V846,MATCH(Lists!$J$3,$A$1:$V$1,0))&amp;""),"")</f>
        <v/>
      </c>
      <c r="AG846" s="36">
        <f>IF(LEN(AF846)&gt;0,MAX($AG$1:AG845)+1,"")</f>
        <v/>
      </c>
      <c r="AH846" s="36">
        <f>IFERROR(TRIM(INDEX($A846:$V846,MATCH(Lists!$J$9,$A$1:$V$1,0))&amp;""),"")</f>
        <v/>
      </c>
    </row>
    <row r="847">
      <c r="W847" s="35" t="n"/>
      <c r="X847" s="36">
        <f>IFERROR(TRIM(INDEX($A847:$V847,MATCH(Lists!$J$10,$A$1:$V$1,0))&amp;""),"")</f>
        <v/>
      </c>
      <c r="Y847" s="36">
        <f>IF(ISNUMBER(IFERROR(VALUE(IFERROR(TRIM(INDEX($A847:$V847,MATCH(Lists!$J$2,$A$1:$V$1,0))&amp;""),"")),"")),IF(AND(IFERROR(VALUE(IFERROR(TRIM(INDEX($A847:$V847,MATCH(Lists!$J$2,$A$1:$V$1,0))&amp;""),"")),"")&gt;=0,IFERROR(VALUE(IFERROR(TRIM(INDEX($A847:$V847,MATCH(Lists!$J$2,$A$1:$V$1,0))&amp;""),"")),"")&lt;=10),IFERROR(VALUE(IFERROR(TRIM(INDEX($A847:$V847,MATCH(Lists!$J$2,$A$1:$V$1,0))&amp;""),"")),""),""),"")</f>
        <v/>
      </c>
      <c r="Z847" s="36">
        <f>IF(Y847="","",IF(Y847&gt;=9,"Promoter",IF(Y847&gt;=7,"Passive","Detractor")))</f>
        <v/>
      </c>
      <c r="AA847" s="36">
        <f>IFERROR(VALUE(IFERROR(TRIM(INDEX($A847:$V847,MATCH(Lists!$J$4,$A$1:$V$1,0))&amp;""),"")),"")</f>
        <v/>
      </c>
      <c r="AB847" s="36">
        <f>IFERROR(VALUE(IFERROR(TRIM(INDEX($A847:$V847,MATCH(Lists!$J$5,$A$1:$V$1,0))&amp;""),"")),"")</f>
        <v/>
      </c>
      <c r="AC847" s="36">
        <f>IFERROR(VALUE(IFERROR(TRIM(INDEX($A847:$V847,MATCH(Lists!$J$6,$A$1:$V$1,0))&amp;""),"")),"")</f>
        <v/>
      </c>
      <c r="AD847" s="36">
        <f>IFERROR(TRIM(INDEX($A847:$V847,MATCH(Lists!$J$7,$A$1:$V$1,0))&amp;""),"")</f>
        <v/>
      </c>
      <c r="AE847" s="36">
        <f>IFERROR(TRIM(INDEX($A847:$V847,MATCH(Lists!$J$8,$A$1:$V$1,0))&amp;""),"")</f>
        <v/>
      </c>
      <c r="AF847" s="36">
        <f>IFERROR(TRIM(INDEX($A847:$V847,MATCH(Lists!$J$3,$A$1:$V$1,0))&amp;""),"")</f>
        <v/>
      </c>
      <c r="AG847" s="36">
        <f>IF(LEN(AF847)&gt;0,MAX($AG$1:AG846)+1,"")</f>
        <v/>
      </c>
      <c r="AH847" s="36">
        <f>IFERROR(TRIM(INDEX($A847:$V847,MATCH(Lists!$J$9,$A$1:$V$1,0))&amp;""),"")</f>
        <v/>
      </c>
    </row>
    <row r="848">
      <c r="W848" s="35" t="n"/>
      <c r="X848" s="36">
        <f>IFERROR(TRIM(INDEX($A848:$V848,MATCH(Lists!$J$10,$A$1:$V$1,0))&amp;""),"")</f>
        <v/>
      </c>
      <c r="Y848" s="36">
        <f>IF(ISNUMBER(IFERROR(VALUE(IFERROR(TRIM(INDEX($A848:$V848,MATCH(Lists!$J$2,$A$1:$V$1,0))&amp;""),"")),"")),IF(AND(IFERROR(VALUE(IFERROR(TRIM(INDEX($A848:$V848,MATCH(Lists!$J$2,$A$1:$V$1,0))&amp;""),"")),"")&gt;=0,IFERROR(VALUE(IFERROR(TRIM(INDEX($A848:$V848,MATCH(Lists!$J$2,$A$1:$V$1,0))&amp;""),"")),"")&lt;=10),IFERROR(VALUE(IFERROR(TRIM(INDEX($A848:$V848,MATCH(Lists!$J$2,$A$1:$V$1,0))&amp;""),"")),""),""),"")</f>
        <v/>
      </c>
      <c r="Z848" s="36">
        <f>IF(Y848="","",IF(Y848&gt;=9,"Promoter",IF(Y848&gt;=7,"Passive","Detractor")))</f>
        <v/>
      </c>
      <c r="AA848" s="36">
        <f>IFERROR(VALUE(IFERROR(TRIM(INDEX($A848:$V848,MATCH(Lists!$J$4,$A$1:$V$1,0))&amp;""),"")),"")</f>
        <v/>
      </c>
      <c r="AB848" s="36">
        <f>IFERROR(VALUE(IFERROR(TRIM(INDEX($A848:$V848,MATCH(Lists!$J$5,$A$1:$V$1,0))&amp;""),"")),"")</f>
        <v/>
      </c>
      <c r="AC848" s="36">
        <f>IFERROR(VALUE(IFERROR(TRIM(INDEX($A848:$V848,MATCH(Lists!$J$6,$A$1:$V$1,0))&amp;""),"")),"")</f>
        <v/>
      </c>
      <c r="AD848" s="36">
        <f>IFERROR(TRIM(INDEX($A848:$V848,MATCH(Lists!$J$7,$A$1:$V$1,0))&amp;""),"")</f>
        <v/>
      </c>
      <c r="AE848" s="36">
        <f>IFERROR(TRIM(INDEX($A848:$V848,MATCH(Lists!$J$8,$A$1:$V$1,0))&amp;""),"")</f>
        <v/>
      </c>
      <c r="AF848" s="36">
        <f>IFERROR(TRIM(INDEX($A848:$V848,MATCH(Lists!$J$3,$A$1:$V$1,0))&amp;""),"")</f>
        <v/>
      </c>
      <c r="AG848" s="36">
        <f>IF(LEN(AF848)&gt;0,MAX($AG$1:AG847)+1,"")</f>
        <v/>
      </c>
      <c r="AH848" s="36">
        <f>IFERROR(TRIM(INDEX($A848:$V848,MATCH(Lists!$J$9,$A$1:$V$1,0))&amp;""),"")</f>
        <v/>
      </c>
    </row>
    <row r="849">
      <c r="W849" s="35" t="n"/>
      <c r="X849" s="36">
        <f>IFERROR(TRIM(INDEX($A849:$V849,MATCH(Lists!$J$10,$A$1:$V$1,0))&amp;""),"")</f>
        <v/>
      </c>
      <c r="Y849" s="36">
        <f>IF(ISNUMBER(IFERROR(VALUE(IFERROR(TRIM(INDEX($A849:$V849,MATCH(Lists!$J$2,$A$1:$V$1,0))&amp;""),"")),"")),IF(AND(IFERROR(VALUE(IFERROR(TRIM(INDEX($A849:$V849,MATCH(Lists!$J$2,$A$1:$V$1,0))&amp;""),"")),"")&gt;=0,IFERROR(VALUE(IFERROR(TRIM(INDEX($A849:$V849,MATCH(Lists!$J$2,$A$1:$V$1,0))&amp;""),"")),"")&lt;=10),IFERROR(VALUE(IFERROR(TRIM(INDEX($A849:$V849,MATCH(Lists!$J$2,$A$1:$V$1,0))&amp;""),"")),""),""),"")</f>
        <v/>
      </c>
      <c r="Z849" s="36">
        <f>IF(Y849="","",IF(Y849&gt;=9,"Promoter",IF(Y849&gt;=7,"Passive","Detractor")))</f>
        <v/>
      </c>
      <c r="AA849" s="36">
        <f>IFERROR(VALUE(IFERROR(TRIM(INDEX($A849:$V849,MATCH(Lists!$J$4,$A$1:$V$1,0))&amp;""),"")),"")</f>
        <v/>
      </c>
      <c r="AB849" s="36">
        <f>IFERROR(VALUE(IFERROR(TRIM(INDEX($A849:$V849,MATCH(Lists!$J$5,$A$1:$V$1,0))&amp;""),"")),"")</f>
        <v/>
      </c>
      <c r="AC849" s="36">
        <f>IFERROR(VALUE(IFERROR(TRIM(INDEX($A849:$V849,MATCH(Lists!$J$6,$A$1:$V$1,0))&amp;""),"")),"")</f>
        <v/>
      </c>
      <c r="AD849" s="36">
        <f>IFERROR(TRIM(INDEX($A849:$V849,MATCH(Lists!$J$7,$A$1:$V$1,0))&amp;""),"")</f>
        <v/>
      </c>
      <c r="AE849" s="36">
        <f>IFERROR(TRIM(INDEX($A849:$V849,MATCH(Lists!$J$8,$A$1:$V$1,0))&amp;""),"")</f>
        <v/>
      </c>
      <c r="AF849" s="36">
        <f>IFERROR(TRIM(INDEX($A849:$V849,MATCH(Lists!$J$3,$A$1:$V$1,0))&amp;""),"")</f>
        <v/>
      </c>
      <c r="AG849" s="36">
        <f>IF(LEN(AF849)&gt;0,MAX($AG$1:AG848)+1,"")</f>
        <v/>
      </c>
      <c r="AH849" s="36">
        <f>IFERROR(TRIM(INDEX($A849:$V849,MATCH(Lists!$J$9,$A$1:$V$1,0))&amp;""),"")</f>
        <v/>
      </c>
    </row>
    <row r="850">
      <c r="W850" s="35" t="n"/>
      <c r="X850" s="36">
        <f>IFERROR(TRIM(INDEX($A850:$V850,MATCH(Lists!$J$10,$A$1:$V$1,0))&amp;""),"")</f>
        <v/>
      </c>
      <c r="Y850" s="36">
        <f>IF(ISNUMBER(IFERROR(VALUE(IFERROR(TRIM(INDEX($A850:$V850,MATCH(Lists!$J$2,$A$1:$V$1,0))&amp;""),"")),"")),IF(AND(IFERROR(VALUE(IFERROR(TRIM(INDEX($A850:$V850,MATCH(Lists!$J$2,$A$1:$V$1,0))&amp;""),"")),"")&gt;=0,IFERROR(VALUE(IFERROR(TRIM(INDEX($A850:$V850,MATCH(Lists!$J$2,$A$1:$V$1,0))&amp;""),"")),"")&lt;=10),IFERROR(VALUE(IFERROR(TRIM(INDEX($A850:$V850,MATCH(Lists!$J$2,$A$1:$V$1,0))&amp;""),"")),""),""),"")</f>
        <v/>
      </c>
      <c r="Z850" s="36">
        <f>IF(Y850="","",IF(Y850&gt;=9,"Promoter",IF(Y850&gt;=7,"Passive","Detractor")))</f>
        <v/>
      </c>
      <c r="AA850" s="36">
        <f>IFERROR(VALUE(IFERROR(TRIM(INDEX($A850:$V850,MATCH(Lists!$J$4,$A$1:$V$1,0))&amp;""),"")),"")</f>
        <v/>
      </c>
      <c r="AB850" s="36">
        <f>IFERROR(VALUE(IFERROR(TRIM(INDEX($A850:$V850,MATCH(Lists!$J$5,$A$1:$V$1,0))&amp;""),"")),"")</f>
        <v/>
      </c>
      <c r="AC850" s="36">
        <f>IFERROR(VALUE(IFERROR(TRIM(INDEX($A850:$V850,MATCH(Lists!$J$6,$A$1:$V$1,0))&amp;""),"")),"")</f>
        <v/>
      </c>
      <c r="AD850" s="36">
        <f>IFERROR(TRIM(INDEX($A850:$V850,MATCH(Lists!$J$7,$A$1:$V$1,0))&amp;""),"")</f>
        <v/>
      </c>
      <c r="AE850" s="36">
        <f>IFERROR(TRIM(INDEX($A850:$V850,MATCH(Lists!$J$8,$A$1:$V$1,0))&amp;""),"")</f>
        <v/>
      </c>
      <c r="AF850" s="36">
        <f>IFERROR(TRIM(INDEX($A850:$V850,MATCH(Lists!$J$3,$A$1:$V$1,0))&amp;""),"")</f>
        <v/>
      </c>
      <c r="AG850" s="36">
        <f>IF(LEN(AF850)&gt;0,MAX($AG$1:AG849)+1,"")</f>
        <v/>
      </c>
      <c r="AH850" s="36">
        <f>IFERROR(TRIM(INDEX($A850:$V850,MATCH(Lists!$J$9,$A$1:$V$1,0))&amp;""),"")</f>
        <v/>
      </c>
    </row>
    <row r="851">
      <c r="W851" s="35" t="n"/>
      <c r="X851" s="36">
        <f>IFERROR(TRIM(INDEX($A851:$V851,MATCH(Lists!$J$10,$A$1:$V$1,0))&amp;""),"")</f>
        <v/>
      </c>
      <c r="Y851" s="36">
        <f>IF(ISNUMBER(IFERROR(VALUE(IFERROR(TRIM(INDEX($A851:$V851,MATCH(Lists!$J$2,$A$1:$V$1,0))&amp;""),"")),"")),IF(AND(IFERROR(VALUE(IFERROR(TRIM(INDEX($A851:$V851,MATCH(Lists!$J$2,$A$1:$V$1,0))&amp;""),"")),"")&gt;=0,IFERROR(VALUE(IFERROR(TRIM(INDEX($A851:$V851,MATCH(Lists!$J$2,$A$1:$V$1,0))&amp;""),"")),"")&lt;=10),IFERROR(VALUE(IFERROR(TRIM(INDEX($A851:$V851,MATCH(Lists!$J$2,$A$1:$V$1,0))&amp;""),"")),""),""),"")</f>
        <v/>
      </c>
      <c r="Z851" s="36">
        <f>IF(Y851="","",IF(Y851&gt;=9,"Promoter",IF(Y851&gt;=7,"Passive","Detractor")))</f>
        <v/>
      </c>
      <c r="AA851" s="36">
        <f>IFERROR(VALUE(IFERROR(TRIM(INDEX($A851:$V851,MATCH(Lists!$J$4,$A$1:$V$1,0))&amp;""),"")),"")</f>
        <v/>
      </c>
      <c r="AB851" s="36">
        <f>IFERROR(VALUE(IFERROR(TRIM(INDEX($A851:$V851,MATCH(Lists!$J$5,$A$1:$V$1,0))&amp;""),"")),"")</f>
        <v/>
      </c>
      <c r="AC851" s="36">
        <f>IFERROR(VALUE(IFERROR(TRIM(INDEX($A851:$V851,MATCH(Lists!$J$6,$A$1:$V$1,0))&amp;""),"")),"")</f>
        <v/>
      </c>
      <c r="AD851" s="36">
        <f>IFERROR(TRIM(INDEX($A851:$V851,MATCH(Lists!$J$7,$A$1:$V$1,0))&amp;""),"")</f>
        <v/>
      </c>
      <c r="AE851" s="36">
        <f>IFERROR(TRIM(INDEX($A851:$V851,MATCH(Lists!$J$8,$A$1:$V$1,0))&amp;""),"")</f>
        <v/>
      </c>
      <c r="AF851" s="36">
        <f>IFERROR(TRIM(INDEX($A851:$V851,MATCH(Lists!$J$3,$A$1:$V$1,0))&amp;""),"")</f>
        <v/>
      </c>
      <c r="AG851" s="36">
        <f>IF(LEN(AF851)&gt;0,MAX($AG$1:AG850)+1,"")</f>
        <v/>
      </c>
      <c r="AH851" s="36">
        <f>IFERROR(TRIM(INDEX($A851:$V851,MATCH(Lists!$J$9,$A$1:$V$1,0))&amp;""),"")</f>
        <v/>
      </c>
    </row>
    <row r="852">
      <c r="W852" s="35" t="n"/>
      <c r="X852" s="36">
        <f>IFERROR(TRIM(INDEX($A852:$V852,MATCH(Lists!$J$10,$A$1:$V$1,0))&amp;""),"")</f>
        <v/>
      </c>
      <c r="Y852" s="36">
        <f>IF(ISNUMBER(IFERROR(VALUE(IFERROR(TRIM(INDEX($A852:$V852,MATCH(Lists!$J$2,$A$1:$V$1,0))&amp;""),"")),"")),IF(AND(IFERROR(VALUE(IFERROR(TRIM(INDEX($A852:$V852,MATCH(Lists!$J$2,$A$1:$V$1,0))&amp;""),"")),"")&gt;=0,IFERROR(VALUE(IFERROR(TRIM(INDEX($A852:$V852,MATCH(Lists!$J$2,$A$1:$V$1,0))&amp;""),"")),"")&lt;=10),IFERROR(VALUE(IFERROR(TRIM(INDEX($A852:$V852,MATCH(Lists!$J$2,$A$1:$V$1,0))&amp;""),"")),""),""),"")</f>
        <v/>
      </c>
      <c r="Z852" s="36">
        <f>IF(Y852="","",IF(Y852&gt;=9,"Promoter",IF(Y852&gt;=7,"Passive","Detractor")))</f>
        <v/>
      </c>
      <c r="AA852" s="36">
        <f>IFERROR(VALUE(IFERROR(TRIM(INDEX($A852:$V852,MATCH(Lists!$J$4,$A$1:$V$1,0))&amp;""),"")),"")</f>
        <v/>
      </c>
      <c r="AB852" s="36">
        <f>IFERROR(VALUE(IFERROR(TRIM(INDEX($A852:$V852,MATCH(Lists!$J$5,$A$1:$V$1,0))&amp;""),"")),"")</f>
        <v/>
      </c>
      <c r="AC852" s="36">
        <f>IFERROR(VALUE(IFERROR(TRIM(INDEX($A852:$V852,MATCH(Lists!$J$6,$A$1:$V$1,0))&amp;""),"")),"")</f>
        <v/>
      </c>
      <c r="AD852" s="36">
        <f>IFERROR(TRIM(INDEX($A852:$V852,MATCH(Lists!$J$7,$A$1:$V$1,0))&amp;""),"")</f>
        <v/>
      </c>
      <c r="AE852" s="36">
        <f>IFERROR(TRIM(INDEX($A852:$V852,MATCH(Lists!$J$8,$A$1:$V$1,0))&amp;""),"")</f>
        <v/>
      </c>
      <c r="AF852" s="36">
        <f>IFERROR(TRIM(INDEX($A852:$V852,MATCH(Lists!$J$3,$A$1:$V$1,0))&amp;""),"")</f>
        <v/>
      </c>
      <c r="AG852" s="36">
        <f>IF(LEN(AF852)&gt;0,MAX($AG$1:AG851)+1,"")</f>
        <v/>
      </c>
      <c r="AH852" s="36">
        <f>IFERROR(TRIM(INDEX($A852:$V852,MATCH(Lists!$J$9,$A$1:$V$1,0))&amp;""),"")</f>
        <v/>
      </c>
    </row>
    <row r="853">
      <c r="W853" s="35" t="n"/>
      <c r="X853" s="36">
        <f>IFERROR(TRIM(INDEX($A853:$V853,MATCH(Lists!$J$10,$A$1:$V$1,0))&amp;""),"")</f>
        <v/>
      </c>
      <c r="Y853" s="36">
        <f>IF(ISNUMBER(IFERROR(VALUE(IFERROR(TRIM(INDEX($A853:$V853,MATCH(Lists!$J$2,$A$1:$V$1,0))&amp;""),"")),"")),IF(AND(IFERROR(VALUE(IFERROR(TRIM(INDEX($A853:$V853,MATCH(Lists!$J$2,$A$1:$V$1,0))&amp;""),"")),"")&gt;=0,IFERROR(VALUE(IFERROR(TRIM(INDEX($A853:$V853,MATCH(Lists!$J$2,$A$1:$V$1,0))&amp;""),"")),"")&lt;=10),IFERROR(VALUE(IFERROR(TRIM(INDEX($A853:$V853,MATCH(Lists!$J$2,$A$1:$V$1,0))&amp;""),"")),""),""),"")</f>
        <v/>
      </c>
      <c r="Z853" s="36">
        <f>IF(Y853="","",IF(Y853&gt;=9,"Promoter",IF(Y853&gt;=7,"Passive","Detractor")))</f>
        <v/>
      </c>
      <c r="AA853" s="36">
        <f>IFERROR(VALUE(IFERROR(TRIM(INDEX($A853:$V853,MATCH(Lists!$J$4,$A$1:$V$1,0))&amp;""),"")),"")</f>
        <v/>
      </c>
      <c r="AB853" s="36">
        <f>IFERROR(VALUE(IFERROR(TRIM(INDEX($A853:$V853,MATCH(Lists!$J$5,$A$1:$V$1,0))&amp;""),"")),"")</f>
        <v/>
      </c>
      <c r="AC853" s="36">
        <f>IFERROR(VALUE(IFERROR(TRIM(INDEX($A853:$V853,MATCH(Lists!$J$6,$A$1:$V$1,0))&amp;""),"")),"")</f>
        <v/>
      </c>
      <c r="AD853" s="36">
        <f>IFERROR(TRIM(INDEX($A853:$V853,MATCH(Lists!$J$7,$A$1:$V$1,0))&amp;""),"")</f>
        <v/>
      </c>
      <c r="AE853" s="36">
        <f>IFERROR(TRIM(INDEX($A853:$V853,MATCH(Lists!$J$8,$A$1:$V$1,0))&amp;""),"")</f>
        <v/>
      </c>
      <c r="AF853" s="36">
        <f>IFERROR(TRIM(INDEX($A853:$V853,MATCH(Lists!$J$3,$A$1:$V$1,0))&amp;""),"")</f>
        <v/>
      </c>
      <c r="AG853" s="36">
        <f>IF(LEN(AF853)&gt;0,MAX($AG$1:AG852)+1,"")</f>
        <v/>
      </c>
      <c r="AH853" s="36">
        <f>IFERROR(TRIM(INDEX($A853:$V853,MATCH(Lists!$J$9,$A$1:$V$1,0))&amp;""),"")</f>
        <v/>
      </c>
    </row>
    <row r="854">
      <c r="W854" s="35" t="n"/>
      <c r="X854" s="36">
        <f>IFERROR(TRIM(INDEX($A854:$V854,MATCH(Lists!$J$10,$A$1:$V$1,0))&amp;""),"")</f>
        <v/>
      </c>
      <c r="Y854" s="36">
        <f>IF(ISNUMBER(IFERROR(VALUE(IFERROR(TRIM(INDEX($A854:$V854,MATCH(Lists!$J$2,$A$1:$V$1,0))&amp;""),"")),"")),IF(AND(IFERROR(VALUE(IFERROR(TRIM(INDEX($A854:$V854,MATCH(Lists!$J$2,$A$1:$V$1,0))&amp;""),"")),"")&gt;=0,IFERROR(VALUE(IFERROR(TRIM(INDEX($A854:$V854,MATCH(Lists!$J$2,$A$1:$V$1,0))&amp;""),"")),"")&lt;=10),IFERROR(VALUE(IFERROR(TRIM(INDEX($A854:$V854,MATCH(Lists!$J$2,$A$1:$V$1,0))&amp;""),"")),""),""),"")</f>
        <v/>
      </c>
      <c r="Z854" s="36">
        <f>IF(Y854="","",IF(Y854&gt;=9,"Promoter",IF(Y854&gt;=7,"Passive","Detractor")))</f>
        <v/>
      </c>
      <c r="AA854" s="36">
        <f>IFERROR(VALUE(IFERROR(TRIM(INDEX($A854:$V854,MATCH(Lists!$J$4,$A$1:$V$1,0))&amp;""),"")),"")</f>
        <v/>
      </c>
      <c r="AB854" s="36">
        <f>IFERROR(VALUE(IFERROR(TRIM(INDEX($A854:$V854,MATCH(Lists!$J$5,$A$1:$V$1,0))&amp;""),"")),"")</f>
        <v/>
      </c>
      <c r="AC854" s="36">
        <f>IFERROR(VALUE(IFERROR(TRIM(INDEX($A854:$V854,MATCH(Lists!$J$6,$A$1:$V$1,0))&amp;""),"")),"")</f>
        <v/>
      </c>
      <c r="AD854" s="36">
        <f>IFERROR(TRIM(INDEX($A854:$V854,MATCH(Lists!$J$7,$A$1:$V$1,0))&amp;""),"")</f>
        <v/>
      </c>
      <c r="AE854" s="36">
        <f>IFERROR(TRIM(INDEX($A854:$V854,MATCH(Lists!$J$8,$A$1:$V$1,0))&amp;""),"")</f>
        <v/>
      </c>
      <c r="AF854" s="36">
        <f>IFERROR(TRIM(INDEX($A854:$V854,MATCH(Lists!$J$3,$A$1:$V$1,0))&amp;""),"")</f>
        <v/>
      </c>
      <c r="AG854" s="36">
        <f>IF(LEN(AF854)&gt;0,MAX($AG$1:AG853)+1,"")</f>
        <v/>
      </c>
      <c r="AH854" s="36">
        <f>IFERROR(TRIM(INDEX($A854:$V854,MATCH(Lists!$J$9,$A$1:$V$1,0))&amp;""),"")</f>
        <v/>
      </c>
    </row>
    <row r="855">
      <c r="W855" s="35" t="n"/>
      <c r="X855" s="36">
        <f>IFERROR(TRIM(INDEX($A855:$V855,MATCH(Lists!$J$10,$A$1:$V$1,0))&amp;""),"")</f>
        <v/>
      </c>
      <c r="Y855" s="36">
        <f>IF(ISNUMBER(IFERROR(VALUE(IFERROR(TRIM(INDEX($A855:$V855,MATCH(Lists!$J$2,$A$1:$V$1,0))&amp;""),"")),"")),IF(AND(IFERROR(VALUE(IFERROR(TRIM(INDEX($A855:$V855,MATCH(Lists!$J$2,$A$1:$V$1,0))&amp;""),"")),"")&gt;=0,IFERROR(VALUE(IFERROR(TRIM(INDEX($A855:$V855,MATCH(Lists!$J$2,$A$1:$V$1,0))&amp;""),"")),"")&lt;=10),IFERROR(VALUE(IFERROR(TRIM(INDEX($A855:$V855,MATCH(Lists!$J$2,$A$1:$V$1,0))&amp;""),"")),""),""),"")</f>
        <v/>
      </c>
      <c r="Z855" s="36">
        <f>IF(Y855="","",IF(Y855&gt;=9,"Promoter",IF(Y855&gt;=7,"Passive","Detractor")))</f>
        <v/>
      </c>
      <c r="AA855" s="36">
        <f>IFERROR(VALUE(IFERROR(TRIM(INDEX($A855:$V855,MATCH(Lists!$J$4,$A$1:$V$1,0))&amp;""),"")),"")</f>
        <v/>
      </c>
      <c r="AB855" s="36">
        <f>IFERROR(VALUE(IFERROR(TRIM(INDEX($A855:$V855,MATCH(Lists!$J$5,$A$1:$V$1,0))&amp;""),"")),"")</f>
        <v/>
      </c>
      <c r="AC855" s="36">
        <f>IFERROR(VALUE(IFERROR(TRIM(INDEX($A855:$V855,MATCH(Lists!$J$6,$A$1:$V$1,0))&amp;""),"")),"")</f>
        <v/>
      </c>
      <c r="AD855" s="36">
        <f>IFERROR(TRIM(INDEX($A855:$V855,MATCH(Lists!$J$7,$A$1:$V$1,0))&amp;""),"")</f>
        <v/>
      </c>
      <c r="AE855" s="36">
        <f>IFERROR(TRIM(INDEX($A855:$V855,MATCH(Lists!$J$8,$A$1:$V$1,0))&amp;""),"")</f>
        <v/>
      </c>
      <c r="AF855" s="36">
        <f>IFERROR(TRIM(INDEX($A855:$V855,MATCH(Lists!$J$3,$A$1:$V$1,0))&amp;""),"")</f>
        <v/>
      </c>
      <c r="AG855" s="36">
        <f>IF(LEN(AF855)&gt;0,MAX($AG$1:AG854)+1,"")</f>
        <v/>
      </c>
      <c r="AH855" s="36">
        <f>IFERROR(TRIM(INDEX($A855:$V855,MATCH(Lists!$J$9,$A$1:$V$1,0))&amp;""),"")</f>
        <v/>
      </c>
    </row>
    <row r="856">
      <c r="W856" s="35" t="n"/>
      <c r="X856" s="36">
        <f>IFERROR(TRIM(INDEX($A856:$V856,MATCH(Lists!$J$10,$A$1:$V$1,0))&amp;""),"")</f>
        <v/>
      </c>
      <c r="Y856" s="36">
        <f>IF(ISNUMBER(IFERROR(VALUE(IFERROR(TRIM(INDEX($A856:$V856,MATCH(Lists!$J$2,$A$1:$V$1,0))&amp;""),"")),"")),IF(AND(IFERROR(VALUE(IFERROR(TRIM(INDEX($A856:$V856,MATCH(Lists!$J$2,$A$1:$V$1,0))&amp;""),"")),"")&gt;=0,IFERROR(VALUE(IFERROR(TRIM(INDEX($A856:$V856,MATCH(Lists!$J$2,$A$1:$V$1,0))&amp;""),"")),"")&lt;=10),IFERROR(VALUE(IFERROR(TRIM(INDEX($A856:$V856,MATCH(Lists!$J$2,$A$1:$V$1,0))&amp;""),"")),""),""),"")</f>
        <v/>
      </c>
      <c r="Z856" s="36">
        <f>IF(Y856="","",IF(Y856&gt;=9,"Promoter",IF(Y856&gt;=7,"Passive","Detractor")))</f>
        <v/>
      </c>
      <c r="AA856" s="36">
        <f>IFERROR(VALUE(IFERROR(TRIM(INDEX($A856:$V856,MATCH(Lists!$J$4,$A$1:$V$1,0))&amp;""),"")),"")</f>
        <v/>
      </c>
      <c r="AB856" s="36">
        <f>IFERROR(VALUE(IFERROR(TRIM(INDEX($A856:$V856,MATCH(Lists!$J$5,$A$1:$V$1,0))&amp;""),"")),"")</f>
        <v/>
      </c>
      <c r="AC856" s="36">
        <f>IFERROR(VALUE(IFERROR(TRIM(INDEX($A856:$V856,MATCH(Lists!$J$6,$A$1:$V$1,0))&amp;""),"")),"")</f>
        <v/>
      </c>
      <c r="AD856" s="36">
        <f>IFERROR(TRIM(INDEX($A856:$V856,MATCH(Lists!$J$7,$A$1:$V$1,0))&amp;""),"")</f>
        <v/>
      </c>
      <c r="AE856" s="36">
        <f>IFERROR(TRIM(INDEX($A856:$V856,MATCH(Lists!$J$8,$A$1:$V$1,0))&amp;""),"")</f>
        <v/>
      </c>
      <c r="AF856" s="36">
        <f>IFERROR(TRIM(INDEX($A856:$V856,MATCH(Lists!$J$3,$A$1:$V$1,0))&amp;""),"")</f>
        <v/>
      </c>
      <c r="AG856" s="36">
        <f>IF(LEN(AF856)&gt;0,MAX($AG$1:AG855)+1,"")</f>
        <v/>
      </c>
      <c r="AH856" s="36">
        <f>IFERROR(TRIM(INDEX($A856:$V856,MATCH(Lists!$J$9,$A$1:$V$1,0))&amp;""),"")</f>
        <v/>
      </c>
    </row>
    <row r="857">
      <c r="W857" s="35" t="n"/>
      <c r="X857" s="36">
        <f>IFERROR(TRIM(INDEX($A857:$V857,MATCH(Lists!$J$10,$A$1:$V$1,0))&amp;""),"")</f>
        <v/>
      </c>
      <c r="Y857" s="36">
        <f>IF(ISNUMBER(IFERROR(VALUE(IFERROR(TRIM(INDEX($A857:$V857,MATCH(Lists!$J$2,$A$1:$V$1,0))&amp;""),"")),"")),IF(AND(IFERROR(VALUE(IFERROR(TRIM(INDEX($A857:$V857,MATCH(Lists!$J$2,$A$1:$V$1,0))&amp;""),"")),"")&gt;=0,IFERROR(VALUE(IFERROR(TRIM(INDEX($A857:$V857,MATCH(Lists!$J$2,$A$1:$V$1,0))&amp;""),"")),"")&lt;=10),IFERROR(VALUE(IFERROR(TRIM(INDEX($A857:$V857,MATCH(Lists!$J$2,$A$1:$V$1,0))&amp;""),"")),""),""),"")</f>
        <v/>
      </c>
      <c r="Z857" s="36">
        <f>IF(Y857="","",IF(Y857&gt;=9,"Promoter",IF(Y857&gt;=7,"Passive","Detractor")))</f>
        <v/>
      </c>
      <c r="AA857" s="36">
        <f>IFERROR(VALUE(IFERROR(TRIM(INDEX($A857:$V857,MATCH(Lists!$J$4,$A$1:$V$1,0))&amp;""),"")),"")</f>
        <v/>
      </c>
      <c r="AB857" s="36">
        <f>IFERROR(VALUE(IFERROR(TRIM(INDEX($A857:$V857,MATCH(Lists!$J$5,$A$1:$V$1,0))&amp;""),"")),"")</f>
        <v/>
      </c>
      <c r="AC857" s="36">
        <f>IFERROR(VALUE(IFERROR(TRIM(INDEX($A857:$V857,MATCH(Lists!$J$6,$A$1:$V$1,0))&amp;""),"")),"")</f>
        <v/>
      </c>
      <c r="AD857" s="36">
        <f>IFERROR(TRIM(INDEX($A857:$V857,MATCH(Lists!$J$7,$A$1:$V$1,0))&amp;""),"")</f>
        <v/>
      </c>
      <c r="AE857" s="36">
        <f>IFERROR(TRIM(INDEX($A857:$V857,MATCH(Lists!$J$8,$A$1:$V$1,0))&amp;""),"")</f>
        <v/>
      </c>
      <c r="AF857" s="36">
        <f>IFERROR(TRIM(INDEX($A857:$V857,MATCH(Lists!$J$3,$A$1:$V$1,0))&amp;""),"")</f>
        <v/>
      </c>
      <c r="AG857" s="36">
        <f>IF(LEN(AF857)&gt;0,MAX($AG$1:AG856)+1,"")</f>
        <v/>
      </c>
      <c r="AH857" s="36">
        <f>IFERROR(TRIM(INDEX($A857:$V857,MATCH(Lists!$J$9,$A$1:$V$1,0))&amp;""),"")</f>
        <v/>
      </c>
    </row>
    <row r="858">
      <c r="W858" s="35" t="n"/>
      <c r="X858" s="36">
        <f>IFERROR(TRIM(INDEX($A858:$V858,MATCH(Lists!$J$10,$A$1:$V$1,0))&amp;""),"")</f>
        <v/>
      </c>
      <c r="Y858" s="36">
        <f>IF(ISNUMBER(IFERROR(VALUE(IFERROR(TRIM(INDEX($A858:$V858,MATCH(Lists!$J$2,$A$1:$V$1,0))&amp;""),"")),"")),IF(AND(IFERROR(VALUE(IFERROR(TRIM(INDEX($A858:$V858,MATCH(Lists!$J$2,$A$1:$V$1,0))&amp;""),"")),"")&gt;=0,IFERROR(VALUE(IFERROR(TRIM(INDEX($A858:$V858,MATCH(Lists!$J$2,$A$1:$V$1,0))&amp;""),"")),"")&lt;=10),IFERROR(VALUE(IFERROR(TRIM(INDEX($A858:$V858,MATCH(Lists!$J$2,$A$1:$V$1,0))&amp;""),"")),""),""),"")</f>
        <v/>
      </c>
      <c r="Z858" s="36">
        <f>IF(Y858="","",IF(Y858&gt;=9,"Promoter",IF(Y858&gt;=7,"Passive","Detractor")))</f>
        <v/>
      </c>
      <c r="AA858" s="36">
        <f>IFERROR(VALUE(IFERROR(TRIM(INDEX($A858:$V858,MATCH(Lists!$J$4,$A$1:$V$1,0))&amp;""),"")),"")</f>
        <v/>
      </c>
      <c r="AB858" s="36">
        <f>IFERROR(VALUE(IFERROR(TRIM(INDEX($A858:$V858,MATCH(Lists!$J$5,$A$1:$V$1,0))&amp;""),"")),"")</f>
        <v/>
      </c>
      <c r="AC858" s="36">
        <f>IFERROR(VALUE(IFERROR(TRIM(INDEX($A858:$V858,MATCH(Lists!$J$6,$A$1:$V$1,0))&amp;""),"")),"")</f>
        <v/>
      </c>
      <c r="AD858" s="36">
        <f>IFERROR(TRIM(INDEX($A858:$V858,MATCH(Lists!$J$7,$A$1:$V$1,0))&amp;""),"")</f>
        <v/>
      </c>
      <c r="AE858" s="36">
        <f>IFERROR(TRIM(INDEX($A858:$V858,MATCH(Lists!$J$8,$A$1:$V$1,0))&amp;""),"")</f>
        <v/>
      </c>
      <c r="AF858" s="36">
        <f>IFERROR(TRIM(INDEX($A858:$V858,MATCH(Lists!$J$3,$A$1:$V$1,0))&amp;""),"")</f>
        <v/>
      </c>
      <c r="AG858" s="36">
        <f>IF(LEN(AF858)&gt;0,MAX($AG$1:AG857)+1,"")</f>
        <v/>
      </c>
      <c r="AH858" s="36">
        <f>IFERROR(TRIM(INDEX($A858:$V858,MATCH(Lists!$J$9,$A$1:$V$1,0))&amp;""),"")</f>
        <v/>
      </c>
    </row>
    <row r="859">
      <c r="W859" s="35" t="n"/>
      <c r="X859" s="36">
        <f>IFERROR(TRIM(INDEX($A859:$V859,MATCH(Lists!$J$10,$A$1:$V$1,0))&amp;""),"")</f>
        <v/>
      </c>
      <c r="Y859" s="36">
        <f>IF(ISNUMBER(IFERROR(VALUE(IFERROR(TRIM(INDEX($A859:$V859,MATCH(Lists!$J$2,$A$1:$V$1,0))&amp;""),"")),"")),IF(AND(IFERROR(VALUE(IFERROR(TRIM(INDEX($A859:$V859,MATCH(Lists!$J$2,$A$1:$V$1,0))&amp;""),"")),"")&gt;=0,IFERROR(VALUE(IFERROR(TRIM(INDEX($A859:$V859,MATCH(Lists!$J$2,$A$1:$V$1,0))&amp;""),"")),"")&lt;=10),IFERROR(VALUE(IFERROR(TRIM(INDEX($A859:$V859,MATCH(Lists!$J$2,$A$1:$V$1,0))&amp;""),"")),""),""),"")</f>
        <v/>
      </c>
      <c r="Z859" s="36">
        <f>IF(Y859="","",IF(Y859&gt;=9,"Promoter",IF(Y859&gt;=7,"Passive","Detractor")))</f>
        <v/>
      </c>
      <c r="AA859" s="36">
        <f>IFERROR(VALUE(IFERROR(TRIM(INDEX($A859:$V859,MATCH(Lists!$J$4,$A$1:$V$1,0))&amp;""),"")),"")</f>
        <v/>
      </c>
      <c r="AB859" s="36">
        <f>IFERROR(VALUE(IFERROR(TRIM(INDEX($A859:$V859,MATCH(Lists!$J$5,$A$1:$V$1,0))&amp;""),"")),"")</f>
        <v/>
      </c>
      <c r="AC859" s="36">
        <f>IFERROR(VALUE(IFERROR(TRIM(INDEX($A859:$V859,MATCH(Lists!$J$6,$A$1:$V$1,0))&amp;""),"")),"")</f>
        <v/>
      </c>
      <c r="AD859" s="36">
        <f>IFERROR(TRIM(INDEX($A859:$V859,MATCH(Lists!$J$7,$A$1:$V$1,0))&amp;""),"")</f>
        <v/>
      </c>
      <c r="AE859" s="36">
        <f>IFERROR(TRIM(INDEX($A859:$V859,MATCH(Lists!$J$8,$A$1:$V$1,0))&amp;""),"")</f>
        <v/>
      </c>
      <c r="AF859" s="36">
        <f>IFERROR(TRIM(INDEX($A859:$V859,MATCH(Lists!$J$3,$A$1:$V$1,0))&amp;""),"")</f>
        <v/>
      </c>
      <c r="AG859" s="36">
        <f>IF(LEN(AF859)&gt;0,MAX($AG$1:AG858)+1,"")</f>
        <v/>
      </c>
      <c r="AH859" s="36">
        <f>IFERROR(TRIM(INDEX($A859:$V859,MATCH(Lists!$J$9,$A$1:$V$1,0))&amp;""),"")</f>
        <v/>
      </c>
    </row>
    <row r="860">
      <c r="W860" s="35" t="n"/>
      <c r="X860" s="36">
        <f>IFERROR(TRIM(INDEX($A860:$V860,MATCH(Lists!$J$10,$A$1:$V$1,0))&amp;""),"")</f>
        <v/>
      </c>
      <c r="Y860" s="36">
        <f>IF(ISNUMBER(IFERROR(VALUE(IFERROR(TRIM(INDEX($A860:$V860,MATCH(Lists!$J$2,$A$1:$V$1,0))&amp;""),"")),"")),IF(AND(IFERROR(VALUE(IFERROR(TRIM(INDEX($A860:$V860,MATCH(Lists!$J$2,$A$1:$V$1,0))&amp;""),"")),"")&gt;=0,IFERROR(VALUE(IFERROR(TRIM(INDEX($A860:$V860,MATCH(Lists!$J$2,$A$1:$V$1,0))&amp;""),"")),"")&lt;=10),IFERROR(VALUE(IFERROR(TRIM(INDEX($A860:$V860,MATCH(Lists!$J$2,$A$1:$V$1,0))&amp;""),"")),""),""),"")</f>
        <v/>
      </c>
      <c r="Z860" s="36">
        <f>IF(Y860="","",IF(Y860&gt;=9,"Promoter",IF(Y860&gt;=7,"Passive","Detractor")))</f>
        <v/>
      </c>
      <c r="AA860" s="36">
        <f>IFERROR(VALUE(IFERROR(TRIM(INDEX($A860:$V860,MATCH(Lists!$J$4,$A$1:$V$1,0))&amp;""),"")),"")</f>
        <v/>
      </c>
      <c r="AB860" s="36">
        <f>IFERROR(VALUE(IFERROR(TRIM(INDEX($A860:$V860,MATCH(Lists!$J$5,$A$1:$V$1,0))&amp;""),"")),"")</f>
        <v/>
      </c>
      <c r="AC860" s="36">
        <f>IFERROR(VALUE(IFERROR(TRIM(INDEX($A860:$V860,MATCH(Lists!$J$6,$A$1:$V$1,0))&amp;""),"")),"")</f>
        <v/>
      </c>
      <c r="AD860" s="36">
        <f>IFERROR(TRIM(INDEX($A860:$V860,MATCH(Lists!$J$7,$A$1:$V$1,0))&amp;""),"")</f>
        <v/>
      </c>
      <c r="AE860" s="36">
        <f>IFERROR(TRIM(INDEX($A860:$V860,MATCH(Lists!$J$8,$A$1:$V$1,0))&amp;""),"")</f>
        <v/>
      </c>
      <c r="AF860" s="36">
        <f>IFERROR(TRIM(INDEX($A860:$V860,MATCH(Lists!$J$3,$A$1:$V$1,0))&amp;""),"")</f>
        <v/>
      </c>
      <c r="AG860" s="36">
        <f>IF(LEN(AF860)&gt;0,MAX($AG$1:AG859)+1,"")</f>
        <v/>
      </c>
      <c r="AH860" s="36">
        <f>IFERROR(TRIM(INDEX($A860:$V860,MATCH(Lists!$J$9,$A$1:$V$1,0))&amp;""),"")</f>
        <v/>
      </c>
    </row>
    <row r="861">
      <c r="W861" s="35" t="n"/>
      <c r="X861" s="36">
        <f>IFERROR(TRIM(INDEX($A861:$V861,MATCH(Lists!$J$10,$A$1:$V$1,0))&amp;""),"")</f>
        <v/>
      </c>
      <c r="Y861" s="36">
        <f>IF(ISNUMBER(IFERROR(VALUE(IFERROR(TRIM(INDEX($A861:$V861,MATCH(Lists!$J$2,$A$1:$V$1,0))&amp;""),"")),"")),IF(AND(IFERROR(VALUE(IFERROR(TRIM(INDEX($A861:$V861,MATCH(Lists!$J$2,$A$1:$V$1,0))&amp;""),"")),"")&gt;=0,IFERROR(VALUE(IFERROR(TRIM(INDEX($A861:$V861,MATCH(Lists!$J$2,$A$1:$V$1,0))&amp;""),"")),"")&lt;=10),IFERROR(VALUE(IFERROR(TRIM(INDEX($A861:$V861,MATCH(Lists!$J$2,$A$1:$V$1,0))&amp;""),"")),""),""),"")</f>
        <v/>
      </c>
      <c r="Z861" s="36">
        <f>IF(Y861="","",IF(Y861&gt;=9,"Promoter",IF(Y861&gt;=7,"Passive","Detractor")))</f>
        <v/>
      </c>
      <c r="AA861" s="36">
        <f>IFERROR(VALUE(IFERROR(TRIM(INDEX($A861:$V861,MATCH(Lists!$J$4,$A$1:$V$1,0))&amp;""),"")),"")</f>
        <v/>
      </c>
      <c r="AB861" s="36">
        <f>IFERROR(VALUE(IFERROR(TRIM(INDEX($A861:$V861,MATCH(Lists!$J$5,$A$1:$V$1,0))&amp;""),"")),"")</f>
        <v/>
      </c>
      <c r="AC861" s="36">
        <f>IFERROR(VALUE(IFERROR(TRIM(INDEX($A861:$V861,MATCH(Lists!$J$6,$A$1:$V$1,0))&amp;""),"")),"")</f>
        <v/>
      </c>
      <c r="AD861" s="36">
        <f>IFERROR(TRIM(INDEX($A861:$V861,MATCH(Lists!$J$7,$A$1:$V$1,0))&amp;""),"")</f>
        <v/>
      </c>
      <c r="AE861" s="36">
        <f>IFERROR(TRIM(INDEX($A861:$V861,MATCH(Lists!$J$8,$A$1:$V$1,0))&amp;""),"")</f>
        <v/>
      </c>
      <c r="AF861" s="36">
        <f>IFERROR(TRIM(INDEX($A861:$V861,MATCH(Lists!$J$3,$A$1:$V$1,0))&amp;""),"")</f>
        <v/>
      </c>
      <c r="AG861" s="36">
        <f>IF(LEN(AF861)&gt;0,MAX($AG$1:AG860)+1,"")</f>
        <v/>
      </c>
      <c r="AH861" s="36">
        <f>IFERROR(TRIM(INDEX($A861:$V861,MATCH(Lists!$J$9,$A$1:$V$1,0))&amp;""),"")</f>
        <v/>
      </c>
    </row>
    <row r="862">
      <c r="W862" s="35" t="n"/>
      <c r="X862" s="36">
        <f>IFERROR(TRIM(INDEX($A862:$V862,MATCH(Lists!$J$10,$A$1:$V$1,0))&amp;""),"")</f>
        <v/>
      </c>
      <c r="Y862" s="36">
        <f>IF(ISNUMBER(IFERROR(VALUE(IFERROR(TRIM(INDEX($A862:$V862,MATCH(Lists!$J$2,$A$1:$V$1,0))&amp;""),"")),"")),IF(AND(IFERROR(VALUE(IFERROR(TRIM(INDEX($A862:$V862,MATCH(Lists!$J$2,$A$1:$V$1,0))&amp;""),"")),"")&gt;=0,IFERROR(VALUE(IFERROR(TRIM(INDEX($A862:$V862,MATCH(Lists!$J$2,$A$1:$V$1,0))&amp;""),"")),"")&lt;=10),IFERROR(VALUE(IFERROR(TRIM(INDEX($A862:$V862,MATCH(Lists!$J$2,$A$1:$V$1,0))&amp;""),"")),""),""),"")</f>
        <v/>
      </c>
      <c r="Z862" s="36">
        <f>IF(Y862="","",IF(Y862&gt;=9,"Promoter",IF(Y862&gt;=7,"Passive","Detractor")))</f>
        <v/>
      </c>
      <c r="AA862" s="36">
        <f>IFERROR(VALUE(IFERROR(TRIM(INDEX($A862:$V862,MATCH(Lists!$J$4,$A$1:$V$1,0))&amp;""),"")),"")</f>
        <v/>
      </c>
      <c r="AB862" s="36">
        <f>IFERROR(VALUE(IFERROR(TRIM(INDEX($A862:$V862,MATCH(Lists!$J$5,$A$1:$V$1,0))&amp;""),"")),"")</f>
        <v/>
      </c>
      <c r="AC862" s="36">
        <f>IFERROR(VALUE(IFERROR(TRIM(INDEX($A862:$V862,MATCH(Lists!$J$6,$A$1:$V$1,0))&amp;""),"")),"")</f>
        <v/>
      </c>
      <c r="AD862" s="36">
        <f>IFERROR(TRIM(INDEX($A862:$V862,MATCH(Lists!$J$7,$A$1:$V$1,0))&amp;""),"")</f>
        <v/>
      </c>
      <c r="AE862" s="36">
        <f>IFERROR(TRIM(INDEX($A862:$V862,MATCH(Lists!$J$8,$A$1:$V$1,0))&amp;""),"")</f>
        <v/>
      </c>
      <c r="AF862" s="36">
        <f>IFERROR(TRIM(INDEX($A862:$V862,MATCH(Lists!$J$3,$A$1:$V$1,0))&amp;""),"")</f>
        <v/>
      </c>
      <c r="AG862" s="36">
        <f>IF(LEN(AF862)&gt;0,MAX($AG$1:AG861)+1,"")</f>
        <v/>
      </c>
      <c r="AH862" s="36">
        <f>IFERROR(TRIM(INDEX($A862:$V862,MATCH(Lists!$J$9,$A$1:$V$1,0))&amp;""),"")</f>
        <v/>
      </c>
    </row>
    <row r="863">
      <c r="W863" s="35" t="n"/>
      <c r="X863" s="36">
        <f>IFERROR(TRIM(INDEX($A863:$V863,MATCH(Lists!$J$10,$A$1:$V$1,0))&amp;""),"")</f>
        <v/>
      </c>
      <c r="Y863" s="36">
        <f>IF(ISNUMBER(IFERROR(VALUE(IFERROR(TRIM(INDEX($A863:$V863,MATCH(Lists!$J$2,$A$1:$V$1,0))&amp;""),"")),"")),IF(AND(IFERROR(VALUE(IFERROR(TRIM(INDEX($A863:$V863,MATCH(Lists!$J$2,$A$1:$V$1,0))&amp;""),"")),"")&gt;=0,IFERROR(VALUE(IFERROR(TRIM(INDEX($A863:$V863,MATCH(Lists!$J$2,$A$1:$V$1,0))&amp;""),"")),"")&lt;=10),IFERROR(VALUE(IFERROR(TRIM(INDEX($A863:$V863,MATCH(Lists!$J$2,$A$1:$V$1,0))&amp;""),"")),""),""),"")</f>
        <v/>
      </c>
      <c r="Z863" s="36">
        <f>IF(Y863="","",IF(Y863&gt;=9,"Promoter",IF(Y863&gt;=7,"Passive","Detractor")))</f>
        <v/>
      </c>
      <c r="AA863" s="36">
        <f>IFERROR(VALUE(IFERROR(TRIM(INDEX($A863:$V863,MATCH(Lists!$J$4,$A$1:$V$1,0))&amp;""),"")),"")</f>
        <v/>
      </c>
      <c r="AB863" s="36">
        <f>IFERROR(VALUE(IFERROR(TRIM(INDEX($A863:$V863,MATCH(Lists!$J$5,$A$1:$V$1,0))&amp;""),"")),"")</f>
        <v/>
      </c>
      <c r="AC863" s="36">
        <f>IFERROR(VALUE(IFERROR(TRIM(INDEX($A863:$V863,MATCH(Lists!$J$6,$A$1:$V$1,0))&amp;""),"")),"")</f>
        <v/>
      </c>
      <c r="AD863" s="36">
        <f>IFERROR(TRIM(INDEX($A863:$V863,MATCH(Lists!$J$7,$A$1:$V$1,0))&amp;""),"")</f>
        <v/>
      </c>
      <c r="AE863" s="36">
        <f>IFERROR(TRIM(INDEX($A863:$V863,MATCH(Lists!$J$8,$A$1:$V$1,0))&amp;""),"")</f>
        <v/>
      </c>
      <c r="AF863" s="36">
        <f>IFERROR(TRIM(INDEX($A863:$V863,MATCH(Lists!$J$3,$A$1:$V$1,0))&amp;""),"")</f>
        <v/>
      </c>
      <c r="AG863" s="36">
        <f>IF(LEN(AF863)&gt;0,MAX($AG$1:AG862)+1,"")</f>
        <v/>
      </c>
      <c r="AH863" s="36">
        <f>IFERROR(TRIM(INDEX($A863:$V863,MATCH(Lists!$J$9,$A$1:$V$1,0))&amp;""),"")</f>
        <v/>
      </c>
    </row>
    <row r="864">
      <c r="W864" s="35" t="n"/>
      <c r="X864" s="36">
        <f>IFERROR(TRIM(INDEX($A864:$V864,MATCH(Lists!$J$10,$A$1:$V$1,0))&amp;""),"")</f>
        <v/>
      </c>
      <c r="Y864" s="36">
        <f>IF(ISNUMBER(IFERROR(VALUE(IFERROR(TRIM(INDEX($A864:$V864,MATCH(Lists!$J$2,$A$1:$V$1,0))&amp;""),"")),"")),IF(AND(IFERROR(VALUE(IFERROR(TRIM(INDEX($A864:$V864,MATCH(Lists!$J$2,$A$1:$V$1,0))&amp;""),"")),"")&gt;=0,IFERROR(VALUE(IFERROR(TRIM(INDEX($A864:$V864,MATCH(Lists!$J$2,$A$1:$V$1,0))&amp;""),"")),"")&lt;=10),IFERROR(VALUE(IFERROR(TRIM(INDEX($A864:$V864,MATCH(Lists!$J$2,$A$1:$V$1,0))&amp;""),"")),""),""),"")</f>
        <v/>
      </c>
      <c r="Z864" s="36">
        <f>IF(Y864="","",IF(Y864&gt;=9,"Promoter",IF(Y864&gt;=7,"Passive","Detractor")))</f>
        <v/>
      </c>
      <c r="AA864" s="36">
        <f>IFERROR(VALUE(IFERROR(TRIM(INDEX($A864:$V864,MATCH(Lists!$J$4,$A$1:$V$1,0))&amp;""),"")),"")</f>
        <v/>
      </c>
      <c r="AB864" s="36">
        <f>IFERROR(VALUE(IFERROR(TRIM(INDEX($A864:$V864,MATCH(Lists!$J$5,$A$1:$V$1,0))&amp;""),"")),"")</f>
        <v/>
      </c>
      <c r="AC864" s="36">
        <f>IFERROR(VALUE(IFERROR(TRIM(INDEX($A864:$V864,MATCH(Lists!$J$6,$A$1:$V$1,0))&amp;""),"")),"")</f>
        <v/>
      </c>
      <c r="AD864" s="36">
        <f>IFERROR(TRIM(INDEX($A864:$V864,MATCH(Lists!$J$7,$A$1:$V$1,0))&amp;""),"")</f>
        <v/>
      </c>
      <c r="AE864" s="36">
        <f>IFERROR(TRIM(INDEX($A864:$V864,MATCH(Lists!$J$8,$A$1:$V$1,0))&amp;""),"")</f>
        <v/>
      </c>
      <c r="AF864" s="36">
        <f>IFERROR(TRIM(INDEX($A864:$V864,MATCH(Lists!$J$3,$A$1:$V$1,0))&amp;""),"")</f>
        <v/>
      </c>
      <c r="AG864" s="36">
        <f>IF(LEN(AF864)&gt;0,MAX($AG$1:AG863)+1,"")</f>
        <v/>
      </c>
      <c r="AH864" s="36">
        <f>IFERROR(TRIM(INDEX($A864:$V864,MATCH(Lists!$J$9,$A$1:$V$1,0))&amp;""),"")</f>
        <v/>
      </c>
    </row>
    <row r="865">
      <c r="W865" s="35" t="n"/>
      <c r="X865" s="36">
        <f>IFERROR(TRIM(INDEX($A865:$V865,MATCH(Lists!$J$10,$A$1:$V$1,0))&amp;""),"")</f>
        <v/>
      </c>
      <c r="Y865" s="36">
        <f>IF(ISNUMBER(IFERROR(VALUE(IFERROR(TRIM(INDEX($A865:$V865,MATCH(Lists!$J$2,$A$1:$V$1,0))&amp;""),"")),"")),IF(AND(IFERROR(VALUE(IFERROR(TRIM(INDEX($A865:$V865,MATCH(Lists!$J$2,$A$1:$V$1,0))&amp;""),"")),"")&gt;=0,IFERROR(VALUE(IFERROR(TRIM(INDEX($A865:$V865,MATCH(Lists!$J$2,$A$1:$V$1,0))&amp;""),"")),"")&lt;=10),IFERROR(VALUE(IFERROR(TRIM(INDEX($A865:$V865,MATCH(Lists!$J$2,$A$1:$V$1,0))&amp;""),"")),""),""),"")</f>
        <v/>
      </c>
      <c r="Z865" s="36">
        <f>IF(Y865="","",IF(Y865&gt;=9,"Promoter",IF(Y865&gt;=7,"Passive","Detractor")))</f>
        <v/>
      </c>
      <c r="AA865" s="36">
        <f>IFERROR(VALUE(IFERROR(TRIM(INDEX($A865:$V865,MATCH(Lists!$J$4,$A$1:$V$1,0))&amp;""),"")),"")</f>
        <v/>
      </c>
      <c r="AB865" s="36">
        <f>IFERROR(VALUE(IFERROR(TRIM(INDEX($A865:$V865,MATCH(Lists!$J$5,$A$1:$V$1,0))&amp;""),"")),"")</f>
        <v/>
      </c>
      <c r="AC865" s="36">
        <f>IFERROR(VALUE(IFERROR(TRIM(INDEX($A865:$V865,MATCH(Lists!$J$6,$A$1:$V$1,0))&amp;""),"")),"")</f>
        <v/>
      </c>
      <c r="AD865" s="36">
        <f>IFERROR(TRIM(INDEX($A865:$V865,MATCH(Lists!$J$7,$A$1:$V$1,0))&amp;""),"")</f>
        <v/>
      </c>
      <c r="AE865" s="36">
        <f>IFERROR(TRIM(INDEX($A865:$V865,MATCH(Lists!$J$8,$A$1:$V$1,0))&amp;""),"")</f>
        <v/>
      </c>
      <c r="AF865" s="36">
        <f>IFERROR(TRIM(INDEX($A865:$V865,MATCH(Lists!$J$3,$A$1:$V$1,0))&amp;""),"")</f>
        <v/>
      </c>
      <c r="AG865" s="36">
        <f>IF(LEN(AF865)&gt;0,MAX($AG$1:AG864)+1,"")</f>
        <v/>
      </c>
      <c r="AH865" s="36">
        <f>IFERROR(TRIM(INDEX($A865:$V865,MATCH(Lists!$J$9,$A$1:$V$1,0))&amp;""),"")</f>
        <v/>
      </c>
    </row>
    <row r="866">
      <c r="W866" s="35" t="n"/>
      <c r="X866" s="36">
        <f>IFERROR(TRIM(INDEX($A866:$V866,MATCH(Lists!$J$10,$A$1:$V$1,0))&amp;""),"")</f>
        <v/>
      </c>
      <c r="Y866" s="36">
        <f>IF(ISNUMBER(IFERROR(VALUE(IFERROR(TRIM(INDEX($A866:$V866,MATCH(Lists!$J$2,$A$1:$V$1,0))&amp;""),"")),"")),IF(AND(IFERROR(VALUE(IFERROR(TRIM(INDEX($A866:$V866,MATCH(Lists!$J$2,$A$1:$V$1,0))&amp;""),"")),"")&gt;=0,IFERROR(VALUE(IFERROR(TRIM(INDEX($A866:$V866,MATCH(Lists!$J$2,$A$1:$V$1,0))&amp;""),"")),"")&lt;=10),IFERROR(VALUE(IFERROR(TRIM(INDEX($A866:$V866,MATCH(Lists!$J$2,$A$1:$V$1,0))&amp;""),"")),""),""),"")</f>
        <v/>
      </c>
      <c r="Z866" s="36">
        <f>IF(Y866="","",IF(Y866&gt;=9,"Promoter",IF(Y866&gt;=7,"Passive","Detractor")))</f>
        <v/>
      </c>
      <c r="AA866" s="36">
        <f>IFERROR(VALUE(IFERROR(TRIM(INDEX($A866:$V866,MATCH(Lists!$J$4,$A$1:$V$1,0))&amp;""),"")),"")</f>
        <v/>
      </c>
      <c r="AB866" s="36">
        <f>IFERROR(VALUE(IFERROR(TRIM(INDEX($A866:$V866,MATCH(Lists!$J$5,$A$1:$V$1,0))&amp;""),"")),"")</f>
        <v/>
      </c>
      <c r="AC866" s="36">
        <f>IFERROR(VALUE(IFERROR(TRIM(INDEX($A866:$V866,MATCH(Lists!$J$6,$A$1:$V$1,0))&amp;""),"")),"")</f>
        <v/>
      </c>
      <c r="AD866" s="36">
        <f>IFERROR(TRIM(INDEX($A866:$V866,MATCH(Lists!$J$7,$A$1:$V$1,0))&amp;""),"")</f>
        <v/>
      </c>
      <c r="AE866" s="36">
        <f>IFERROR(TRIM(INDEX($A866:$V866,MATCH(Lists!$J$8,$A$1:$V$1,0))&amp;""),"")</f>
        <v/>
      </c>
      <c r="AF866" s="36">
        <f>IFERROR(TRIM(INDEX($A866:$V866,MATCH(Lists!$J$3,$A$1:$V$1,0))&amp;""),"")</f>
        <v/>
      </c>
      <c r="AG866" s="36">
        <f>IF(LEN(AF866)&gt;0,MAX($AG$1:AG865)+1,"")</f>
        <v/>
      </c>
      <c r="AH866" s="36">
        <f>IFERROR(TRIM(INDEX($A866:$V866,MATCH(Lists!$J$9,$A$1:$V$1,0))&amp;""),"")</f>
        <v/>
      </c>
    </row>
    <row r="867">
      <c r="W867" s="35" t="n"/>
      <c r="X867" s="36">
        <f>IFERROR(TRIM(INDEX($A867:$V867,MATCH(Lists!$J$10,$A$1:$V$1,0))&amp;""),"")</f>
        <v/>
      </c>
      <c r="Y867" s="36">
        <f>IF(ISNUMBER(IFERROR(VALUE(IFERROR(TRIM(INDEX($A867:$V867,MATCH(Lists!$J$2,$A$1:$V$1,0))&amp;""),"")),"")),IF(AND(IFERROR(VALUE(IFERROR(TRIM(INDEX($A867:$V867,MATCH(Lists!$J$2,$A$1:$V$1,0))&amp;""),"")),"")&gt;=0,IFERROR(VALUE(IFERROR(TRIM(INDEX($A867:$V867,MATCH(Lists!$J$2,$A$1:$V$1,0))&amp;""),"")),"")&lt;=10),IFERROR(VALUE(IFERROR(TRIM(INDEX($A867:$V867,MATCH(Lists!$J$2,$A$1:$V$1,0))&amp;""),"")),""),""),"")</f>
        <v/>
      </c>
      <c r="Z867" s="36">
        <f>IF(Y867="","",IF(Y867&gt;=9,"Promoter",IF(Y867&gt;=7,"Passive","Detractor")))</f>
        <v/>
      </c>
      <c r="AA867" s="36">
        <f>IFERROR(VALUE(IFERROR(TRIM(INDEX($A867:$V867,MATCH(Lists!$J$4,$A$1:$V$1,0))&amp;""),"")),"")</f>
        <v/>
      </c>
      <c r="AB867" s="36">
        <f>IFERROR(VALUE(IFERROR(TRIM(INDEX($A867:$V867,MATCH(Lists!$J$5,$A$1:$V$1,0))&amp;""),"")),"")</f>
        <v/>
      </c>
      <c r="AC867" s="36">
        <f>IFERROR(VALUE(IFERROR(TRIM(INDEX($A867:$V867,MATCH(Lists!$J$6,$A$1:$V$1,0))&amp;""),"")),"")</f>
        <v/>
      </c>
      <c r="AD867" s="36">
        <f>IFERROR(TRIM(INDEX($A867:$V867,MATCH(Lists!$J$7,$A$1:$V$1,0))&amp;""),"")</f>
        <v/>
      </c>
      <c r="AE867" s="36">
        <f>IFERROR(TRIM(INDEX($A867:$V867,MATCH(Lists!$J$8,$A$1:$V$1,0))&amp;""),"")</f>
        <v/>
      </c>
      <c r="AF867" s="36">
        <f>IFERROR(TRIM(INDEX($A867:$V867,MATCH(Lists!$J$3,$A$1:$V$1,0))&amp;""),"")</f>
        <v/>
      </c>
      <c r="AG867" s="36">
        <f>IF(LEN(AF867)&gt;0,MAX($AG$1:AG866)+1,"")</f>
        <v/>
      </c>
      <c r="AH867" s="36">
        <f>IFERROR(TRIM(INDEX($A867:$V867,MATCH(Lists!$J$9,$A$1:$V$1,0))&amp;""),"")</f>
        <v/>
      </c>
    </row>
    <row r="868">
      <c r="W868" s="35" t="n"/>
      <c r="X868" s="36">
        <f>IFERROR(TRIM(INDEX($A868:$V868,MATCH(Lists!$J$10,$A$1:$V$1,0))&amp;""),"")</f>
        <v/>
      </c>
      <c r="Y868" s="36">
        <f>IF(ISNUMBER(IFERROR(VALUE(IFERROR(TRIM(INDEX($A868:$V868,MATCH(Lists!$J$2,$A$1:$V$1,0))&amp;""),"")),"")),IF(AND(IFERROR(VALUE(IFERROR(TRIM(INDEX($A868:$V868,MATCH(Lists!$J$2,$A$1:$V$1,0))&amp;""),"")),"")&gt;=0,IFERROR(VALUE(IFERROR(TRIM(INDEX($A868:$V868,MATCH(Lists!$J$2,$A$1:$V$1,0))&amp;""),"")),"")&lt;=10),IFERROR(VALUE(IFERROR(TRIM(INDEX($A868:$V868,MATCH(Lists!$J$2,$A$1:$V$1,0))&amp;""),"")),""),""),"")</f>
        <v/>
      </c>
      <c r="Z868" s="36">
        <f>IF(Y868="","",IF(Y868&gt;=9,"Promoter",IF(Y868&gt;=7,"Passive","Detractor")))</f>
        <v/>
      </c>
      <c r="AA868" s="36">
        <f>IFERROR(VALUE(IFERROR(TRIM(INDEX($A868:$V868,MATCH(Lists!$J$4,$A$1:$V$1,0))&amp;""),"")),"")</f>
        <v/>
      </c>
      <c r="AB868" s="36">
        <f>IFERROR(VALUE(IFERROR(TRIM(INDEX($A868:$V868,MATCH(Lists!$J$5,$A$1:$V$1,0))&amp;""),"")),"")</f>
        <v/>
      </c>
      <c r="AC868" s="36">
        <f>IFERROR(VALUE(IFERROR(TRIM(INDEX($A868:$V868,MATCH(Lists!$J$6,$A$1:$V$1,0))&amp;""),"")),"")</f>
        <v/>
      </c>
      <c r="AD868" s="36">
        <f>IFERROR(TRIM(INDEX($A868:$V868,MATCH(Lists!$J$7,$A$1:$V$1,0))&amp;""),"")</f>
        <v/>
      </c>
      <c r="AE868" s="36">
        <f>IFERROR(TRIM(INDEX($A868:$V868,MATCH(Lists!$J$8,$A$1:$V$1,0))&amp;""),"")</f>
        <v/>
      </c>
      <c r="AF868" s="36">
        <f>IFERROR(TRIM(INDEX($A868:$V868,MATCH(Lists!$J$3,$A$1:$V$1,0))&amp;""),"")</f>
        <v/>
      </c>
      <c r="AG868" s="36">
        <f>IF(LEN(AF868)&gt;0,MAX($AG$1:AG867)+1,"")</f>
        <v/>
      </c>
      <c r="AH868" s="36">
        <f>IFERROR(TRIM(INDEX($A868:$V868,MATCH(Lists!$J$9,$A$1:$V$1,0))&amp;""),"")</f>
        <v/>
      </c>
    </row>
    <row r="869">
      <c r="W869" s="35" t="n"/>
      <c r="X869" s="36">
        <f>IFERROR(TRIM(INDEX($A869:$V869,MATCH(Lists!$J$10,$A$1:$V$1,0))&amp;""),"")</f>
        <v/>
      </c>
      <c r="Y869" s="36">
        <f>IF(ISNUMBER(IFERROR(VALUE(IFERROR(TRIM(INDEX($A869:$V869,MATCH(Lists!$J$2,$A$1:$V$1,0))&amp;""),"")),"")),IF(AND(IFERROR(VALUE(IFERROR(TRIM(INDEX($A869:$V869,MATCH(Lists!$J$2,$A$1:$V$1,0))&amp;""),"")),"")&gt;=0,IFERROR(VALUE(IFERROR(TRIM(INDEX($A869:$V869,MATCH(Lists!$J$2,$A$1:$V$1,0))&amp;""),"")),"")&lt;=10),IFERROR(VALUE(IFERROR(TRIM(INDEX($A869:$V869,MATCH(Lists!$J$2,$A$1:$V$1,0))&amp;""),"")),""),""),"")</f>
        <v/>
      </c>
      <c r="Z869" s="36">
        <f>IF(Y869="","",IF(Y869&gt;=9,"Promoter",IF(Y869&gt;=7,"Passive","Detractor")))</f>
        <v/>
      </c>
      <c r="AA869" s="36">
        <f>IFERROR(VALUE(IFERROR(TRIM(INDEX($A869:$V869,MATCH(Lists!$J$4,$A$1:$V$1,0))&amp;""),"")),"")</f>
        <v/>
      </c>
      <c r="AB869" s="36">
        <f>IFERROR(VALUE(IFERROR(TRIM(INDEX($A869:$V869,MATCH(Lists!$J$5,$A$1:$V$1,0))&amp;""),"")),"")</f>
        <v/>
      </c>
      <c r="AC869" s="36">
        <f>IFERROR(VALUE(IFERROR(TRIM(INDEX($A869:$V869,MATCH(Lists!$J$6,$A$1:$V$1,0))&amp;""),"")),"")</f>
        <v/>
      </c>
      <c r="AD869" s="36">
        <f>IFERROR(TRIM(INDEX($A869:$V869,MATCH(Lists!$J$7,$A$1:$V$1,0))&amp;""),"")</f>
        <v/>
      </c>
      <c r="AE869" s="36">
        <f>IFERROR(TRIM(INDEX($A869:$V869,MATCH(Lists!$J$8,$A$1:$V$1,0))&amp;""),"")</f>
        <v/>
      </c>
      <c r="AF869" s="36">
        <f>IFERROR(TRIM(INDEX($A869:$V869,MATCH(Lists!$J$3,$A$1:$V$1,0))&amp;""),"")</f>
        <v/>
      </c>
      <c r="AG869" s="36">
        <f>IF(LEN(AF869)&gt;0,MAX($AG$1:AG868)+1,"")</f>
        <v/>
      </c>
      <c r="AH869" s="36">
        <f>IFERROR(TRIM(INDEX($A869:$V869,MATCH(Lists!$J$9,$A$1:$V$1,0))&amp;""),"")</f>
        <v/>
      </c>
    </row>
    <row r="870">
      <c r="W870" s="35" t="n"/>
      <c r="X870" s="36">
        <f>IFERROR(TRIM(INDEX($A870:$V870,MATCH(Lists!$J$10,$A$1:$V$1,0))&amp;""),"")</f>
        <v/>
      </c>
      <c r="Y870" s="36">
        <f>IF(ISNUMBER(IFERROR(VALUE(IFERROR(TRIM(INDEX($A870:$V870,MATCH(Lists!$J$2,$A$1:$V$1,0))&amp;""),"")),"")),IF(AND(IFERROR(VALUE(IFERROR(TRIM(INDEX($A870:$V870,MATCH(Lists!$J$2,$A$1:$V$1,0))&amp;""),"")),"")&gt;=0,IFERROR(VALUE(IFERROR(TRIM(INDEX($A870:$V870,MATCH(Lists!$J$2,$A$1:$V$1,0))&amp;""),"")),"")&lt;=10),IFERROR(VALUE(IFERROR(TRIM(INDEX($A870:$V870,MATCH(Lists!$J$2,$A$1:$V$1,0))&amp;""),"")),""),""),"")</f>
        <v/>
      </c>
      <c r="Z870" s="36">
        <f>IF(Y870="","",IF(Y870&gt;=9,"Promoter",IF(Y870&gt;=7,"Passive","Detractor")))</f>
        <v/>
      </c>
      <c r="AA870" s="36">
        <f>IFERROR(VALUE(IFERROR(TRIM(INDEX($A870:$V870,MATCH(Lists!$J$4,$A$1:$V$1,0))&amp;""),"")),"")</f>
        <v/>
      </c>
      <c r="AB870" s="36">
        <f>IFERROR(VALUE(IFERROR(TRIM(INDEX($A870:$V870,MATCH(Lists!$J$5,$A$1:$V$1,0))&amp;""),"")),"")</f>
        <v/>
      </c>
      <c r="AC870" s="36">
        <f>IFERROR(VALUE(IFERROR(TRIM(INDEX($A870:$V870,MATCH(Lists!$J$6,$A$1:$V$1,0))&amp;""),"")),"")</f>
        <v/>
      </c>
      <c r="AD870" s="36">
        <f>IFERROR(TRIM(INDEX($A870:$V870,MATCH(Lists!$J$7,$A$1:$V$1,0))&amp;""),"")</f>
        <v/>
      </c>
      <c r="AE870" s="36">
        <f>IFERROR(TRIM(INDEX($A870:$V870,MATCH(Lists!$J$8,$A$1:$V$1,0))&amp;""),"")</f>
        <v/>
      </c>
      <c r="AF870" s="36">
        <f>IFERROR(TRIM(INDEX($A870:$V870,MATCH(Lists!$J$3,$A$1:$V$1,0))&amp;""),"")</f>
        <v/>
      </c>
      <c r="AG870" s="36">
        <f>IF(LEN(AF870)&gt;0,MAX($AG$1:AG869)+1,"")</f>
        <v/>
      </c>
      <c r="AH870" s="36">
        <f>IFERROR(TRIM(INDEX($A870:$V870,MATCH(Lists!$J$9,$A$1:$V$1,0))&amp;""),"")</f>
        <v/>
      </c>
    </row>
    <row r="871">
      <c r="W871" s="35" t="n"/>
      <c r="X871" s="36">
        <f>IFERROR(TRIM(INDEX($A871:$V871,MATCH(Lists!$J$10,$A$1:$V$1,0))&amp;""),"")</f>
        <v/>
      </c>
      <c r="Y871" s="36">
        <f>IF(ISNUMBER(IFERROR(VALUE(IFERROR(TRIM(INDEX($A871:$V871,MATCH(Lists!$J$2,$A$1:$V$1,0))&amp;""),"")),"")),IF(AND(IFERROR(VALUE(IFERROR(TRIM(INDEX($A871:$V871,MATCH(Lists!$J$2,$A$1:$V$1,0))&amp;""),"")),"")&gt;=0,IFERROR(VALUE(IFERROR(TRIM(INDEX($A871:$V871,MATCH(Lists!$J$2,$A$1:$V$1,0))&amp;""),"")),"")&lt;=10),IFERROR(VALUE(IFERROR(TRIM(INDEX($A871:$V871,MATCH(Lists!$J$2,$A$1:$V$1,0))&amp;""),"")),""),""),"")</f>
        <v/>
      </c>
      <c r="Z871" s="36">
        <f>IF(Y871="","",IF(Y871&gt;=9,"Promoter",IF(Y871&gt;=7,"Passive","Detractor")))</f>
        <v/>
      </c>
      <c r="AA871" s="36">
        <f>IFERROR(VALUE(IFERROR(TRIM(INDEX($A871:$V871,MATCH(Lists!$J$4,$A$1:$V$1,0))&amp;""),"")),"")</f>
        <v/>
      </c>
      <c r="AB871" s="36">
        <f>IFERROR(VALUE(IFERROR(TRIM(INDEX($A871:$V871,MATCH(Lists!$J$5,$A$1:$V$1,0))&amp;""),"")),"")</f>
        <v/>
      </c>
      <c r="AC871" s="36">
        <f>IFERROR(VALUE(IFERROR(TRIM(INDEX($A871:$V871,MATCH(Lists!$J$6,$A$1:$V$1,0))&amp;""),"")),"")</f>
        <v/>
      </c>
      <c r="AD871" s="36">
        <f>IFERROR(TRIM(INDEX($A871:$V871,MATCH(Lists!$J$7,$A$1:$V$1,0))&amp;""),"")</f>
        <v/>
      </c>
      <c r="AE871" s="36">
        <f>IFERROR(TRIM(INDEX($A871:$V871,MATCH(Lists!$J$8,$A$1:$V$1,0))&amp;""),"")</f>
        <v/>
      </c>
      <c r="AF871" s="36">
        <f>IFERROR(TRIM(INDEX($A871:$V871,MATCH(Lists!$J$3,$A$1:$V$1,0))&amp;""),"")</f>
        <v/>
      </c>
      <c r="AG871" s="36">
        <f>IF(LEN(AF871)&gt;0,MAX($AG$1:AG870)+1,"")</f>
        <v/>
      </c>
      <c r="AH871" s="36">
        <f>IFERROR(TRIM(INDEX($A871:$V871,MATCH(Lists!$J$9,$A$1:$V$1,0))&amp;""),"")</f>
        <v/>
      </c>
    </row>
    <row r="872">
      <c r="W872" s="35" t="n"/>
      <c r="X872" s="36">
        <f>IFERROR(TRIM(INDEX($A872:$V872,MATCH(Lists!$J$10,$A$1:$V$1,0))&amp;""),"")</f>
        <v/>
      </c>
      <c r="Y872" s="36">
        <f>IF(ISNUMBER(IFERROR(VALUE(IFERROR(TRIM(INDEX($A872:$V872,MATCH(Lists!$J$2,$A$1:$V$1,0))&amp;""),"")),"")),IF(AND(IFERROR(VALUE(IFERROR(TRIM(INDEX($A872:$V872,MATCH(Lists!$J$2,$A$1:$V$1,0))&amp;""),"")),"")&gt;=0,IFERROR(VALUE(IFERROR(TRIM(INDEX($A872:$V872,MATCH(Lists!$J$2,$A$1:$V$1,0))&amp;""),"")),"")&lt;=10),IFERROR(VALUE(IFERROR(TRIM(INDEX($A872:$V872,MATCH(Lists!$J$2,$A$1:$V$1,0))&amp;""),"")),""),""),"")</f>
        <v/>
      </c>
      <c r="Z872" s="36">
        <f>IF(Y872="","",IF(Y872&gt;=9,"Promoter",IF(Y872&gt;=7,"Passive","Detractor")))</f>
        <v/>
      </c>
      <c r="AA872" s="36">
        <f>IFERROR(VALUE(IFERROR(TRIM(INDEX($A872:$V872,MATCH(Lists!$J$4,$A$1:$V$1,0))&amp;""),"")),"")</f>
        <v/>
      </c>
      <c r="AB872" s="36">
        <f>IFERROR(VALUE(IFERROR(TRIM(INDEX($A872:$V872,MATCH(Lists!$J$5,$A$1:$V$1,0))&amp;""),"")),"")</f>
        <v/>
      </c>
      <c r="AC872" s="36">
        <f>IFERROR(VALUE(IFERROR(TRIM(INDEX($A872:$V872,MATCH(Lists!$J$6,$A$1:$V$1,0))&amp;""),"")),"")</f>
        <v/>
      </c>
      <c r="AD872" s="36">
        <f>IFERROR(TRIM(INDEX($A872:$V872,MATCH(Lists!$J$7,$A$1:$V$1,0))&amp;""),"")</f>
        <v/>
      </c>
      <c r="AE872" s="36">
        <f>IFERROR(TRIM(INDEX($A872:$V872,MATCH(Lists!$J$8,$A$1:$V$1,0))&amp;""),"")</f>
        <v/>
      </c>
      <c r="AF872" s="36">
        <f>IFERROR(TRIM(INDEX($A872:$V872,MATCH(Lists!$J$3,$A$1:$V$1,0))&amp;""),"")</f>
        <v/>
      </c>
      <c r="AG872" s="36">
        <f>IF(LEN(AF872)&gt;0,MAX($AG$1:AG871)+1,"")</f>
        <v/>
      </c>
      <c r="AH872" s="36">
        <f>IFERROR(TRIM(INDEX($A872:$V872,MATCH(Lists!$J$9,$A$1:$V$1,0))&amp;""),"")</f>
        <v/>
      </c>
    </row>
    <row r="873">
      <c r="W873" s="35" t="n"/>
      <c r="X873" s="36">
        <f>IFERROR(TRIM(INDEX($A873:$V873,MATCH(Lists!$J$10,$A$1:$V$1,0))&amp;""),"")</f>
        <v/>
      </c>
      <c r="Y873" s="36">
        <f>IF(ISNUMBER(IFERROR(VALUE(IFERROR(TRIM(INDEX($A873:$V873,MATCH(Lists!$J$2,$A$1:$V$1,0))&amp;""),"")),"")),IF(AND(IFERROR(VALUE(IFERROR(TRIM(INDEX($A873:$V873,MATCH(Lists!$J$2,$A$1:$V$1,0))&amp;""),"")),"")&gt;=0,IFERROR(VALUE(IFERROR(TRIM(INDEX($A873:$V873,MATCH(Lists!$J$2,$A$1:$V$1,0))&amp;""),"")),"")&lt;=10),IFERROR(VALUE(IFERROR(TRIM(INDEX($A873:$V873,MATCH(Lists!$J$2,$A$1:$V$1,0))&amp;""),"")),""),""),"")</f>
        <v/>
      </c>
      <c r="Z873" s="36">
        <f>IF(Y873="","",IF(Y873&gt;=9,"Promoter",IF(Y873&gt;=7,"Passive","Detractor")))</f>
        <v/>
      </c>
      <c r="AA873" s="36">
        <f>IFERROR(VALUE(IFERROR(TRIM(INDEX($A873:$V873,MATCH(Lists!$J$4,$A$1:$V$1,0))&amp;""),"")),"")</f>
        <v/>
      </c>
      <c r="AB873" s="36">
        <f>IFERROR(VALUE(IFERROR(TRIM(INDEX($A873:$V873,MATCH(Lists!$J$5,$A$1:$V$1,0))&amp;""),"")),"")</f>
        <v/>
      </c>
      <c r="AC873" s="36">
        <f>IFERROR(VALUE(IFERROR(TRIM(INDEX($A873:$V873,MATCH(Lists!$J$6,$A$1:$V$1,0))&amp;""),"")),"")</f>
        <v/>
      </c>
      <c r="AD873" s="36">
        <f>IFERROR(TRIM(INDEX($A873:$V873,MATCH(Lists!$J$7,$A$1:$V$1,0))&amp;""),"")</f>
        <v/>
      </c>
      <c r="AE873" s="36">
        <f>IFERROR(TRIM(INDEX($A873:$V873,MATCH(Lists!$J$8,$A$1:$V$1,0))&amp;""),"")</f>
        <v/>
      </c>
      <c r="AF873" s="36">
        <f>IFERROR(TRIM(INDEX($A873:$V873,MATCH(Lists!$J$3,$A$1:$V$1,0))&amp;""),"")</f>
        <v/>
      </c>
      <c r="AG873" s="36">
        <f>IF(LEN(AF873)&gt;0,MAX($AG$1:AG872)+1,"")</f>
        <v/>
      </c>
      <c r="AH873" s="36">
        <f>IFERROR(TRIM(INDEX($A873:$V873,MATCH(Lists!$J$9,$A$1:$V$1,0))&amp;""),"")</f>
        <v/>
      </c>
    </row>
    <row r="874">
      <c r="W874" s="35" t="n"/>
      <c r="X874" s="36">
        <f>IFERROR(TRIM(INDEX($A874:$V874,MATCH(Lists!$J$10,$A$1:$V$1,0))&amp;""),"")</f>
        <v/>
      </c>
      <c r="Y874" s="36">
        <f>IF(ISNUMBER(IFERROR(VALUE(IFERROR(TRIM(INDEX($A874:$V874,MATCH(Lists!$J$2,$A$1:$V$1,0))&amp;""),"")),"")),IF(AND(IFERROR(VALUE(IFERROR(TRIM(INDEX($A874:$V874,MATCH(Lists!$J$2,$A$1:$V$1,0))&amp;""),"")),"")&gt;=0,IFERROR(VALUE(IFERROR(TRIM(INDEX($A874:$V874,MATCH(Lists!$J$2,$A$1:$V$1,0))&amp;""),"")),"")&lt;=10),IFERROR(VALUE(IFERROR(TRIM(INDEX($A874:$V874,MATCH(Lists!$J$2,$A$1:$V$1,0))&amp;""),"")),""),""),"")</f>
        <v/>
      </c>
      <c r="Z874" s="36">
        <f>IF(Y874="","",IF(Y874&gt;=9,"Promoter",IF(Y874&gt;=7,"Passive","Detractor")))</f>
        <v/>
      </c>
      <c r="AA874" s="36">
        <f>IFERROR(VALUE(IFERROR(TRIM(INDEX($A874:$V874,MATCH(Lists!$J$4,$A$1:$V$1,0))&amp;""),"")),"")</f>
        <v/>
      </c>
      <c r="AB874" s="36">
        <f>IFERROR(VALUE(IFERROR(TRIM(INDEX($A874:$V874,MATCH(Lists!$J$5,$A$1:$V$1,0))&amp;""),"")),"")</f>
        <v/>
      </c>
      <c r="AC874" s="36">
        <f>IFERROR(VALUE(IFERROR(TRIM(INDEX($A874:$V874,MATCH(Lists!$J$6,$A$1:$V$1,0))&amp;""),"")),"")</f>
        <v/>
      </c>
      <c r="AD874" s="36">
        <f>IFERROR(TRIM(INDEX($A874:$V874,MATCH(Lists!$J$7,$A$1:$V$1,0))&amp;""),"")</f>
        <v/>
      </c>
      <c r="AE874" s="36">
        <f>IFERROR(TRIM(INDEX($A874:$V874,MATCH(Lists!$J$8,$A$1:$V$1,0))&amp;""),"")</f>
        <v/>
      </c>
      <c r="AF874" s="36">
        <f>IFERROR(TRIM(INDEX($A874:$V874,MATCH(Lists!$J$3,$A$1:$V$1,0))&amp;""),"")</f>
        <v/>
      </c>
      <c r="AG874" s="36">
        <f>IF(LEN(AF874)&gt;0,MAX($AG$1:AG873)+1,"")</f>
        <v/>
      </c>
      <c r="AH874" s="36">
        <f>IFERROR(TRIM(INDEX($A874:$V874,MATCH(Lists!$J$9,$A$1:$V$1,0))&amp;""),"")</f>
        <v/>
      </c>
    </row>
    <row r="875">
      <c r="W875" s="35" t="n"/>
      <c r="X875" s="36">
        <f>IFERROR(TRIM(INDEX($A875:$V875,MATCH(Lists!$J$10,$A$1:$V$1,0))&amp;""),"")</f>
        <v/>
      </c>
      <c r="Y875" s="36">
        <f>IF(ISNUMBER(IFERROR(VALUE(IFERROR(TRIM(INDEX($A875:$V875,MATCH(Lists!$J$2,$A$1:$V$1,0))&amp;""),"")),"")),IF(AND(IFERROR(VALUE(IFERROR(TRIM(INDEX($A875:$V875,MATCH(Lists!$J$2,$A$1:$V$1,0))&amp;""),"")),"")&gt;=0,IFERROR(VALUE(IFERROR(TRIM(INDEX($A875:$V875,MATCH(Lists!$J$2,$A$1:$V$1,0))&amp;""),"")),"")&lt;=10),IFERROR(VALUE(IFERROR(TRIM(INDEX($A875:$V875,MATCH(Lists!$J$2,$A$1:$V$1,0))&amp;""),"")),""),""),"")</f>
        <v/>
      </c>
      <c r="Z875" s="36">
        <f>IF(Y875="","",IF(Y875&gt;=9,"Promoter",IF(Y875&gt;=7,"Passive","Detractor")))</f>
        <v/>
      </c>
      <c r="AA875" s="36">
        <f>IFERROR(VALUE(IFERROR(TRIM(INDEX($A875:$V875,MATCH(Lists!$J$4,$A$1:$V$1,0))&amp;""),"")),"")</f>
        <v/>
      </c>
      <c r="AB875" s="36">
        <f>IFERROR(VALUE(IFERROR(TRIM(INDEX($A875:$V875,MATCH(Lists!$J$5,$A$1:$V$1,0))&amp;""),"")),"")</f>
        <v/>
      </c>
      <c r="AC875" s="36">
        <f>IFERROR(VALUE(IFERROR(TRIM(INDEX($A875:$V875,MATCH(Lists!$J$6,$A$1:$V$1,0))&amp;""),"")),"")</f>
        <v/>
      </c>
      <c r="AD875" s="36">
        <f>IFERROR(TRIM(INDEX($A875:$V875,MATCH(Lists!$J$7,$A$1:$V$1,0))&amp;""),"")</f>
        <v/>
      </c>
      <c r="AE875" s="36">
        <f>IFERROR(TRIM(INDEX($A875:$V875,MATCH(Lists!$J$8,$A$1:$V$1,0))&amp;""),"")</f>
        <v/>
      </c>
      <c r="AF875" s="36">
        <f>IFERROR(TRIM(INDEX($A875:$V875,MATCH(Lists!$J$3,$A$1:$V$1,0))&amp;""),"")</f>
        <v/>
      </c>
      <c r="AG875" s="36">
        <f>IF(LEN(AF875)&gt;0,MAX($AG$1:AG874)+1,"")</f>
        <v/>
      </c>
      <c r="AH875" s="36">
        <f>IFERROR(TRIM(INDEX($A875:$V875,MATCH(Lists!$J$9,$A$1:$V$1,0))&amp;""),"")</f>
        <v/>
      </c>
    </row>
    <row r="876">
      <c r="W876" s="35" t="n"/>
      <c r="X876" s="36">
        <f>IFERROR(TRIM(INDEX($A876:$V876,MATCH(Lists!$J$10,$A$1:$V$1,0))&amp;""),"")</f>
        <v/>
      </c>
      <c r="Y876" s="36">
        <f>IF(ISNUMBER(IFERROR(VALUE(IFERROR(TRIM(INDEX($A876:$V876,MATCH(Lists!$J$2,$A$1:$V$1,0))&amp;""),"")),"")),IF(AND(IFERROR(VALUE(IFERROR(TRIM(INDEX($A876:$V876,MATCH(Lists!$J$2,$A$1:$V$1,0))&amp;""),"")),"")&gt;=0,IFERROR(VALUE(IFERROR(TRIM(INDEX($A876:$V876,MATCH(Lists!$J$2,$A$1:$V$1,0))&amp;""),"")),"")&lt;=10),IFERROR(VALUE(IFERROR(TRIM(INDEX($A876:$V876,MATCH(Lists!$J$2,$A$1:$V$1,0))&amp;""),"")),""),""),"")</f>
        <v/>
      </c>
      <c r="Z876" s="36">
        <f>IF(Y876="","",IF(Y876&gt;=9,"Promoter",IF(Y876&gt;=7,"Passive","Detractor")))</f>
        <v/>
      </c>
      <c r="AA876" s="36">
        <f>IFERROR(VALUE(IFERROR(TRIM(INDEX($A876:$V876,MATCH(Lists!$J$4,$A$1:$V$1,0))&amp;""),"")),"")</f>
        <v/>
      </c>
      <c r="AB876" s="36">
        <f>IFERROR(VALUE(IFERROR(TRIM(INDEX($A876:$V876,MATCH(Lists!$J$5,$A$1:$V$1,0))&amp;""),"")),"")</f>
        <v/>
      </c>
      <c r="AC876" s="36">
        <f>IFERROR(VALUE(IFERROR(TRIM(INDEX($A876:$V876,MATCH(Lists!$J$6,$A$1:$V$1,0))&amp;""),"")),"")</f>
        <v/>
      </c>
      <c r="AD876" s="36">
        <f>IFERROR(TRIM(INDEX($A876:$V876,MATCH(Lists!$J$7,$A$1:$V$1,0))&amp;""),"")</f>
        <v/>
      </c>
      <c r="AE876" s="36">
        <f>IFERROR(TRIM(INDEX($A876:$V876,MATCH(Lists!$J$8,$A$1:$V$1,0))&amp;""),"")</f>
        <v/>
      </c>
      <c r="AF876" s="36">
        <f>IFERROR(TRIM(INDEX($A876:$V876,MATCH(Lists!$J$3,$A$1:$V$1,0))&amp;""),"")</f>
        <v/>
      </c>
      <c r="AG876" s="36">
        <f>IF(LEN(AF876)&gt;0,MAX($AG$1:AG875)+1,"")</f>
        <v/>
      </c>
      <c r="AH876" s="36">
        <f>IFERROR(TRIM(INDEX($A876:$V876,MATCH(Lists!$J$9,$A$1:$V$1,0))&amp;""),"")</f>
        <v/>
      </c>
    </row>
    <row r="877">
      <c r="W877" s="35" t="n"/>
      <c r="X877" s="36">
        <f>IFERROR(TRIM(INDEX($A877:$V877,MATCH(Lists!$J$10,$A$1:$V$1,0))&amp;""),"")</f>
        <v/>
      </c>
      <c r="Y877" s="36">
        <f>IF(ISNUMBER(IFERROR(VALUE(IFERROR(TRIM(INDEX($A877:$V877,MATCH(Lists!$J$2,$A$1:$V$1,0))&amp;""),"")),"")),IF(AND(IFERROR(VALUE(IFERROR(TRIM(INDEX($A877:$V877,MATCH(Lists!$J$2,$A$1:$V$1,0))&amp;""),"")),"")&gt;=0,IFERROR(VALUE(IFERROR(TRIM(INDEX($A877:$V877,MATCH(Lists!$J$2,$A$1:$V$1,0))&amp;""),"")),"")&lt;=10),IFERROR(VALUE(IFERROR(TRIM(INDEX($A877:$V877,MATCH(Lists!$J$2,$A$1:$V$1,0))&amp;""),"")),""),""),"")</f>
        <v/>
      </c>
      <c r="Z877" s="36">
        <f>IF(Y877="","",IF(Y877&gt;=9,"Promoter",IF(Y877&gt;=7,"Passive","Detractor")))</f>
        <v/>
      </c>
      <c r="AA877" s="36">
        <f>IFERROR(VALUE(IFERROR(TRIM(INDEX($A877:$V877,MATCH(Lists!$J$4,$A$1:$V$1,0))&amp;""),"")),"")</f>
        <v/>
      </c>
      <c r="AB877" s="36">
        <f>IFERROR(VALUE(IFERROR(TRIM(INDEX($A877:$V877,MATCH(Lists!$J$5,$A$1:$V$1,0))&amp;""),"")),"")</f>
        <v/>
      </c>
      <c r="AC877" s="36">
        <f>IFERROR(VALUE(IFERROR(TRIM(INDEX($A877:$V877,MATCH(Lists!$J$6,$A$1:$V$1,0))&amp;""),"")),"")</f>
        <v/>
      </c>
      <c r="AD877" s="36">
        <f>IFERROR(TRIM(INDEX($A877:$V877,MATCH(Lists!$J$7,$A$1:$V$1,0))&amp;""),"")</f>
        <v/>
      </c>
      <c r="AE877" s="36">
        <f>IFERROR(TRIM(INDEX($A877:$V877,MATCH(Lists!$J$8,$A$1:$V$1,0))&amp;""),"")</f>
        <v/>
      </c>
      <c r="AF877" s="36">
        <f>IFERROR(TRIM(INDEX($A877:$V877,MATCH(Lists!$J$3,$A$1:$V$1,0))&amp;""),"")</f>
        <v/>
      </c>
      <c r="AG877" s="36">
        <f>IF(LEN(AF877)&gt;0,MAX($AG$1:AG876)+1,"")</f>
        <v/>
      </c>
      <c r="AH877" s="36">
        <f>IFERROR(TRIM(INDEX($A877:$V877,MATCH(Lists!$J$9,$A$1:$V$1,0))&amp;""),"")</f>
        <v/>
      </c>
    </row>
    <row r="878">
      <c r="W878" s="35" t="n"/>
      <c r="X878" s="36">
        <f>IFERROR(TRIM(INDEX($A878:$V878,MATCH(Lists!$J$10,$A$1:$V$1,0))&amp;""),"")</f>
        <v/>
      </c>
      <c r="Y878" s="36">
        <f>IF(ISNUMBER(IFERROR(VALUE(IFERROR(TRIM(INDEX($A878:$V878,MATCH(Lists!$J$2,$A$1:$V$1,0))&amp;""),"")),"")),IF(AND(IFERROR(VALUE(IFERROR(TRIM(INDEX($A878:$V878,MATCH(Lists!$J$2,$A$1:$V$1,0))&amp;""),"")),"")&gt;=0,IFERROR(VALUE(IFERROR(TRIM(INDEX($A878:$V878,MATCH(Lists!$J$2,$A$1:$V$1,0))&amp;""),"")),"")&lt;=10),IFERROR(VALUE(IFERROR(TRIM(INDEX($A878:$V878,MATCH(Lists!$J$2,$A$1:$V$1,0))&amp;""),"")),""),""),"")</f>
        <v/>
      </c>
      <c r="Z878" s="36">
        <f>IF(Y878="","",IF(Y878&gt;=9,"Promoter",IF(Y878&gt;=7,"Passive","Detractor")))</f>
        <v/>
      </c>
      <c r="AA878" s="36">
        <f>IFERROR(VALUE(IFERROR(TRIM(INDEX($A878:$V878,MATCH(Lists!$J$4,$A$1:$V$1,0))&amp;""),"")),"")</f>
        <v/>
      </c>
      <c r="AB878" s="36">
        <f>IFERROR(VALUE(IFERROR(TRIM(INDEX($A878:$V878,MATCH(Lists!$J$5,$A$1:$V$1,0))&amp;""),"")),"")</f>
        <v/>
      </c>
      <c r="AC878" s="36">
        <f>IFERROR(VALUE(IFERROR(TRIM(INDEX($A878:$V878,MATCH(Lists!$J$6,$A$1:$V$1,0))&amp;""),"")),"")</f>
        <v/>
      </c>
      <c r="AD878" s="36">
        <f>IFERROR(TRIM(INDEX($A878:$V878,MATCH(Lists!$J$7,$A$1:$V$1,0))&amp;""),"")</f>
        <v/>
      </c>
      <c r="AE878" s="36">
        <f>IFERROR(TRIM(INDEX($A878:$V878,MATCH(Lists!$J$8,$A$1:$V$1,0))&amp;""),"")</f>
        <v/>
      </c>
      <c r="AF878" s="36">
        <f>IFERROR(TRIM(INDEX($A878:$V878,MATCH(Lists!$J$3,$A$1:$V$1,0))&amp;""),"")</f>
        <v/>
      </c>
      <c r="AG878" s="36">
        <f>IF(LEN(AF878)&gt;0,MAX($AG$1:AG877)+1,"")</f>
        <v/>
      </c>
      <c r="AH878" s="36">
        <f>IFERROR(TRIM(INDEX($A878:$V878,MATCH(Lists!$J$9,$A$1:$V$1,0))&amp;""),"")</f>
        <v/>
      </c>
    </row>
    <row r="879">
      <c r="W879" s="35" t="n"/>
      <c r="X879" s="36">
        <f>IFERROR(TRIM(INDEX($A879:$V879,MATCH(Lists!$J$10,$A$1:$V$1,0))&amp;""),"")</f>
        <v/>
      </c>
      <c r="Y879" s="36">
        <f>IF(ISNUMBER(IFERROR(VALUE(IFERROR(TRIM(INDEX($A879:$V879,MATCH(Lists!$J$2,$A$1:$V$1,0))&amp;""),"")),"")),IF(AND(IFERROR(VALUE(IFERROR(TRIM(INDEX($A879:$V879,MATCH(Lists!$J$2,$A$1:$V$1,0))&amp;""),"")),"")&gt;=0,IFERROR(VALUE(IFERROR(TRIM(INDEX($A879:$V879,MATCH(Lists!$J$2,$A$1:$V$1,0))&amp;""),"")),"")&lt;=10),IFERROR(VALUE(IFERROR(TRIM(INDEX($A879:$V879,MATCH(Lists!$J$2,$A$1:$V$1,0))&amp;""),"")),""),""),"")</f>
        <v/>
      </c>
      <c r="Z879" s="36">
        <f>IF(Y879="","",IF(Y879&gt;=9,"Promoter",IF(Y879&gt;=7,"Passive","Detractor")))</f>
        <v/>
      </c>
      <c r="AA879" s="36">
        <f>IFERROR(VALUE(IFERROR(TRIM(INDEX($A879:$V879,MATCH(Lists!$J$4,$A$1:$V$1,0))&amp;""),"")),"")</f>
        <v/>
      </c>
      <c r="AB879" s="36">
        <f>IFERROR(VALUE(IFERROR(TRIM(INDEX($A879:$V879,MATCH(Lists!$J$5,$A$1:$V$1,0))&amp;""),"")),"")</f>
        <v/>
      </c>
      <c r="AC879" s="36">
        <f>IFERROR(VALUE(IFERROR(TRIM(INDEX($A879:$V879,MATCH(Lists!$J$6,$A$1:$V$1,0))&amp;""),"")),"")</f>
        <v/>
      </c>
      <c r="AD879" s="36">
        <f>IFERROR(TRIM(INDEX($A879:$V879,MATCH(Lists!$J$7,$A$1:$V$1,0))&amp;""),"")</f>
        <v/>
      </c>
      <c r="AE879" s="36">
        <f>IFERROR(TRIM(INDEX($A879:$V879,MATCH(Lists!$J$8,$A$1:$V$1,0))&amp;""),"")</f>
        <v/>
      </c>
      <c r="AF879" s="36">
        <f>IFERROR(TRIM(INDEX($A879:$V879,MATCH(Lists!$J$3,$A$1:$V$1,0))&amp;""),"")</f>
        <v/>
      </c>
      <c r="AG879" s="36">
        <f>IF(LEN(AF879)&gt;0,MAX($AG$1:AG878)+1,"")</f>
        <v/>
      </c>
      <c r="AH879" s="36">
        <f>IFERROR(TRIM(INDEX($A879:$V879,MATCH(Lists!$J$9,$A$1:$V$1,0))&amp;""),"")</f>
        <v/>
      </c>
    </row>
    <row r="880">
      <c r="W880" s="35" t="n"/>
      <c r="X880" s="36">
        <f>IFERROR(TRIM(INDEX($A880:$V880,MATCH(Lists!$J$10,$A$1:$V$1,0))&amp;""),"")</f>
        <v/>
      </c>
      <c r="Y880" s="36">
        <f>IF(ISNUMBER(IFERROR(VALUE(IFERROR(TRIM(INDEX($A880:$V880,MATCH(Lists!$J$2,$A$1:$V$1,0))&amp;""),"")),"")),IF(AND(IFERROR(VALUE(IFERROR(TRIM(INDEX($A880:$V880,MATCH(Lists!$J$2,$A$1:$V$1,0))&amp;""),"")),"")&gt;=0,IFERROR(VALUE(IFERROR(TRIM(INDEX($A880:$V880,MATCH(Lists!$J$2,$A$1:$V$1,0))&amp;""),"")),"")&lt;=10),IFERROR(VALUE(IFERROR(TRIM(INDEX($A880:$V880,MATCH(Lists!$J$2,$A$1:$V$1,0))&amp;""),"")),""),""),"")</f>
        <v/>
      </c>
      <c r="Z880" s="36">
        <f>IF(Y880="","",IF(Y880&gt;=9,"Promoter",IF(Y880&gt;=7,"Passive","Detractor")))</f>
        <v/>
      </c>
      <c r="AA880" s="36">
        <f>IFERROR(VALUE(IFERROR(TRIM(INDEX($A880:$V880,MATCH(Lists!$J$4,$A$1:$V$1,0))&amp;""),"")),"")</f>
        <v/>
      </c>
      <c r="AB880" s="36">
        <f>IFERROR(VALUE(IFERROR(TRIM(INDEX($A880:$V880,MATCH(Lists!$J$5,$A$1:$V$1,0))&amp;""),"")),"")</f>
        <v/>
      </c>
      <c r="AC880" s="36">
        <f>IFERROR(VALUE(IFERROR(TRIM(INDEX($A880:$V880,MATCH(Lists!$J$6,$A$1:$V$1,0))&amp;""),"")),"")</f>
        <v/>
      </c>
      <c r="AD880" s="36">
        <f>IFERROR(TRIM(INDEX($A880:$V880,MATCH(Lists!$J$7,$A$1:$V$1,0))&amp;""),"")</f>
        <v/>
      </c>
      <c r="AE880" s="36">
        <f>IFERROR(TRIM(INDEX($A880:$V880,MATCH(Lists!$J$8,$A$1:$V$1,0))&amp;""),"")</f>
        <v/>
      </c>
      <c r="AF880" s="36">
        <f>IFERROR(TRIM(INDEX($A880:$V880,MATCH(Lists!$J$3,$A$1:$V$1,0))&amp;""),"")</f>
        <v/>
      </c>
      <c r="AG880" s="36">
        <f>IF(LEN(AF880)&gt;0,MAX($AG$1:AG879)+1,"")</f>
        <v/>
      </c>
      <c r="AH880" s="36">
        <f>IFERROR(TRIM(INDEX($A880:$V880,MATCH(Lists!$J$9,$A$1:$V$1,0))&amp;""),"")</f>
        <v/>
      </c>
    </row>
    <row r="881">
      <c r="W881" s="35" t="n"/>
      <c r="X881" s="36">
        <f>IFERROR(TRIM(INDEX($A881:$V881,MATCH(Lists!$J$10,$A$1:$V$1,0))&amp;""),"")</f>
        <v/>
      </c>
      <c r="Y881" s="36">
        <f>IF(ISNUMBER(IFERROR(VALUE(IFERROR(TRIM(INDEX($A881:$V881,MATCH(Lists!$J$2,$A$1:$V$1,0))&amp;""),"")),"")),IF(AND(IFERROR(VALUE(IFERROR(TRIM(INDEX($A881:$V881,MATCH(Lists!$J$2,$A$1:$V$1,0))&amp;""),"")),"")&gt;=0,IFERROR(VALUE(IFERROR(TRIM(INDEX($A881:$V881,MATCH(Lists!$J$2,$A$1:$V$1,0))&amp;""),"")),"")&lt;=10),IFERROR(VALUE(IFERROR(TRIM(INDEX($A881:$V881,MATCH(Lists!$J$2,$A$1:$V$1,0))&amp;""),"")),""),""),"")</f>
        <v/>
      </c>
      <c r="Z881" s="36">
        <f>IF(Y881="","",IF(Y881&gt;=9,"Promoter",IF(Y881&gt;=7,"Passive","Detractor")))</f>
        <v/>
      </c>
      <c r="AA881" s="36">
        <f>IFERROR(VALUE(IFERROR(TRIM(INDEX($A881:$V881,MATCH(Lists!$J$4,$A$1:$V$1,0))&amp;""),"")),"")</f>
        <v/>
      </c>
      <c r="AB881" s="36">
        <f>IFERROR(VALUE(IFERROR(TRIM(INDEX($A881:$V881,MATCH(Lists!$J$5,$A$1:$V$1,0))&amp;""),"")),"")</f>
        <v/>
      </c>
      <c r="AC881" s="36">
        <f>IFERROR(VALUE(IFERROR(TRIM(INDEX($A881:$V881,MATCH(Lists!$J$6,$A$1:$V$1,0))&amp;""),"")),"")</f>
        <v/>
      </c>
      <c r="AD881" s="36">
        <f>IFERROR(TRIM(INDEX($A881:$V881,MATCH(Lists!$J$7,$A$1:$V$1,0))&amp;""),"")</f>
        <v/>
      </c>
      <c r="AE881" s="36">
        <f>IFERROR(TRIM(INDEX($A881:$V881,MATCH(Lists!$J$8,$A$1:$V$1,0))&amp;""),"")</f>
        <v/>
      </c>
      <c r="AF881" s="36">
        <f>IFERROR(TRIM(INDEX($A881:$V881,MATCH(Lists!$J$3,$A$1:$V$1,0))&amp;""),"")</f>
        <v/>
      </c>
      <c r="AG881" s="36">
        <f>IF(LEN(AF881)&gt;0,MAX($AG$1:AG880)+1,"")</f>
        <v/>
      </c>
      <c r="AH881" s="36">
        <f>IFERROR(TRIM(INDEX($A881:$V881,MATCH(Lists!$J$9,$A$1:$V$1,0))&amp;""),"")</f>
        <v/>
      </c>
    </row>
    <row r="882">
      <c r="W882" s="35" t="n"/>
      <c r="X882" s="36">
        <f>IFERROR(TRIM(INDEX($A882:$V882,MATCH(Lists!$J$10,$A$1:$V$1,0))&amp;""),"")</f>
        <v/>
      </c>
      <c r="Y882" s="36">
        <f>IF(ISNUMBER(IFERROR(VALUE(IFERROR(TRIM(INDEX($A882:$V882,MATCH(Lists!$J$2,$A$1:$V$1,0))&amp;""),"")),"")),IF(AND(IFERROR(VALUE(IFERROR(TRIM(INDEX($A882:$V882,MATCH(Lists!$J$2,$A$1:$V$1,0))&amp;""),"")),"")&gt;=0,IFERROR(VALUE(IFERROR(TRIM(INDEX($A882:$V882,MATCH(Lists!$J$2,$A$1:$V$1,0))&amp;""),"")),"")&lt;=10),IFERROR(VALUE(IFERROR(TRIM(INDEX($A882:$V882,MATCH(Lists!$J$2,$A$1:$V$1,0))&amp;""),"")),""),""),"")</f>
        <v/>
      </c>
      <c r="Z882" s="36">
        <f>IF(Y882="","",IF(Y882&gt;=9,"Promoter",IF(Y882&gt;=7,"Passive","Detractor")))</f>
        <v/>
      </c>
      <c r="AA882" s="36">
        <f>IFERROR(VALUE(IFERROR(TRIM(INDEX($A882:$V882,MATCH(Lists!$J$4,$A$1:$V$1,0))&amp;""),"")),"")</f>
        <v/>
      </c>
      <c r="AB882" s="36">
        <f>IFERROR(VALUE(IFERROR(TRIM(INDEX($A882:$V882,MATCH(Lists!$J$5,$A$1:$V$1,0))&amp;""),"")),"")</f>
        <v/>
      </c>
      <c r="AC882" s="36">
        <f>IFERROR(VALUE(IFERROR(TRIM(INDEX($A882:$V882,MATCH(Lists!$J$6,$A$1:$V$1,0))&amp;""),"")),"")</f>
        <v/>
      </c>
      <c r="AD882" s="36">
        <f>IFERROR(TRIM(INDEX($A882:$V882,MATCH(Lists!$J$7,$A$1:$V$1,0))&amp;""),"")</f>
        <v/>
      </c>
      <c r="AE882" s="36">
        <f>IFERROR(TRIM(INDEX($A882:$V882,MATCH(Lists!$J$8,$A$1:$V$1,0))&amp;""),"")</f>
        <v/>
      </c>
      <c r="AF882" s="36">
        <f>IFERROR(TRIM(INDEX($A882:$V882,MATCH(Lists!$J$3,$A$1:$V$1,0))&amp;""),"")</f>
        <v/>
      </c>
      <c r="AG882" s="36">
        <f>IF(LEN(AF882)&gt;0,MAX($AG$1:AG881)+1,"")</f>
        <v/>
      </c>
      <c r="AH882" s="36">
        <f>IFERROR(TRIM(INDEX($A882:$V882,MATCH(Lists!$J$9,$A$1:$V$1,0))&amp;""),"")</f>
        <v/>
      </c>
    </row>
    <row r="883">
      <c r="W883" s="35" t="n"/>
      <c r="X883" s="36">
        <f>IFERROR(TRIM(INDEX($A883:$V883,MATCH(Lists!$J$10,$A$1:$V$1,0))&amp;""),"")</f>
        <v/>
      </c>
      <c r="Y883" s="36">
        <f>IF(ISNUMBER(IFERROR(VALUE(IFERROR(TRIM(INDEX($A883:$V883,MATCH(Lists!$J$2,$A$1:$V$1,0))&amp;""),"")),"")),IF(AND(IFERROR(VALUE(IFERROR(TRIM(INDEX($A883:$V883,MATCH(Lists!$J$2,$A$1:$V$1,0))&amp;""),"")),"")&gt;=0,IFERROR(VALUE(IFERROR(TRIM(INDEX($A883:$V883,MATCH(Lists!$J$2,$A$1:$V$1,0))&amp;""),"")),"")&lt;=10),IFERROR(VALUE(IFERROR(TRIM(INDEX($A883:$V883,MATCH(Lists!$J$2,$A$1:$V$1,0))&amp;""),"")),""),""),"")</f>
        <v/>
      </c>
      <c r="Z883" s="36">
        <f>IF(Y883="","",IF(Y883&gt;=9,"Promoter",IF(Y883&gt;=7,"Passive","Detractor")))</f>
        <v/>
      </c>
      <c r="AA883" s="36">
        <f>IFERROR(VALUE(IFERROR(TRIM(INDEX($A883:$V883,MATCH(Lists!$J$4,$A$1:$V$1,0))&amp;""),"")),"")</f>
        <v/>
      </c>
      <c r="AB883" s="36">
        <f>IFERROR(VALUE(IFERROR(TRIM(INDEX($A883:$V883,MATCH(Lists!$J$5,$A$1:$V$1,0))&amp;""),"")),"")</f>
        <v/>
      </c>
      <c r="AC883" s="36">
        <f>IFERROR(VALUE(IFERROR(TRIM(INDEX($A883:$V883,MATCH(Lists!$J$6,$A$1:$V$1,0))&amp;""),"")),"")</f>
        <v/>
      </c>
      <c r="AD883" s="36">
        <f>IFERROR(TRIM(INDEX($A883:$V883,MATCH(Lists!$J$7,$A$1:$V$1,0))&amp;""),"")</f>
        <v/>
      </c>
      <c r="AE883" s="36">
        <f>IFERROR(TRIM(INDEX($A883:$V883,MATCH(Lists!$J$8,$A$1:$V$1,0))&amp;""),"")</f>
        <v/>
      </c>
      <c r="AF883" s="36">
        <f>IFERROR(TRIM(INDEX($A883:$V883,MATCH(Lists!$J$3,$A$1:$V$1,0))&amp;""),"")</f>
        <v/>
      </c>
      <c r="AG883" s="36">
        <f>IF(LEN(AF883)&gt;0,MAX($AG$1:AG882)+1,"")</f>
        <v/>
      </c>
      <c r="AH883" s="36">
        <f>IFERROR(TRIM(INDEX($A883:$V883,MATCH(Lists!$J$9,$A$1:$V$1,0))&amp;""),"")</f>
        <v/>
      </c>
    </row>
    <row r="884">
      <c r="W884" s="35" t="n"/>
      <c r="X884" s="36">
        <f>IFERROR(TRIM(INDEX($A884:$V884,MATCH(Lists!$J$10,$A$1:$V$1,0))&amp;""),"")</f>
        <v/>
      </c>
      <c r="Y884" s="36">
        <f>IF(ISNUMBER(IFERROR(VALUE(IFERROR(TRIM(INDEX($A884:$V884,MATCH(Lists!$J$2,$A$1:$V$1,0))&amp;""),"")),"")),IF(AND(IFERROR(VALUE(IFERROR(TRIM(INDEX($A884:$V884,MATCH(Lists!$J$2,$A$1:$V$1,0))&amp;""),"")),"")&gt;=0,IFERROR(VALUE(IFERROR(TRIM(INDEX($A884:$V884,MATCH(Lists!$J$2,$A$1:$V$1,0))&amp;""),"")),"")&lt;=10),IFERROR(VALUE(IFERROR(TRIM(INDEX($A884:$V884,MATCH(Lists!$J$2,$A$1:$V$1,0))&amp;""),"")),""),""),"")</f>
        <v/>
      </c>
      <c r="Z884" s="36">
        <f>IF(Y884="","",IF(Y884&gt;=9,"Promoter",IF(Y884&gt;=7,"Passive","Detractor")))</f>
        <v/>
      </c>
      <c r="AA884" s="36">
        <f>IFERROR(VALUE(IFERROR(TRIM(INDEX($A884:$V884,MATCH(Lists!$J$4,$A$1:$V$1,0))&amp;""),"")),"")</f>
        <v/>
      </c>
      <c r="AB884" s="36">
        <f>IFERROR(VALUE(IFERROR(TRIM(INDEX($A884:$V884,MATCH(Lists!$J$5,$A$1:$V$1,0))&amp;""),"")),"")</f>
        <v/>
      </c>
      <c r="AC884" s="36">
        <f>IFERROR(VALUE(IFERROR(TRIM(INDEX($A884:$V884,MATCH(Lists!$J$6,$A$1:$V$1,0))&amp;""),"")),"")</f>
        <v/>
      </c>
      <c r="AD884" s="36">
        <f>IFERROR(TRIM(INDEX($A884:$V884,MATCH(Lists!$J$7,$A$1:$V$1,0))&amp;""),"")</f>
        <v/>
      </c>
      <c r="AE884" s="36">
        <f>IFERROR(TRIM(INDEX($A884:$V884,MATCH(Lists!$J$8,$A$1:$V$1,0))&amp;""),"")</f>
        <v/>
      </c>
      <c r="AF884" s="36">
        <f>IFERROR(TRIM(INDEX($A884:$V884,MATCH(Lists!$J$3,$A$1:$V$1,0))&amp;""),"")</f>
        <v/>
      </c>
      <c r="AG884" s="36">
        <f>IF(LEN(AF884)&gt;0,MAX($AG$1:AG883)+1,"")</f>
        <v/>
      </c>
      <c r="AH884" s="36">
        <f>IFERROR(TRIM(INDEX($A884:$V884,MATCH(Lists!$J$9,$A$1:$V$1,0))&amp;""),"")</f>
        <v/>
      </c>
    </row>
    <row r="885">
      <c r="W885" s="35" t="n"/>
      <c r="X885" s="36">
        <f>IFERROR(TRIM(INDEX($A885:$V885,MATCH(Lists!$J$10,$A$1:$V$1,0))&amp;""),"")</f>
        <v/>
      </c>
      <c r="Y885" s="36">
        <f>IF(ISNUMBER(IFERROR(VALUE(IFERROR(TRIM(INDEX($A885:$V885,MATCH(Lists!$J$2,$A$1:$V$1,0))&amp;""),"")),"")),IF(AND(IFERROR(VALUE(IFERROR(TRIM(INDEX($A885:$V885,MATCH(Lists!$J$2,$A$1:$V$1,0))&amp;""),"")),"")&gt;=0,IFERROR(VALUE(IFERROR(TRIM(INDEX($A885:$V885,MATCH(Lists!$J$2,$A$1:$V$1,0))&amp;""),"")),"")&lt;=10),IFERROR(VALUE(IFERROR(TRIM(INDEX($A885:$V885,MATCH(Lists!$J$2,$A$1:$V$1,0))&amp;""),"")),""),""),"")</f>
        <v/>
      </c>
      <c r="Z885" s="36">
        <f>IF(Y885="","",IF(Y885&gt;=9,"Promoter",IF(Y885&gt;=7,"Passive","Detractor")))</f>
        <v/>
      </c>
      <c r="AA885" s="36">
        <f>IFERROR(VALUE(IFERROR(TRIM(INDEX($A885:$V885,MATCH(Lists!$J$4,$A$1:$V$1,0))&amp;""),"")),"")</f>
        <v/>
      </c>
      <c r="AB885" s="36">
        <f>IFERROR(VALUE(IFERROR(TRIM(INDEX($A885:$V885,MATCH(Lists!$J$5,$A$1:$V$1,0))&amp;""),"")),"")</f>
        <v/>
      </c>
      <c r="AC885" s="36">
        <f>IFERROR(VALUE(IFERROR(TRIM(INDEX($A885:$V885,MATCH(Lists!$J$6,$A$1:$V$1,0))&amp;""),"")),"")</f>
        <v/>
      </c>
      <c r="AD885" s="36">
        <f>IFERROR(TRIM(INDEX($A885:$V885,MATCH(Lists!$J$7,$A$1:$V$1,0))&amp;""),"")</f>
        <v/>
      </c>
      <c r="AE885" s="36">
        <f>IFERROR(TRIM(INDEX($A885:$V885,MATCH(Lists!$J$8,$A$1:$V$1,0))&amp;""),"")</f>
        <v/>
      </c>
      <c r="AF885" s="36">
        <f>IFERROR(TRIM(INDEX($A885:$V885,MATCH(Lists!$J$3,$A$1:$V$1,0))&amp;""),"")</f>
        <v/>
      </c>
      <c r="AG885" s="36">
        <f>IF(LEN(AF885)&gt;0,MAX($AG$1:AG884)+1,"")</f>
        <v/>
      </c>
      <c r="AH885" s="36">
        <f>IFERROR(TRIM(INDEX($A885:$V885,MATCH(Lists!$J$9,$A$1:$V$1,0))&amp;""),"")</f>
        <v/>
      </c>
    </row>
    <row r="886">
      <c r="W886" s="35" t="n"/>
      <c r="X886" s="36">
        <f>IFERROR(TRIM(INDEX($A886:$V886,MATCH(Lists!$J$10,$A$1:$V$1,0))&amp;""),"")</f>
        <v/>
      </c>
      <c r="Y886" s="36">
        <f>IF(ISNUMBER(IFERROR(VALUE(IFERROR(TRIM(INDEX($A886:$V886,MATCH(Lists!$J$2,$A$1:$V$1,0))&amp;""),"")),"")),IF(AND(IFERROR(VALUE(IFERROR(TRIM(INDEX($A886:$V886,MATCH(Lists!$J$2,$A$1:$V$1,0))&amp;""),"")),"")&gt;=0,IFERROR(VALUE(IFERROR(TRIM(INDEX($A886:$V886,MATCH(Lists!$J$2,$A$1:$V$1,0))&amp;""),"")),"")&lt;=10),IFERROR(VALUE(IFERROR(TRIM(INDEX($A886:$V886,MATCH(Lists!$J$2,$A$1:$V$1,0))&amp;""),"")),""),""),"")</f>
        <v/>
      </c>
      <c r="Z886" s="36">
        <f>IF(Y886="","",IF(Y886&gt;=9,"Promoter",IF(Y886&gt;=7,"Passive","Detractor")))</f>
        <v/>
      </c>
      <c r="AA886" s="36">
        <f>IFERROR(VALUE(IFERROR(TRIM(INDEX($A886:$V886,MATCH(Lists!$J$4,$A$1:$V$1,0))&amp;""),"")),"")</f>
        <v/>
      </c>
      <c r="AB886" s="36">
        <f>IFERROR(VALUE(IFERROR(TRIM(INDEX($A886:$V886,MATCH(Lists!$J$5,$A$1:$V$1,0))&amp;""),"")),"")</f>
        <v/>
      </c>
      <c r="AC886" s="36">
        <f>IFERROR(VALUE(IFERROR(TRIM(INDEX($A886:$V886,MATCH(Lists!$J$6,$A$1:$V$1,0))&amp;""),"")),"")</f>
        <v/>
      </c>
      <c r="AD886" s="36">
        <f>IFERROR(TRIM(INDEX($A886:$V886,MATCH(Lists!$J$7,$A$1:$V$1,0))&amp;""),"")</f>
        <v/>
      </c>
      <c r="AE886" s="36">
        <f>IFERROR(TRIM(INDEX($A886:$V886,MATCH(Lists!$J$8,$A$1:$V$1,0))&amp;""),"")</f>
        <v/>
      </c>
      <c r="AF886" s="36">
        <f>IFERROR(TRIM(INDEX($A886:$V886,MATCH(Lists!$J$3,$A$1:$V$1,0))&amp;""),"")</f>
        <v/>
      </c>
      <c r="AG886" s="36">
        <f>IF(LEN(AF886)&gt;0,MAX($AG$1:AG885)+1,"")</f>
        <v/>
      </c>
      <c r="AH886" s="36">
        <f>IFERROR(TRIM(INDEX($A886:$V886,MATCH(Lists!$J$9,$A$1:$V$1,0))&amp;""),"")</f>
        <v/>
      </c>
    </row>
    <row r="887">
      <c r="W887" s="35" t="n"/>
      <c r="X887" s="36">
        <f>IFERROR(TRIM(INDEX($A887:$V887,MATCH(Lists!$J$10,$A$1:$V$1,0))&amp;""),"")</f>
        <v/>
      </c>
      <c r="Y887" s="36">
        <f>IF(ISNUMBER(IFERROR(VALUE(IFERROR(TRIM(INDEX($A887:$V887,MATCH(Lists!$J$2,$A$1:$V$1,0))&amp;""),"")),"")),IF(AND(IFERROR(VALUE(IFERROR(TRIM(INDEX($A887:$V887,MATCH(Lists!$J$2,$A$1:$V$1,0))&amp;""),"")),"")&gt;=0,IFERROR(VALUE(IFERROR(TRIM(INDEX($A887:$V887,MATCH(Lists!$J$2,$A$1:$V$1,0))&amp;""),"")),"")&lt;=10),IFERROR(VALUE(IFERROR(TRIM(INDEX($A887:$V887,MATCH(Lists!$J$2,$A$1:$V$1,0))&amp;""),"")),""),""),"")</f>
        <v/>
      </c>
      <c r="Z887" s="36">
        <f>IF(Y887="","",IF(Y887&gt;=9,"Promoter",IF(Y887&gt;=7,"Passive","Detractor")))</f>
        <v/>
      </c>
      <c r="AA887" s="36">
        <f>IFERROR(VALUE(IFERROR(TRIM(INDEX($A887:$V887,MATCH(Lists!$J$4,$A$1:$V$1,0))&amp;""),"")),"")</f>
        <v/>
      </c>
      <c r="AB887" s="36">
        <f>IFERROR(VALUE(IFERROR(TRIM(INDEX($A887:$V887,MATCH(Lists!$J$5,$A$1:$V$1,0))&amp;""),"")),"")</f>
        <v/>
      </c>
      <c r="AC887" s="36">
        <f>IFERROR(VALUE(IFERROR(TRIM(INDEX($A887:$V887,MATCH(Lists!$J$6,$A$1:$V$1,0))&amp;""),"")),"")</f>
        <v/>
      </c>
      <c r="AD887" s="36">
        <f>IFERROR(TRIM(INDEX($A887:$V887,MATCH(Lists!$J$7,$A$1:$V$1,0))&amp;""),"")</f>
        <v/>
      </c>
      <c r="AE887" s="36">
        <f>IFERROR(TRIM(INDEX($A887:$V887,MATCH(Lists!$J$8,$A$1:$V$1,0))&amp;""),"")</f>
        <v/>
      </c>
      <c r="AF887" s="36">
        <f>IFERROR(TRIM(INDEX($A887:$V887,MATCH(Lists!$J$3,$A$1:$V$1,0))&amp;""),"")</f>
        <v/>
      </c>
      <c r="AG887" s="36">
        <f>IF(LEN(AF887)&gt;0,MAX($AG$1:AG886)+1,"")</f>
        <v/>
      </c>
      <c r="AH887" s="36">
        <f>IFERROR(TRIM(INDEX($A887:$V887,MATCH(Lists!$J$9,$A$1:$V$1,0))&amp;""),"")</f>
        <v/>
      </c>
    </row>
    <row r="888">
      <c r="W888" s="35" t="n"/>
      <c r="X888" s="36">
        <f>IFERROR(TRIM(INDEX($A888:$V888,MATCH(Lists!$J$10,$A$1:$V$1,0))&amp;""),"")</f>
        <v/>
      </c>
      <c r="Y888" s="36">
        <f>IF(ISNUMBER(IFERROR(VALUE(IFERROR(TRIM(INDEX($A888:$V888,MATCH(Lists!$J$2,$A$1:$V$1,0))&amp;""),"")),"")),IF(AND(IFERROR(VALUE(IFERROR(TRIM(INDEX($A888:$V888,MATCH(Lists!$J$2,$A$1:$V$1,0))&amp;""),"")),"")&gt;=0,IFERROR(VALUE(IFERROR(TRIM(INDEX($A888:$V888,MATCH(Lists!$J$2,$A$1:$V$1,0))&amp;""),"")),"")&lt;=10),IFERROR(VALUE(IFERROR(TRIM(INDEX($A888:$V888,MATCH(Lists!$J$2,$A$1:$V$1,0))&amp;""),"")),""),""),"")</f>
        <v/>
      </c>
      <c r="Z888" s="36">
        <f>IF(Y888="","",IF(Y888&gt;=9,"Promoter",IF(Y888&gt;=7,"Passive","Detractor")))</f>
        <v/>
      </c>
      <c r="AA888" s="36">
        <f>IFERROR(VALUE(IFERROR(TRIM(INDEX($A888:$V888,MATCH(Lists!$J$4,$A$1:$V$1,0))&amp;""),"")),"")</f>
        <v/>
      </c>
      <c r="AB888" s="36">
        <f>IFERROR(VALUE(IFERROR(TRIM(INDEX($A888:$V888,MATCH(Lists!$J$5,$A$1:$V$1,0))&amp;""),"")),"")</f>
        <v/>
      </c>
      <c r="AC888" s="36">
        <f>IFERROR(VALUE(IFERROR(TRIM(INDEX($A888:$V888,MATCH(Lists!$J$6,$A$1:$V$1,0))&amp;""),"")),"")</f>
        <v/>
      </c>
      <c r="AD888" s="36">
        <f>IFERROR(TRIM(INDEX($A888:$V888,MATCH(Lists!$J$7,$A$1:$V$1,0))&amp;""),"")</f>
        <v/>
      </c>
      <c r="AE888" s="36">
        <f>IFERROR(TRIM(INDEX($A888:$V888,MATCH(Lists!$J$8,$A$1:$V$1,0))&amp;""),"")</f>
        <v/>
      </c>
      <c r="AF888" s="36">
        <f>IFERROR(TRIM(INDEX($A888:$V888,MATCH(Lists!$J$3,$A$1:$V$1,0))&amp;""),"")</f>
        <v/>
      </c>
      <c r="AG888" s="36">
        <f>IF(LEN(AF888)&gt;0,MAX($AG$1:AG887)+1,"")</f>
        <v/>
      </c>
      <c r="AH888" s="36">
        <f>IFERROR(TRIM(INDEX($A888:$V888,MATCH(Lists!$J$9,$A$1:$V$1,0))&amp;""),"")</f>
        <v/>
      </c>
    </row>
    <row r="889">
      <c r="W889" s="35" t="n"/>
      <c r="X889" s="36">
        <f>IFERROR(TRIM(INDEX($A889:$V889,MATCH(Lists!$J$10,$A$1:$V$1,0))&amp;""),"")</f>
        <v/>
      </c>
      <c r="Y889" s="36">
        <f>IF(ISNUMBER(IFERROR(VALUE(IFERROR(TRIM(INDEX($A889:$V889,MATCH(Lists!$J$2,$A$1:$V$1,0))&amp;""),"")),"")),IF(AND(IFERROR(VALUE(IFERROR(TRIM(INDEX($A889:$V889,MATCH(Lists!$J$2,$A$1:$V$1,0))&amp;""),"")),"")&gt;=0,IFERROR(VALUE(IFERROR(TRIM(INDEX($A889:$V889,MATCH(Lists!$J$2,$A$1:$V$1,0))&amp;""),"")),"")&lt;=10),IFERROR(VALUE(IFERROR(TRIM(INDEX($A889:$V889,MATCH(Lists!$J$2,$A$1:$V$1,0))&amp;""),"")),""),""),"")</f>
        <v/>
      </c>
      <c r="Z889" s="36">
        <f>IF(Y889="","",IF(Y889&gt;=9,"Promoter",IF(Y889&gt;=7,"Passive","Detractor")))</f>
        <v/>
      </c>
      <c r="AA889" s="36">
        <f>IFERROR(VALUE(IFERROR(TRIM(INDEX($A889:$V889,MATCH(Lists!$J$4,$A$1:$V$1,0))&amp;""),"")),"")</f>
        <v/>
      </c>
      <c r="AB889" s="36">
        <f>IFERROR(VALUE(IFERROR(TRIM(INDEX($A889:$V889,MATCH(Lists!$J$5,$A$1:$V$1,0))&amp;""),"")),"")</f>
        <v/>
      </c>
      <c r="AC889" s="36">
        <f>IFERROR(VALUE(IFERROR(TRIM(INDEX($A889:$V889,MATCH(Lists!$J$6,$A$1:$V$1,0))&amp;""),"")),"")</f>
        <v/>
      </c>
      <c r="AD889" s="36">
        <f>IFERROR(TRIM(INDEX($A889:$V889,MATCH(Lists!$J$7,$A$1:$V$1,0))&amp;""),"")</f>
        <v/>
      </c>
      <c r="AE889" s="36">
        <f>IFERROR(TRIM(INDEX($A889:$V889,MATCH(Lists!$J$8,$A$1:$V$1,0))&amp;""),"")</f>
        <v/>
      </c>
      <c r="AF889" s="36">
        <f>IFERROR(TRIM(INDEX($A889:$V889,MATCH(Lists!$J$3,$A$1:$V$1,0))&amp;""),"")</f>
        <v/>
      </c>
      <c r="AG889" s="36">
        <f>IF(LEN(AF889)&gt;0,MAX($AG$1:AG888)+1,"")</f>
        <v/>
      </c>
      <c r="AH889" s="36">
        <f>IFERROR(TRIM(INDEX($A889:$V889,MATCH(Lists!$J$9,$A$1:$V$1,0))&amp;""),"")</f>
        <v/>
      </c>
    </row>
    <row r="890">
      <c r="W890" s="35" t="n"/>
      <c r="X890" s="36">
        <f>IFERROR(TRIM(INDEX($A890:$V890,MATCH(Lists!$J$10,$A$1:$V$1,0))&amp;""),"")</f>
        <v/>
      </c>
      <c r="Y890" s="36">
        <f>IF(ISNUMBER(IFERROR(VALUE(IFERROR(TRIM(INDEX($A890:$V890,MATCH(Lists!$J$2,$A$1:$V$1,0))&amp;""),"")),"")),IF(AND(IFERROR(VALUE(IFERROR(TRIM(INDEX($A890:$V890,MATCH(Lists!$J$2,$A$1:$V$1,0))&amp;""),"")),"")&gt;=0,IFERROR(VALUE(IFERROR(TRIM(INDEX($A890:$V890,MATCH(Lists!$J$2,$A$1:$V$1,0))&amp;""),"")),"")&lt;=10),IFERROR(VALUE(IFERROR(TRIM(INDEX($A890:$V890,MATCH(Lists!$J$2,$A$1:$V$1,0))&amp;""),"")),""),""),"")</f>
        <v/>
      </c>
      <c r="Z890" s="36">
        <f>IF(Y890="","",IF(Y890&gt;=9,"Promoter",IF(Y890&gt;=7,"Passive","Detractor")))</f>
        <v/>
      </c>
      <c r="AA890" s="36">
        <f>IFERROR(VALUE(IFERROR(TRIM(INDEX($A890:$V890,MATCH(Lists!$J$4,$A$1:$V$1,0))&amp;""),"")),"")</f>
        <v/>
      </c>
      <c r="AB890" s="36">
        <f>IFERROR(VALUE(IFERROR(TRIM(INDEX($A890:$V890,MATCH(Lists!$J$5,$A$1:$V$1,0))&amp;""),"")),"")</f>
        <v/>
      </c>
      <c r="AC890" s="36">
        <f>IFERROR(VALUE(IFERROR(TRIM(INDEX($A890:$V890,MATCH(Lists!$J$6,$A$1:$V$1,0))&amp;""),"")),"")</f>
        <v/>
      </c>
      <c r="AD890" s="36">
        <f>IFERROR(TRIM(INDEX($A890:$V890,MATCH(Lists!$J$7,$A$1:$V$1,0))&amp;""),"")</f>
        <v/>
      </c>
      <c r="AE890" s="36">
        <f>IFERROR(TRIM(INDEX($A890:$V890,MATCH(Lists!$J$8,$A$1:$V$1,0))&amp;""),"")</f>
        <v/>
      </c>
      <c r="AF890" s="36">
        <f>IFERROR(TRIM(INDEX($A890:$V890,MATCH(Lists!$J$3,$A$1:$V$1,0))&amp;""),"")</f>
        <v/>
      </c>
      <c r="AG890" s="36">
        <f>IF(LEN(AF890)&gt;0,MAX($AG$1:AG889)+1,"")</f>
        <v/>
      </c>
      <c r="AH890" s="36">
        <f>IFERROR(TRIM(INDEX($A890:$V890,MATCH(Lists!$J$9,$A$1:$V$1,0))&amp;""),"")</f>
        <v/>
      </c>
    </row>
    <row r="891">
      <c r="W891" s="35" t="n"/>
      <c r="X891" s="36">
        <f>IFERROR(TRIM(INDEX($A891:$V891,MATCH(Lists!$J$10,$A$1:$V$1,0))&amp;""),"")</f>
        <v/>
      </c>
      <c r="Y891" s="36">
        <f>IF(ISNUMBER(IFERROR(VALUE(IFERROR(TRIM(INDEX($A891:$V891,MATCH(Lists!$J$2,$A$1:$V$1,0))&amp;""),"")),"")),IF(AND(IFERROR(VALUE(IFERROR(TRIM(INDEX($A891:$V891,MATCH(Lists!$J$2,$A$1:$V$1,0))&amp;""),"")),"")&gt;=0,IFERROR(VALUE(IFERROR(TRIM(INDEX($A891:$V891,MATCH(Lists!$J$2,$A$1:$V$1,0))&amp;""),"")),"")&lt;=10),IFERROR(VALUE(IFERROR(TRIM(INDEX($A891:$V891,MATCH(Lists!$J$2,$A$1:$V$1,0))&amp;""),"")),""),""),"")</f>
        <v/>
      </c>
      <c r="Z891" s="36">
        <f>IF(Y891="","",IF(Y891&gt;=9,"Promoter",IF(Y891&gt;=7,"Passive","Detractor")))</f>
        <v/>
      </c>
      <c r="AA891" s="36">
        <f>IFERROR(VALUE(IFERROR(TRIM(INDEX($A891:$V891,MATCH(Lists!$J$4,$A$1:$V$1,0))&amp;""),"")),"")</f>
        <v/>
      </c>
      <c r="AB891" s="36">
        <f>IFERROR(VALUE(IFERROR(TRIM(INDEX($A891:$V891,MATCH(Lists!$J$5,$A$1:$V$1,0))&amp;""),"")),"")</f>
        <v/>
      </c>
      <c r="AC891" s="36">
        <f>IFERROR(VALUE(IFERROR(TRIM(INDEX($A891:$V891,MATCH(Lists!$J$6,$A$1:$V$1,0))&amp;""),"")),"")</f>
        <v/>
      </c>
      <c r="AD891" s="36">
        <f>IFERROR(TRIM(INDEX($A891:$V891,MATCH(Lists!$J$7,$A$1:$V$1,0))&amp;""),"")</f>
        <v/>
      </c>
      <c r="AE891" s="36">
        <f>IFERROR(TRIM(INDEX($A891:$V891,MATCH(Lists!$J$8,$A$1:$V$1,0))&amp;""),"")</f>
        <v/>
      </c>
      <c r="AF891" s="36">
        <f>IFERROR(TRIM(INDEX($A891:$V891,MATCH(Lists!$J$3,$A$1:$V$1,0))&amp;""),"")</f>
        <v/>
      </c>
      <c r="AG891" s="36">
        <f>IF(LEN(AF891)&gt;0,MAX($AG$1:AG890)+1,"")</f>
        <v/>
      </c>
      <c r="AH891" s="36">
        <f>IFERROR(TRIM(INDEX($A891:$V891,MATCH(Lists!$J$9,$A$1:$V$1,0))&amp;""),"")</f>
        <v/>
      </c>
    </row>
    <row r="892">
      <c r="W892" s="35" t="n"/>
      <c r="X892" s="36">
        <f>IFERROR(TRIM(INDEX($A892:$V892,MATCH(Lists!$J$10,$A$1:$V$1,0))&amp;""),"")</f>
        <v/>
      </c>
      <c r="Y892" s="36">
        <f>IF(ISNUMBER(IFERROR(VALUE(IFERROR(TRIM(INDEX($A892:$V892,MATCH(Lists!$J$2,$A$1:$V$1,0))&amp;""),"")),"")),IF(AND(IFERROR(VALUE(IFERROR(TRIM(INDEX($A892:$V892,MATCH(Lists!$J$2,$A$1:$V$1,0))&amp;""),"")),"")&gt;=0,IFERROR(VALUE(IFERROR(TRIM(INDEX($A892:$V892,MATCH(Lists!$J$2,$A$1:$V$1,0))&amp;""),"")),"")&lt;=10),IFERROR(VALUE(IFERROR(TRIM(INDEX($A892:$V892,MATCH(Lists!$J$2,$A$1:$V$1,0))&amp;""),"")),""),""),"")</f>
        <v/>
      </c>
      <c r="Z892" s="36">
        <f>IF(Y892="","",IF(Y892&gt;=9,"Promoter",IF(Y892&gt;=7,"Passive","Detractor")))</f>
        <v/>
      </c>
      <c r="AA892" s="36">
        <f>IFERROR(VALUE(IFERROR(TRIM(INDEX($A892:$V892,MATCH(Lists!$J$4,$A$1:$V$1,0))&amp;""),"")),"")</f>
        <v/>
      </c>
      <c r="AB892" s="36">
        <f>IFERROR(VALUE(IFERROR(TRIM(INDEX($A892:$V892,MATCH(Lists!$J$5,$A$1:$V$1,0))&amp;""),"")),"")</f>
        <v/>
      </c>
      <c r="AC892" s="36">
        <f>IFERROR(VALUE(IFERROR(TRIM(INDEX($A892:$V892,MATCH(Lists!$J$6,$A$1:$V$1,0))&amp;""),"")),"")</f>
        <v/>
      </c>
      <c r="AD892" s="36">
        <f>IFERROR(TRIM(INDEX($A892:$V892,MATCH(Lists!$J$7,$A$1:$V$1,0))&amp;""),"")</f>
        <v/>
      </c>
      <c r="AE892" s="36">
        <f>IFERROR(TRIM(INDEX($A892:$V892,MATCH(Lists!$J$8,$A$1:$V$1,0))&amp;""),"")</f>
        <v/>
      </c>
      <c r="AF892" s="36">
        <f>IFERROR(TRIM(INDEX($A892:$V892,MATCH(Lists!$J$3,$A$1:$V$1,0))&amp;""),"")</f>
        <v/>
      </c>
      <c r="AG892" s="36">
        <f>IF(LEN(AF892)&gt;0,MAX($AG$1:AG891)+1,"")</f>
        <v/>
      </c>
      <c r="AH892" s="36">
        <f>IFERROR(TRIM(INDEX($A892:$V892,MATCH(Lists!$J$9,$A$1:$V$1,0))&amp;""),"")</f>
        <v/>
      </c>
    </row>
    <row r="893">
      <c r="W893" s="35" t="n"/>
      <c r="X893" s="36">
        <f>IFERROR(TRIM(INDEX($A893:$V893,MATCH(Lists!$J$10,$A$1:$V$1,0))&amp;""),"")</f>
        <v/>
      </c>
      <c r="Y893" s="36">
        <f>IF(ISNUMBER(IFERROR(VALUE(IFERROR(TRIM(INDEX($A893:$V893,MATCH(Lists!$J$2,$A$1:$V$1,0))&amp;""),"")),"")),IF(AND(IFERROR(VALUE(IFERROR(TRIM(INDEX($A893:$V893,MATCH(Lists!$J$2,$A$1:$V$1,0))&amp;""),"")),"")&gt;=0,IFERROR(VALUE(IFERROR(TRIM(INDEX($A893:$V893,MATCH(Lists!$J$2,$A$1:$V$1,0))&amp;""),"")),"")&lt;=10),IFERROR(VALUE(IFERROR(TRIM(INDEX($A893:$V893,MATCH(Lists!$J$2,$A$1:$V$1,0))&amp;""),"")),""),""),"")</f>
        <v/>
      </c>
      <c r="Z893" s="36">
        <f>IF(Y893="","",IF(Y893&gt;=9,"Promoter",IF(Y893&gt;=7,"Passive","Detractor")))</f>
        <v/>
      </c>
      <c r="AA893" s="36">
        <f>IFERROR(VALUE(IFERROR(TRIM(INDEX($A893:$V893,MATCH(Lists!$J$4,$A$1:$V$1,0))&amp;""),"")),"")</f>
        <v/>
      </c>
      <c r="AB893" s="36">
        <f>IFERROR(VALUE(IFERROR(TRIM(INDEX($A893:$V893,MATCH(Lists!$J$5,$A$1:$V$1,0))&amp;""),"")),"")</f>
        <v/>
      </c>
      <c r="AC893" s="36">
        <f>IFERROR(VALUE(IFERROR(TRIM(INDEX($A893:$V893,MATCH(Lists!$J$6,$A$1:$V$1,0))&amp;""),"")),"")</f>
        <v/>
      </c>
      <c r="AD893" s="36">
        <f>IFERROR(TRIM(INDEX($A893:$V893,MATCH(Lists!$J$7,$A$1:$V$1,0))&amp;""),"")</f>
        <v/>
      </c>
      <c r="AE893" s="36">
        <f>IFERROR(TRIM(INDEX($A893:$V893,MATCH(Lists!$J$8,$A$1:$V$1,0))&amp;""),"")</f>
        <v/>
      </c>
      <c r="AF893" s="36">
        <f>IFERROR(TRIM(INDEX($A893:$V893,MATCH(Lists!$J$3,$A$1:$V$1,0))&amp;""),"")</f>
        <v/>
      </c>
      <c r="AG893" s="36">
        <f>IF(LEN(AF893)&gt;0,MAX($AG$1:AG892)+1,"")</f>
        <v/>
      </c>
      <c r="AH893" s="36">
        <f>IFERROR(TRIM(INDEX($A893:$V893,MATCH(Lists!$J$9,$A$1:$V$1,0))&amp;""),"")</f>
        <v/>
      </c>
    </row>
    <row r="894">
      <c r="W894" s="35" t="n"/>
      <c r="X894" s="36">
        <f>IFERROR(TRIM(INDEX($A894:$V894,MATCH(Lists!$J$10,$A$1:$V$1,0))&amp;""),"")</f>
        <v/>
      </c>
      <c r="Y894" s="36">
        <f>IF(ISNUMBER(IFERROR(VALUE(IFERROR(TRIM(INDEX($A894:$V894,MATCH(Lists!$J$2,$A$1:$V$1,0))&amp;""),"")),"")),IF(AND(IFERROR(VALUE(IFERROR(TRIM(INDEX($A894:$V894,MATCH(Lists!$J$2,$A$1:$V$1,0))&amp;""),"")),"")&gt;=0,IFERROR(VALUE(IFERROR(TRIM(INDEX($A894:$V894,MATCH(Lists!$J$2,$A$1:$V$1,0))&amp;""),"")),"")&lt;=10),IFERROR(VALUE(IFERROR(TRIM(INDEX($A894:$V894,MATCH(Lists!$J$2,$A$1:$V$1,0))&amp;""),"")),""),""),"")</f>
        <v/>
      </c>
      <c r="Z894" s="36">
        <f>IF(Y894="","",IF(Y894&gt;=9,"Promoter",IF(Y894&gt;=7,"Passive","Detractor")))</f>
        <v/>
      </c>
      <c r="AA894" s="36">
        <f>IFERROR(VALUE(IFERROR(TRIM(INDEX($A894:$V894,MATCH(Lists!$J$4,$A$1:$V$1,0))&amp;""),"")),"")</f>
        <v/>
      </c>
      <c r="AB894" s="36">
        <f>IFERROR(VALUE(IFERROR(TRIM(INDEX($A894:$V894,MATCH(Lists!$J$5,$A$1:$V$1,0))&amp;""),"")),"")</f>
        <v/>
      </c>
      <c r="AC894" s="36">
        <f>IFERROR(VALUE(IFERROR(TRIM(INDEX($A894:$V894,MATCH(Lists!$J$6,$A$1:$V$1,0))&amp;""),"")),"")</f>
        <v/>
      </c>
      <c r="AD894" s="36">
        <f>IFERROR(TRIM(INDEX($A894:$V894,MATCH(Lists!$J$7,$A$1:$V$1,0))&amp;""),"")</f>
        <v/>
      </c>
      <c r="AE894" s="36">
        <f>IFERROR(TRIM(INDEX($A894:$V894,MATCH(Lists!$J$8,$A$1:$V$1,0))&amp;""),"")</f>
        <v/>
      </c>
      <c r="AF894" s="36">
        <f>IFERROR(TRIM(INDEX($A894:$V894,MATCH(Lists!$J$3,$A$1:$V$1,0))&amp;""),"")</f>
        <v/>
      </c>
      <c r="AG894" s="36">
        <f>IF(LEN(AF894)&gt;0,MAX($AG$1:AG893)+1,"")</f>
        <v/>
      </c>
      <c r="AH894" s="36">
        <f>IFERROR(TRIM(INDEX($A894:$V894,MATCH(Lists!$J$9,$A$1:$V$1,0))&amp;""),"")</f>
        <v/>
      </c>
    </row>
    <row r="895">
      <c r="W895" s="35" t="n"/>
      <c r="X895" s="36">
        <f>IFERROR(TRIM(INDEX($A895:$V895,MATCH(Lists!$J$10,$A$1:$V$1,0))&amp;""),"")</f>
        <v/>
      </c>
      <c r="Y895" s="36">
        <f>IF(ISNUMBER(IFERROR(VALUE(IFERROR(TRIM(INDEX($A895:$V895,MATCH(Lists!$J$2,$A$1:$V$1,0))&amp;""),"")),"")),IF(AND(IFERROR(VALUE(IFERROR(TRIM(INDEX($A895:$V895,MATCH(Lists!$J$2,$A$1:$V$1,0))&amp;""),"")),"")&gt;=0,IFERROR(VALUE(IFERROR(TRIM(INDEX($A895:$V895,MATCH(Lists!$J$2,$A$1:$V$1,0))&amp;""),"")),"")&lt;=10),IFERROR(VALUE(IFERROR(TRIM(INDEX($A895:$V895,MATCH(Lists!$J$2,$A$1:$V$1,0))&amp;""),"")),""),""),"")</f>
        <v/>
      </c>
      <c r="Z895" s="36">
        <f>IF(Y895="","",IF(Y895&gt;=9,"Promoter",IF(Y895&gt;=7,"Passive","Detractor")))</f>
        <v/>
      </c>
      <c r="AA895" s="36">
        <f>IFERROR(VALUE(IFERROR(TRIM(INDEX($A895:$V895,MATCH(Lists!$J$4,$A$1:$V$1,0))&amp;""),"")),"")</f>
        <v/>
      </c>
      <c r="AB895" s="36">
        <f>IFERROR(VALUE(IFERROR(TRIM(INDEX($A895:$V895,MATCH(Lists!$J$5,$A$1:$V$1,0))&amp;""),"")),"")</f>
        <v/>
      </c>
      <c r="AC895" s="36">
        <f>IFERROR(VALUE(IFERROR(TRIM(INDEX($A895:$V895,MATCH(Lists!$J$6,$A$1:$V$1,0))&amp;""),"")),"")</f>
        <v/>
      </c>
      <c r="AD895" s="36">
        <f>IFERROR(TRIM(INDEX($A895:$V895,MATCH(Lists!$J$7,$A$1:$V$1,0))&amp;""),"")</f>
        <v/>
      </c>
      <c r="AE895" s="36">
        <f>IFERROR(TRIM(INDEX($A895:$V895,MATCH(Lists!$J$8,$A$1:$V$1,0))&amp;""),"")</f>
        <v/>
      </c>
      <c r="AF895" s="36">
        <f>IFERROR(TRIM(INDEX($A895:$V895,MATCH(Lists!$J$3,$A$1:$V$1,0))&amp;""),"")</f>
        <v/>
      </c>
      <c r="AG895" s="36">
        <f>IF(LEN(AF895)&gt;0,MAX($AG$1:AG894)+1,"")</f>
        <v/>
      </c>
      <c r="AH895" s="36">
        <f>IFERROR(TRIM(INDEX($A895:$V895,MATCH(Lists!$J$9,$A$1:$V$1,0))&amp;""),"")</f>
        <v/>
      </c>
    </row>
    <row r="896">
      <c r="W896" s="35" t="n"/>
      <c r="X896" s="36">
        <f>IFERROR(TRIM(INDEX($A896:$V896,MATCH(Lists!$J$10,$A$1:$V$1,0))&amp;""),"")</f>
        <v/>
      </c>
      <c r="Y896" s="36">
        <f>IF(ISNUMBER(IFERROR(VALUE(IFERROR(TRIM(INDEX($A896:$V896,MATCH(Lists!$J$2,$A$1:$V$1,0))&amp;""),"")),"")),IF(AND(IFERROR(VALUE(IFERROR(TRIM(INDEX($A896:$V896,MATCH(Lists!$J$2,$A$1:$V$1,0))&amp;""),"")),"")&gt;=0,IFERROR(VALUE(IFERROR(TRIM(INDEX($A896:$V896,MATCH(Lists!$J$2,$A$1:$V$1,0))&amp;""),"")),"")&lt;=10),IFERROR(VALUE(IFERROR(TRIM(INDEX($A896:$V896,MATCH(Lists!$J$2,$A$1:$V$1,0))&amp;""),"")),""),""),"")</f>
        <v/>
      </c>
      <c r="Z896" s="36">
        <f>IF(Y896="","",IF(Y896&gt;=9,"Promoter",IF(Y896&gt;=7,"Passive","Detractor")))</f>
        <v/>
      </c>
      <c r="AA896" s="36">
        <f>IFERROR(VALUE(IFERROR(TRIM(INDEX($A896:$V896,MATCH(Lists!$J$4,$A$1:$V$1,0))&amp;""),"")),"")</f>
        <v/>
      </c>
      <c r="AB896" s="36">
        <f>IFERROR(VALUE(IFERROR(TRIM(INDEX($A896:$V896,MATCH(Lists!$J$5,$A$1:$V$1,0))&amp;""),"")),"")</f>
        <v/>
      </c>
      <c r="AC896" s="36">
        <f>IFERROR(VALUE(IFERROR(TRIM(INDEX($A896:$V896,MATCH(Lists!$J$6,$A$1:$V$1,0))&amp;""),"")),"")</f>
        <v/>
      </c>
      <c r="AD896" s="36">
        <f>IFERROR(TRIM(INDEX($A896:$V896,MATCH(Lists!$J$7,$A$1:$V$1,0))&amp;""),"")</f>
        <v/>
      </c>
      <c r="AE896" s="36">
        <f>IFERROR(TRIM(INDEX($A896:$V896,MATCH(Lists!$J$8,$A$1:$V$1,0))&amp;""),"")</f>
        <v/>
      </c>
      <c r="AF896" s="36">
        <f>IFERROR(TRIM(INDEX($A896:$V896,MATCH(Lists!$J$3,$A$1:$V$1,0))&amp;""),"")</f>
        <v/>
      </c>
      <c r="AG896" s="36">
        <f>IF(LEN(AF896)&gt;0,MAX($AG$1:AG895)+1,"")</f>
        <v/>
      </c>
      <c r="AH896" s="36">
        <f>IFERROR(TRIM(INDEX($A896:$V896,MATCH(Lists!$J$9,$A$1:$V$1,0))&amp;""),"")</f>
        <v/>
      </c>
    </row>
    <row r="897">
      <c r="W897" s="35" t="n"/>
      <c r="X897" s="36">
        <f>IFERROR(TRIM(INDEX($A897:$V897,MATCH(Lists!$J$10,$A$1:$V$1,0))&amp;""),"")</f>
        <v/>
      </c>
      <c r="Y897" s="36">
        <f>IF(ISNUMBER(IFERROR(VALUE(IFERROR(TRIM(INDEX($A897:$V897,MATCH(Lists!$J$2,$A$1:$V$1,0))&amp;""),"")),"")),IF(AND(IFERROR(VALUE(IFERROR(TRIM(INDEX($A897:$V897,MATCH(Lists!$J$2,$A$1:$V$1,0))&amp;""),"")),"")&gt;=0,IFERROR(VALUE(IFERROR(TRIM(INDEX($A897:$V897,MATCH(Lists!$J$2,$A$1:$V$1,0))&amp;""),"")),"")&lt;=10),IFERROR(VALUE(IFERROR(TRIM(INDEX($A897:$V897,MATCH(Lists!$J$2,$A$1:$V$1,0))&amp;""),"")),""),""),"")</f>
        <v/>
      </c>
      <c r="Z897" s="36">
        <f>IF(Y897="","",IF(Y897&gt;=9,"Promoter",IF(Y897&gt;=7,"Passive","Detractor")))</f>
        <v/>
      </c>
      <c r="AA897" s="36">
        <f>IFERROR(VALUE(IFERROR(TRIM(INDEX($A897:$V897,MATCH(Lists!$J$4,$A$1:$V$1,0))&amp;""),"")),"")</f>
        <v/>
      </c>
      <c r="AB897" s="36">
        <f>IFERROR(VALUE(IFERROR(TRIM(INDEX($A897:$V897,MATCH(Lists!$J$5,$A$1:$V$1,0))&amp;""),"")),"")</f>
        <v/>
      </c>
      <c r="AC897" s="36">
        <f>IFERROR(VALUE(IFERROR(TRIM(INDEX($A897:$V897,MATCH(Lists!$J$6,$A$1:$V$1,0))&amp;""),"")),"")</f>
        <v/>
      </c>
      <c r="AD897" s="36">
        <f>IFERROR(TRIM(INDEX($A897:$V897,MATCH(Lists!$J$7,$A$1:$V$1,0))&amp;""),"")</f>
        <v/>
      </c>
      <c r="AE897" s="36">
        <f>IFERROR(TRIM(INDEX($A897:$V897,MATCH(Lists!$J$8,$A$1:$V$1,0))&amp;""),"")</f>
        <v/>
      </c>
      <c r="AF897" s="36">
        <f>IFERROR(TRIM(INDEX($A897:$V897,MATCH(Lists!$J$3,$A$1:$V$1,0))&amp;""),"")</f>
        <v/>
      </c>
      <c r="AG897" s="36">
        <f>IF(LEN(AF897)&gt;0,MAX($AG$1:AG896)+1,"")</f>
        <v/>
      </c>
      <c r="AH897" s="36">
        <f>IFERROR(TRIM(INDEX($A897:$V897,MATCH(Lists!$J$9,$A$1:$V$1,0))&amp;""),"")</f>
        <v/>
      </c>
    </row>
    <row r="898">
      <c r="W898" s="35" t="n"/>
      <c r="X898" s="36">
        <f>IFERROR(TRIM(INDEX($A898:$V898,MATCH(Lists!$J$10,$A$1:$V$1,0))&amp;""),"")</f>
        <v/>
      </c>
      <c r="Y898" s="36">
        <f>IF(ISNUMBER(IFERROR(VALUE(IFERROR(TRIM(INDEX($A898:$V898,MATCH(Lists!$J$2,$A$1:$V$1,0))&amp;""),"")),"")),IF(AND(IFERROR(VALUE(IFERROR(TRIM(INDEX($A898:$V898,MATCH(Lists!$J$2,$A$1:$V$1,0))&amp;""),"")),"")&gt;=0,IFERROR(VALUE(IFERROR(TRIM(INDEX($A898:$V898,MATCH(Lists!$J$2,$A$1:$V$1,0))&amp;""),"")),"")&lt;=10),IFERROR(VALUE(IFERROR(TRIM(INDEX($A898:$V898,MATCH(Lists!$J$2,$A$1:$V$1,0))&amp;""),"")),""),""),"")</f>
        <v/>
      </c>
      <c r="Z898" s="36">
        <f>IF(Y898="","",IF(Y898&gt;=9,"Promoter",IF(Y898&gt;=7,"Passive","Detractor")))</f>
        <v/>
      </c>
      <c r="AA898" s="36">
        <f>IFERROR(VALUE(IFERROR(TRIM(INDEX($A898:$V898,MATCH(Lists!$J$4,$A$1:$V$1,0))&amp;""),"")),"")</f>
        <v/>
      </c>
      <c r="AB898" s="36">
        <f>IFERROR(VALUE(IFERROR(TRIM(INDEX($A898:$V898,MATCH(Lists!$J$5,$A$1:$V$1,0))&amp;""),"")),"")</f>
        <v/>
      </c>
      <c r="AC898" s="36">
        <f>IFERROR(VALUE(IFERROR(TRIM(INDEX($A898:$V898,MATCH(Lists!$J$6,$A$1:$V$1,0))&amp;""),"")),"")</f>
        <v/>
      </c>
      <c r="AD898" s="36">
        <f>IFERROR(TRIM(INDEX($A898:$V898,MATCH(Lists!$J$7,$A$1:$V$1,0))&amp;""),"")</f>
        <v/>
      </c>
      <c r="AE898" s="36">
        <f>IFERROR(TRIM(INDEX($A898:$V898,MATCH(Lists!$J$8,$A$1:$V$1,0))&amp;""),"")</f>
        <v/>
      </c>
      <c r="AF898" s="36">
        <f>IFERROR(TRIM(INDEX($A898:$V898,MATCH(Lists!$J$3,$A$1:$V$1,0))&amp;""),"")</f>
        <v/>
      </c>
      <c r="AG898" s="36">
        <f>IF(LEN(AF898)&gt;0,MAX($AG$1:AG897)+1,"")</f>
        <v/>
      </c>
      <c r="AH898" s="36">
        <f>IFERROR(TRIM(INDEX($A898:$V898,MATCH(Lists!$J$9,$A$1:$V$1,0))&amp;""),"")</f>
        <v/>
      </c>
    </row>
    <row r="899">
      <c r="W899" s="35" t="n"/>
      <c r="X899" s="36">
        <f>IFERROR(TRIM(INDEX($A899:$V899,MATCH(Lists!$J$10,$A$1:$V$1,0))&amp;""),"")</f>
        <v/>
      </c>
      <c r="Y899" s="36">
        <f>IF(ISNUMBER(IFERROR(VALUE(IFERROR(TRIM(INDEX($A899:$V899,MATCH(Lists!$J$2,$A$1:$V$1,0))&amp;""),"")),"")),IF(AND(IFERROR(VALUE(IFERROR(TRIM(INDEX($A899:$V899,MATCH(Lists!$J$2,$A$1:$V$1,0))&amp;""),"")),"")&gt;=0,IFERROR(VALUE(IFERROR(TRIM(INDEX($A899:$V899,MATCH(Lists!$J$2,$A$1:$V$1,0))&amp;""),"")),"")&lt;=10),IFERROR(VALUE(IFERROR(TRIM(INDEX($A899:$V899,MATCH(Lists!$J$2,$A$1:$V$1,0))&amp;""),"")),""),""),"")</f>
        <v/>
      </c>
      <c r="Z899" s="36">
        <f>IF(Y899="","",IF(Y899&gt;=9,"Promoter",IF(Y899&gt;=7,"Passive","Detractor")))</f>
        <v/>
      </c>
      <c r="AA899" s="36">
        <f>IFERROR(VALUE(IFERROR(TRIM(INDEX($A899:$V899,MATCH(Lists!$J$4,$A$1:$V$1,0))&amp;""),"")),"")</f>
        <v/>
      </c>
      <c r="AB899" s="36">
        <f>IFERROR(VALUE(IFERROR(TRIM(INDEX($A899:$V899,MATCH(Lists!$J$5,$A$1:$V$1,0))&amp;""),"")),"")</f>
        <v/>
      </c>
      <c r="AC899" s="36">
        <f>IFERROR(VALUE(IFERROR(TRIM(INDEX($A899:$V899,MATCH(Lists!$J$6,$A$1:$V$1,0))&amp;""),"")),"")</f>
        <v/>
      </c>
      <c r="AD899" s="36">
        <f>IFERROR(TRIM(INDEX($A899:$V899,MATCH(Lists!$J$7,$A$1:$V$1,0))&amp;""),"")</f>
        <v/>
      </c>
      <c r="AE899" s="36">
        <f>IFERROR(TRIM(INDEX($A899:$V899,MATCH(Lists!$J$8,$A$1:$V$1,0))&amp;""),"")</f>
        <v/>
      </c>
      <c r="AF899" s="36">
        <f>IFERROR(TRIM(INDEX($A899:$V899,MATCH(Lists!$J$3,$A$1:$V$1,0))&amp;""),"")</f>
        <v/>
      </c>
      <c r="AG899" s="36">
        <f>IF(LEN(AF899)&gt;0,MAX($AG$1:AG898)+1,"")</f>
        <v/>
      </c>
      <c r="AH899" s="36">
        <f>IFERROR(TRIM(INDEX($A899:$V899,MATCH(Lists!$J$9,$A$1:$V$1,0))&amp;""),"")</f>
        <v/>
      </c>
    </row>
    <row r="900">
      <c r="W900" s="35" t="n"/>
      <c r="X900" s="36">
        <f>IFERROR(TRIM(INDEX($A900:$V900,MATCH(Lists!$J$10,$A$1:$V$1,0))&amp;""),"")</f>
        <v/>
      </c>
      <c r="Y900" s="36">
        <f>IF(ISNUMBER(IFERROR(VALUE(IFERROR(TRIM(INDEX($A900:$V900,MATCH(Lists!$J$2,$A$1:$V$1,0))&amp;""),"")),"")),IF(AND(IFERROR(VALUE(IFERROR(TRIM(INDEX($A900:$V900,MATCH(Lists!$J$2,$A$1:$V$1,0))&amp;""),"")),"")&gt;=0,IFERROR(VALUE(IFERROR(TRIM(INDEX($A900:$V900,MATCH(Lists!$J$2,$A$1:$V$1,0))&amp;""),"")),"")&lt;=10),IFERROR(VALUE(IFERROR(TRIM(INDEX($A900:$V900,MATCH(Lists!$J$2,$A$1:$V$1,0))&amp;""),"")),""),""),"")</f>
        <v/>
      </c>
      <c r="Z900" s="36">
        <f>IF(Y900="","",IF(Y900&gt;=9,"Promoter",IF(Y900&gt;=7,"Passive","Detractor")))</f>
        <v/>
      </c>
      <c r="AA900" s="36">
        <f>IFERROR(VALUE(IFERROR(TRIM(INDEX($A900:$V900,MATCH(Lists!$J$4,$A$1:$V$1,0))&amp;""),"")),"")</f>
        <v/>
      </c>
      <c r="AB900" s="36">
        <f>IFERROR(VALUE(IFERROR(TRIM(INDEX($A900:$V900,MATCH(Lists!$J$5,$A$1:$V$1,0))&amp;""),"")),"")</f>
        <v/>
      </c>
      <c r="AC900" s="36">
        <f>IFERROR(VALUE(IFERROR(TRIM(INDEX($A900:$V900,MATCH(Lists!$J$6,$A$1:$V$1,0))&amp;""),"")),"")</f>
        <v/>
      </c>
      <c r="AD900" s="36">
        <f>IFERROR(TRIM(INDEX($A900:$V900,MATCH(Lists!$J$7,$A$1:$V$1,0))&amp;""),"")</f>
        <v/>
      </c>
      <c r="AE900" s="36">
        <f>IFERROR(TRIM(INDEX($A900:$V900,MATCH(Lists!$J$8,$A$1:$V$1,0))&amp;""),"")</f>
        <v/>
      </c>
      <c r="AF900" s="36">
        <f>IFERROR(TRIM(INDEX($A900:$V900,MATCH(Lists!$J$3,$A$1:$V$1,0))&amp;""),"")</f>
        <v/>
      </c>
      <c r="AG900" s="36">
        <f>IF(LEN(AF900)&gt;0,MAX($AG$1:AG899)+1,"")</f>
        <v/>
      </c>
      <c r="AH900" s="36">
        <f>IFERROR(TRIM(INDEX($A900:$V900,MATCH(Lists!$J$9,$A$1:$V$1,0))&amp;""),"")</f>
        <v/>
      </c>
    </row>
    <row r="901">
      <c r="W901" s="35" t="n"/>
      <c r="X901" s="36">
        <f>IFERROR(TRIM(INDEX($A901:$V901,MATCH(Lists!$J$10,$A$1:$V$1,0))&amp;""),"")</f>
        <v/>
      </c>
      <c r="Y901" s="36">
        <f>IF(ISNUMBER(IFERROR(VALUE(IFERROR(TRIM(INDEX($A901:$V901,MATCH(Lists!$J$2,$A$1:$V$1,0))&amp;""),"")),"")),IF(AND(IFERROR(VALUE(IFERROR(TRIM(INDEX($A901:$V901,MATCH(Lists!$J$2,$A$1:$V$1,0))&amp;""),"")),"")&gt;=0,IFERROR(VALUE(IFERROR(TRIM(INDEX($A901:$V901,MATCH(Lists!$J$2,$A$1:$V$1,0))&amp;""),"")),"")&lt;=10),IFERROR(VALUE(IFERROR(TRIM(INDEX($A901:$V901,MATCH(Lists!$J$2,$A$1:$V$1,0))&amp;""),"")),""),""),"")</f>
        <v/>
      </c>
      <c r="Z901" s="36">
        <f>IF(Y901="","",IF(Y901&gt;=9,"Promoter",IF(Y901&gt;=7,"Passive","Detractor")))</f>
        <v/>
      </c>
      <c r="AA901" s="36">
        <f>IFERROR(VALUE(IFERROR(TRIM(INDEX($A901:$V901,MATCH(Lists!$J$4,$A$1:$V$1,0))&amp;""),"")),"")</f>
        <v/>
      </c>
      <c r="AB901" s="36">
        <f>IFERROR(VALUE(IFERROR(TRIM(INDEX($A901:$V901,MATCH(Lists!$J$5,$A$1:$V$1,0))&amp;""),"")),"")</f>
        <v/>
      </c>
      <c r="AC901" s="36">
        <f>IFERROR(VALUE(IFERROR(TRIM(INDEX($A901:$V901,MATCH(Lists!$J$6,$A$1:$V$1,0))&amp;""),"")),"")</f>
        <v/>
      </c>
      <c r="AD901" s="36">
        <f>IFERROR(TRIM(INDEX($A901:$V901,MATCH(Lists!$J$7,$A$1:$V$1,0))&amp;""),"")</f>
        <v/>
      </c>
      <c r="AE901" s="36">
        <f>IFERROR(TRIM(INDEX($A901:$V901,MATCH(Lists!$J$8,$A$1:$V$1,0))&amp;""),"")</f>
        <v/>
      </c>
      <c r="AF901" s="36">
        <f>IFERROR(TRIM(INDEX($A901:$V901,MATCH(Lists!$J$3,$A$1:$V$1,0))&amp;""),"")</f>
        <v/>
      </c>
      <c r="AG901" s="36">
        <f>IF(LEN(AF901)&gt;0,MAX($AG$1:AG900)+1,"")</f>
        <v/>
      </c>
      <c r="AH901" s="36">
        <f>IFERROR(TRIM(INDEX($A901:$V901,MATCH(Lists!$J$9,$A$1:$V$1,0))&amp;""),"")</f>
        <v/>
      </c>
    </row>
    <row r="902">
      <c r="W902" s="35" t="n"/>
      <c r="X902" s="36">
        <f>IFERROR(TRIM(INDEX($A902:$V902,MATCH(Lists!$J$10,$A$1:$V$1,0))&amp;""),"")</f>
        <v/>
      </c>
      <c r="Y902" s="36">
        <f>IF(ISNUMBER(IFERROR(VALUE(IFERROR(TRIM(INDEX($A902:$V902,MATCH(Lists!$J$2,$A$1:$V$1,0))&amp;""),"")),"")),IF(AND(IFERROR(VALUE(IFERROR(TRIM(INDEX($A902:$V902,MATCH(Lists!$J$2,$A$1:$V$1,0))&amp;""),"")),"")&gt;=0,IFERROR(VALUE(IFERROR(TRIM(INDEX($A902:$V902,MATCH(Lists!$J$2,$A$1:$V$1,0))&amp;""),"")),"")&lt;=10),IFERROR(VALUE(IFERROR(TRIM(INDEX($A902:$V902,MATCH(Lists!$J$2,$A$1:$V$1,0))&amp;""),"")),""),""),"")</f>
        <v/>
      </c>
      <c r="Z902" s="36">
        <f>IF(Y902="","",IF(Y902&gt;=9,"Promoter",IF(Y902&gt;=7,"Passive","Detractor")))</f>
        <v/>
      </c>
      <c r="AA902" s="36">
        <f>IFERROR(VALUE(IFERROR(TRIM(INDEX($A902:$V902,MATCH(Lists!$J$4,$A$1:$V$1,0))&amp;""),"")),"")</f>
        <v/>
      </c>
      <c r="AB902" s="36">
        <f>IFERROR(VALUE(IFERROR(TRIM(INDEX($A902:$V902,MATCH(Lists!$J$5,$A$1:$V$1,0))&amp;""),"")),"")</f>
        <v/>
      </c>
      <c r="AC902" s="36">
        <f>IFERROR(VALUE(IFERROR(TRIM(INDEX($A902:$V902,MATCH(Lists!$J$6,$A$1:$V$1,0))&amp;""),"")),"")</f>
        <v/>
      </c>
      <c r="AD902" s="36">
        <f>IFERROR(TRIM(INDEX($A902:$V902,MATCH(Lists!$J$7,$A$1:$V$1,0))&amp;""),"")</f>
        <v/>
      </c>
      <c r="AE902" s="36">
        <f>IFERROR(TRIM(INDEX($A902:$V902,MATCH(Lists!$J$8,$A$1:$V$1,0))&amp;""),"")</f>
        <v/>
      </c>
      <c r="AF902" s="36">
        <f>IFERROR(TRIM(INDEX($A902:$V902,MATCH(Lists!$J$3,$A$1:$V$1,0))&amp;""),"")</f>
        <v/>
      </c>
      <c r="AG902" s="36">
        <f>IF(LEN(AF902)&gt;0,MAX($AG$1:AG901)+1,"")</f>
        <v/>
      </c>
      <c r="AH902" s="36">
        <f>IFERROR(TRIM(INDEX($A902:$V902,MATCH(Lists!$J$9,$A$1:$V$1,0))&amp;""),"")</f>
        <v/>
      </c>
    </row>
    <row r="903">
      <c r="W903" s="35" t="n"/>
      <c r="X903" s="36">
        <f>IFERROR(TRIM(INDEX($A903:$V903,MATCH(Lists!$J$10,$A$1:$V$1,0))&amp;""),"")</f>
        <v/>
      </c>
      <c r="Y903" s="36">
        <f>IF(ISNUMBER(IFERROR(VALUE(IFERROR(TRIM(INDEX($A903:$V903,MATCH(Lists!$J$2,$A$1:$V$1,0))&amp;""),"")),"")),IF(AND(IFERROR(VALUE(IFERROR(TRIM(INDEX($A903:$V903,MATCH(Lists!$J$2,$A$1:$V$1,0))&amp;""),"")),"")&gt;=0,IFERROR(VALUE(IFERROR(TRIM(INDEX($A903:$V903,MATCH(Lists!$J$2,$A$1:$V$1,0))&amp;""),"")),"")&lt;=10),IFERROR(VALUE(IFERROR(TRIM(INDEX($A903:$V903,MATCH(Lists!$J$2,$A$1:$V$1,0))&amp;""),"")),""),""),"")</f>
        <v/>
      </c>
      <c r="Z903" s="36">
        <f>IF(Y903="","",IF(Y903&gt;=9,"Promoter",IF(Y903&gt;=7,"Passive","Detractor")))</f>
        <v/>
      </c>
      <c r="AA903" s="36">
        <f>IFERROR(VALUE(IFERROR(TRIM(INDEX($A903:$V903,MATCH(Lists!$J$4,$A$1:$V$1,0))&amp;""),"")),"")</f>
        <v/>
      </c>
      <c r="AB903" s="36">
        <f>IFERROR(VALUE(IFERROR(TRIM(INDEX($A903:$V903,MATCH(Lists!$J$5,$A$1:$V$1,0))&amp;""),"")),"")</f>
        <v/>
      </c>
      <c r="AC903" s="36">
        <f>IFERROR(VALUE(IFERROR(TRIM(INDEX($A903:$V903,MATCH(Lists!$J$6,$A$1:$V$1,0))&amp;""),"")),"")</f>
        <v/>
      </c>
      <c r="AD903" s="36">
        <f>IFERROR(TRIM(INDEX($A903:$V903,MATCH(Lists!$J$7,$A$1:$V$1,0))&amp;""),"")</f>
        <v/>
      </c>
      <c r="AE903" s="36">
        <f>IFERROR(TRIM(INDEX($A903:$V903,MATCH(Lists!$J$8,$A$1:$V$1,0))&amp;""),"")</f>
        <v/>
      </c>
      <c r="AF903" s="36">
        <f>IFERROR(TRIM(INDEX($A903:$V903,MATCH(Lists!$J$3,$A$1:$V$1,0))&amp;""),"")</f>
        <v/>
      </c>
      <c r="AG903" s="36">
        <f>IF(LEN(AF903)&gt;0,MAX($AG$1:AG902)+1,"")</f>
        <v/>
      </c>
      <c r="AH903" s="36">
        <f>IFERROR(TRIM(INDEX($A903:$V903,MATCH(Lists!$J$9,$A$1:$V$1,0))&amp;""),"")</f>
        <v/>
      </c>
    </row>
    <row r="904">
      <c r="W904" s="35" t="n"/>
      <c r="X904" s="36">
        <f>IFERROR(TRIM(INDEX($A904:$V904,MATCH(Lists!$J$10,$A$1:$V$1,0))&amp;""),"")</f>
        <v/>
      </c>
      <c r="Y904" s="36">
        <f>IF(ISNUMBER(IFERROR(VALUE(IFERROR(TRIM(INDEX($A904:$V904,MATCH(Lists!$J$2,$A$1:$V$1,0))&amp;""),"")),"")),IF(AND(IFERROR(VALUE(IFERROR(TRIM(INDEX($A904:$V904,MATCH(Lists!$J$2,$A$1:$V$1,0))&amp;""),"")),"")&gt;=0,IFERROR(VALUE(IFERROR(TRIM(INDEX($A904:$V904,MATCH(Lists!$J$2,$A$1:$V$1,0))&amp;""),"")),"")&lt;=10),IFERROR(VALUE(IFERROR(TRIM(INDEX($A904:$V904,MATCH(Lists!$J$2,$A$1:$V$1,0))&amp;""),"")),""),""),"")</f>
        <v/>
      </c>
      <c r="Z904" s="36">
        <f>IF(Y904="","",IF(Y904&gt;=9,"Promoter",IF(Y904&gt;=7,"Passive","Detractor")))</f>
        <v/>
      </c>
      <c r="AA904" s="36">
        <f>IFERROR(VALUE(IFERROR(TRIM(INDEX($A904:$V904,MATCH(Lists!$J$4,$A$1:$V$1,0))&amp;""),"")),"")</f>
        <v/>
      </c>
      <c r="AB904" s="36">
        <f>IFERROR(VALUE(IFERROR(TRIM(INDEX($A904:$V904,MATCH(Lists!$J$5,$A$1:$V$1,0))&amp;""),"")),"")</f>
        <v/>
      </c>
      <c r="AC904" s="36">
        <f>IFERROR(VALUE(IFERROR(TRIM(INDEX($A904:$V904,MATCH(Lists!$J$6,$A$1:$V$1,0))&amp;""),"")),"")</f>
        <v/>
      </c>
      <c r="AD904" s="36">
        <f>IFERROR(TRIM(INDEX($A904:$V904,MATCH(Lists!$J$7,$A$1:$V$1,0))&amp;""),"")</f>
        <v/>
      </c>
      <c r="AE904" s="36">
        <f>IFERROR(TRIM(INDEX($A904:$V904,MATCH(Lists!$J$8,$A$1:$V$1,0))&amp;""),"")</f>
        <v/>
      </c>
      <c r="AF904" s="36">
        <f>IFERROR(TRIM(INDEX($A904:$V904,MATCH(Lists!$J$3,$A$1:$V$1,0))&amp;""),"")</f>
        <v/>
      </c>
      <c r="AG904" s="36">
        <f>IF(LEN(AF904)&gt;0,MAX($AG$1:AG903)+1,"")</f>
        <v/>
      </c>
      <c r="AH904" s="36">
        <f>IFERROR(TRIM(INDEX($A904:$V904,MATCH(Lists!$J$9,$A$1:$V$1,0))&amp;""),"")</f>
        <v/>
      </c>
    </row>
    <row r="905">
      <c r="W905" s="35" t="n"/>
      <c r="X905" s="36">
        <f>IFERROR(TRIM(INDEX($A905:$V905,MATCH(Lists!$J$10,$A$1:$V$1,0))&amp;""),"")</f>
        <v/>
      </c>
      <c r="Y905" s="36">
        <f>IF(ISNUMBER(IFERROR(VALUE(IFERROR(TRIM(INDEX($A905:$V905,MATCH(Lists!$J$2,$A$1:$V$1,0))&amp;""),"")),"")),IF(AND(IFERROR(VALUE(IFERROR(TRIM(INDEX($A905:$V905,MATCH(Lists!$J$2,$A$1:$V$1,0))&amp;""),"")),"")&gt;=0,IFERROR(VALUE(IFERROR(TRIM(INDEX($A905:$V905,MATCH(Lists!$J$2,$A$1:$V$1,0))&amp;""),"")),"")&lt;=10),IFERROR(VALUE(IFERROR(TRIM(INDEX($A905:$V905,MATCH(Lists!$J$2,$A$1:$V$1,0))&amp;""),"")),""),""),"")</f>
        <v/>
      </c>
      <c r="Z905" s="36">
        <f>IF(Y905="","",IF(Y905&gt;=9,"Promoter",IF(Y905&gt;=7,"Passive","Detractor")))</f>
        <v/>
      </c>
      <c r="AA905" s="36">
        <f>IFERROR(VALUE(IFERROR(TRIM(INDEX($A905:$V905,MATCH(Lists!$J$4,$A$1:$V$1,0))&amp;""),"")),"")</f>
        <v/>
      </c>
      <c r="AB905" s="36">
        <f>IFERROR(VALUE(IFERROR(TRIM(INDEX($A905:$V905,MATCH(Lists!$J$5,$A$1:$V$1,0))&amp;""),"")),"")</f>
        <v/>
      </c>
      <c r="AC905" s="36">
        <f>IFERROR(VALUE(IFERROR(TRIM(INDEX($A905:$V905,MATCH(Lists!$J$6,$A$1:$V$1,0))&amp;""),"")),"")</f>
        <v/>
      </c>
      <c r="AD905" s="36">
        <f>IFERROR(TRIM(INDEX($A905:$V905,MATCH(Lists!$J$7,$A$1:$V$1,0))&amp;""),"")</f>
        <v/>
      </c>
      <c r="AE905" s="36">
        <f>IFERROR(TRIM(INDEX($A905:$V905,MATCH(Lists!$J$8,$A$1:$V$1,0))&amp;""),"")</f>
        <v/>
      </c>
      <c r="AF905" s="36">
        <f>IFERROR(TRIM(INDEX($A905:$V905,MATCH(Lists!$J$3,$A$1:$V$1,0))&amp;""),"")</f>
        <v/>
      </c>
      <c r="AG905" s="36">
        <f>IF(LEN(AF905)&gt;0,MAX($AG$1:AG904)+1,"")</f>
        <v/>
      </c>
      <c r="AH905" s="36">
        <f>IFERROR(TRIM(INDEX($A905:$V905,MATCH(Lists!$J$9,$A$1:$V$1,0))&amp;""),"")</f>
        <v/>
      </c>
    </row>
    <row r="906">
      <c r="W906" s="35" t="n"/>
      <c r="X906" s="36">
        <f>IFERROR(TRIM(INDEX($A906:$V906,MATCH(Lists!$J$10,$A$1:$V$1,0))&amp;""),"")</f>
        <v/>
      </c>
      <c r="Y906" s="36">
        <f>IF(ISNUMBER(IFERROR(VALUE(IFERROR(TRIM(INDEX($A906:$V906,MATCH(Lists!$J$2,$A$1:$V$1,0))&amp;""),"")),"")),IF(AND(IFERROR(VALUE(IFERROR(TRIM(INDEX($A906:$V906,MATCH(Lists!$J$2,$A$1:$V$1,0))&amp;""),"")),"")&gt;=0,IFERROR(VALUE(IFERROR(TRIM(INDEX($A906:$V906,MATCH(Lists!$J$2,$A$1:$V$1,0))&amp;""),"")),"")&lt;=10),IFERROR(VALUE(IFERROR(TRIM(INDEX($A906:$V906,MATCH(Lists!$J$2,$A$1:$V$1,0))&amp;""),"")),""),""),"")</f>
        <v/>
      </c>
      <c r="Z906" s="36">
        <f>IF(Y906="","",IF(Y906&gt;=9,"Promoter",IF(Y906&gt;=7,"Passive","Detractor")))</f>
        <v/>
      </c>
      <c r="AA906" s="36">
        <f>IFERROR(VALUE(IFERROR(TRIM(INDEX($A906:$V906,MATCH(Lists!$J$4,$A$1:$V$1,0))&amp;""),"")),"")</f>
        <v/>
      </c>
      <c r="AB906" s="36">
        <f>IFERROR(VALUE(IFERROR(TRIM(INDEX($A906:$V906,MATCH(Lists!$J$5,$A$1:$V$1,0))&amp;""),"")),"")</f>
        <v/>
      </c>
      <c r="AC906" s="36">
        <f>IFERROR(VALUE(IFERROR(TRIM(INDEX($A906:$V906,MATCH(Lists!$J$6,$A$1:$V$1,0))&amp;""),"")),"")</f>
        <v/>
      </c>
      <c r="AD906" s="36">
        <f>IFERROR(TRIM(INDEX($A906:$V906,MATCH(Lists!$J$7,$A$1:$V$1,0))&amp;""),"")</f>
        <v/>
      </c>
      <c r="AE906" s="36">
        <f>IFERROR(TRIM(INDEX($A906:$V906,MATCH(Lists!$J$8,$A$1:$V$1,0))&amp;""),"")</f>
        <v/>
      </c>
      <c r="AF906" s="36">
        <f>IFERROR(TRIM(INDEX($A906:$V906,MATCH(Lists!$J$3,$A$1:$V$1,0))&amp;""),"")</f>
        <v/>
      </c>
      <c r="AG906" s="36">
        <f>IF(LEN(AF906)&gt;0,MAX($AG$1:AG905)+1,"")</f>
        <v/>
      </c>
      <c r="AH906" s="36">
        <f>IFERROR(TRIM(INDEX($A906:$V906,MATCH(Lists!$J$9,$A$1:$V$1,0))&amp;""),"")</f>
        <v/>
      </c>
    </row>
    <row r="907">
      <c r="W907" s="35" t="n"/>
      <c r="X907" s="36">
        <f>IFERROR(TRIM(INDEX($A907:$V907,MATCH(Lists!$J$10,$A$1:$V$1,0))&amp;""),"")</f>
        <v/>
      </c>
      <c r="Y907" s="36">
        <f>IF(ISNUMBER(IFERROR(VALUE(IFERROR(TRIM(INDEX($A907:$V907,MATCH(Lists!$J$2,$A$1:$V$1,0))&amp;""),"")),"")),IF(AND(IFERROR(VALUE(IFERROR(TRIM(INDEX($A907:$V907,MATCH(Lists!$J$2,$A$1:$V$1,0))&amp;""),"")),"")&gt;=0,IFERROR(VALUE(IFERROR(TRIM(INDEX($A907:$V907,MATCH(Lists!$J$2,$A$1:$V$1,0))&amp;""),"")),"")&lt;=10),IFERROR(VALUE(IFERROR(TRIM(INDEX($A907:$V907,MATCH(Lists!$J$2,$A$1:$V$1,0))&amp;""),"")),""),""),"")</f>
        <v/>
      </c>
      <c r="Z907" s="36">
        <f>IF(Y907="","",IF(Y907&gt;=9,"Promoter",IF(Y907&gt;=7,"Passive","Detractor")))</f>
        <v/>
      </c>
      <c r="AA907" s="36">
        <f>IFERROR(VALUE(IFERROR(TRIM(INDEX($A907:$V907,MATCH(Lists!$J$4,$A$1:$V$1,0))&amp;""),"")),"")</f>
        <v/>
      </c>
      <c r="AB907" s="36">
        <f>IFERROR(VALUE(IFERROR(TRIM(INDEX($A907:$V907,MATCH(Lists!$J$5,$A$1:$V$1,0))&amp;""),"")),"")</f>
        <v/>
      </c>
      <c r="AC907" s="36">
        <f>IFERROR(VALUE(IFERROR(TRIM(INDEX($A907:$V907,MATCH(Lists!$J$6,$A$1:$V$1,0))&amp;""),"")),"")</f>
        <v/>
      </c>
      <c r="AD907" s="36">
        <f>IFERROR(TRIM(INDEX($A907:$V907,MATCH(Lists!$J$7,$A$1:$V$1,0))&amp;""),"")</f>
        <v/>
      </c>
      <c r="AE907" s="36">
        <f>IFERROR(TRIM(INDEX($A907:$V907,MATCH(Lists!$J$8,$A$1:$V$1,0))&amp;""),"")</f>
        <v/>
      </c>
      <c r="AF907" s="36">
        <f>IFERROR(TRIM(INDEX($A907:$V907,MATCH(Lists!$J$3,$A$1:$V$1,0))&amp;""),"")</f>
        <v/>
      </c>
      <c r="AG907" s="36">
        <f>IF(LEN(AF907)&gt;0,MAX($AG$1:AG906)+1,"")</f>
        <v/>
      </c>
      <c r="AH907" s="36">
        <f>IFERROR(TRIM(INDEX($A907:$V907,MATCH(Lists!$J$9,$A$1:$V$1,0))&amp;""),"")</f>
        <v/>
      </c>
    </row>
    <row r="908">
      <c r="W908" s="35" t="n"/>
      <c r="X908" s="36">
        <f>IFERROR(TRIM(INDEX($A908:$V908,MATCH(Lists!$J$10,$A$1:$V$1,0))&amp;""),"")</f>
        <v/>
      </c>
      <c r="Y908" s="36">
        <f>IF(ISNUMBER(IFERROR(VALUE(IFERROR(TRIM(INDEX($A908:$V908,MATCH(Lists!$J$2,$A$1:$V$1,0))&amp;""),"")),"")),IF(AND(IFERROR(VALUE(IFERROR(TRIM(INDEX($A908:$V908,MATCH(Lists!$J$2,$A$1:$V$1,0))&amp;""),"")),"")&gt;=0,IFERROR(VALUE(IFERROR(TRIM(INDEX($A908:$V908,MATCH(Lists!$J$2,$A$1:$V$1,0))&amp;""),"")),"")&lt;=10),IFERROR(VALUE(IFERROR(TRIM(INDEX($A908:$V908,MATCH(Lists!$J$2,$A$1:$V$1,0))&amp;""),"")),""),""),"")</f>
        <v/>
      </c>
      <c r="Z908" s="36">
        <f>IF(Y908="","",IF(Y908&gt;=9,"Promoter",IF(Y908&gt;=7,"Passive","Detractor")))</f>
        <v/>
      </c>
      <c r="AA908" s="36">
        <f>IFERROR(VALUE(IFERROR(TRIM(INDEX($A908:$V908,MATCH(Lists!$J$4,$A$1:$V$1,0))&amp;""),"")),"")</f>
        <v/>
      </c>
      <c r="AB908" s="36">
        <f>IFERROR(VALUE(IFERROR(TRIM(INDEX($A908:$V908,MATCH(Lists!$J$5,$A$1:$V$1,0))&amp;""),"")),"")</f>
        <v/>
      </c>
      <c r="AC908" s="36">
        <f>IFERROR(VALUE(IFERROR(TRIM(INDEX($A908:$V908,MATCH(Lists!$J$6,$A$1:$V$1,0))&amp;""),"")),"")</f>
        <v/>
      </c>
      <c r="AD908" s="36">
        <f>IFERROR(TRIM(INDEX($A908:$V908,MATCH(Lists!$J$7,$A$1:$V$1,0))&amp;""),"")</f>
        <v/>
      </c>
      <c r="AE908" s="36">
        <f>IFERROR(TRIM(INDEX($A908:$V908,MATCH(Lists!$J$8,$A$1:$V$1,0))&amp;""),"")</f>
        <v/>
      </c>
      <c r="AF908" s="36">
        <f>IFERROR(TRIM(INDEX($A908:$V908,MATCH(Lists!$J$3,$A$1:$V$1,0))&amp;""),"")</f>
        <v/>
      </c>
      <c r="AG908" s="36">
        <f>IF(LEN(AF908)&gt;0,MAX($AG$1:AG907)+1,"")</f>
        <v/>
      </c>
      <c r="AH908" s="36">
        <f>IFERROR(TRIM(INDEX($A908:$V908,MATCH(Lists!$J$9,$A$1:$V$1,0))&amp;""),"")</f>
        <v/>
      </c>
    </row>
    <row r="909">
      <c r="W909" s="35" t="n"/>
      <c r="X909" s="36">
        <f>IFERROR(TRIM(INDEX($A909:$V909,MATCH(Lists!$J$10,$A$1:$V$1,0))&amp;""),"")</f>
        <v/>
      </c>
      <c r="Y909" s="36">
        <f>IF(ISNUMBER(IFERROR(VALUE(IFERROR(TRIM(INDEX($A909:$V909,MATCH(Lists!$J$2,$A$1:$V$1,0))&amp;""),"")),"")),IF(AND(IFERROR(VALUE(IFERROR(TRIM(INDEX($A909:$V909,MATCH(Lists!$J$2,$A$1:$V$1,0))&amp;""),"")),"")&gt;=0,IFERROR(VALUE(IFERROR(TRIM(INDEX($A909:$V909,MATCH(Lists!$J$2,$A$1:$V$1,0))&amp;""),"")),"")&lt;=10),IFERROR(VALUE(IFERROR(TRIM(INDEX($A909:$V909,MATCH(Lists!$J$2,$A$1:$V$1,0))&amp;""),"")),""),""),"")</f>
        <v/>
      </c>
      <c r="Z909" s="36">
        <f>IF(Y909="","",IF(Y909&gt;=9,"Promoter",IF(Y909&gt;=7,"Passive","Detractor")))</f>
        <v/>
      </c>
      <c r="AA909" s="36">
        <f>IFERROR(VALUE(IFERROR(TRIM(INDEX($A909:$V909,MATCH(Lists!$J$4,$A$1:$V$1,0))&amp;""),"")),"")</f>
        <v/>
      </c>
      <c r="AB909" s="36">
        <f>IFERROR(VALUE(IFERROR(TRIM(INDEX($A909:$V909,MATCH(Lists!$J$5,$A$1:$V$1,0))&amp;""),"")),"")</f>
        <v/>
      </c>
      <c r="AC909" s="36">
        <f>IFERROR(VALUE(IFERROR(TRIM(INDEX($A909:$V909,MATCH(Lists!$J$6,$A$1:$V$1,0))&amp;""),"")),"")</f>
        <v/>
      </c>
      <c r="AD909" s="36">
        <f>IFERROR(TRIM(INDEX($A909:$V909,MATCH(Lists!$J$7,$A$1:$V$1,0))&amp;""),"")</f>
        <v/>
      </c>
      <c r="AE909" s="36">
        <f>IFERROR(TRIM(INDEX($A909:$V909,MATCH(Lists!$J$8,$A$1:$V$1,0))&amp;""),"")</f>
        <v/>
      </c>
      <c r="AF909" s="36">
        <f>IFERROR(TRIM(INDEX($A909:$V909,MATCH(Lists!$J$3,$A$1:$V$1,0))&amp;""),"")</f>
        <v/>
      </c>
      <c r="AG909" s="36">
        <f>IF(LEN(AF909)&gt;0,MAX($AG$1:AG908)+1,"")</f>
        <v/>
      </c>
      <c r="AH909" s="36">
        <f>IFERROR(TRIM(INDEX($A909:$V909,MATCH(Lists!$J$9,$A$1:$V$1,0))&amp;""),"")</f>
        <v/>
      </c>
    </row>
    <row r="910">
      <c r="W910" s="35" t="n"/>
      <c r="X910" s="36">
        <f>IFERROR(TRIM(INDEX($A910:$V910,MATCH(Lists!$J$10,$A$1:$V$1,0))&amp;""),"")</f>
        <v/>
      </c>
      <c r="Y910" s="36">
        <f>IF(ISNUMBER(IFERROR(VALUE(IFERROR(TRIM(INDEX($A910:$V910,MATCH(Lists!$J$2,$A$1:$V$1,0))&amp;""),"")),"")),IF(AND(IFERROR(VALUE(IFERROR(TRIM(INDEX($A910:$V910,MATCH(Lists!$J$2,$A$1:$V$1,0))&amp;""),"")),"")&gt;=0,IFERROR(VALUE(IFERROR(TRIM(INDEX($A910:$V910,MATCH(Lists!$J$2,$A$1:$V$1,0))&amp;""),"")),"")&lt;=10),IFERROR(VALUE(IFERROR(TRIM(INDEX($A910:$V910,MATCH(Lists!$J$2,$A$1:$V$1,0))&amp;""),"")),""),""),"")</f>
        <v/>
      </c>
      <c r="Z910" s="36">
        <f>IF(Y910="","",IF(Y910&gt;=9,"Promoter",IF(Y910&gt;=7,"Passive","Detractor")))</f>
        <v/>
      </c>
      <c r="AA910" s="36">
        <f>IFERROR(VALUE(IFERROR(TRIM(INDEX($A910:$V910,MATCH(Lists!$J$4,$A$1:$V$1,0))&amp;""),"")),"")</f>
        <v/>
      </c>
      <c r="AB910" s="36">
        <f>IFERROR(VALUE(IFERROR(TRIM(INDEX($A910:$V910,MATCH(Lists!$J$5,$A$1:$V$1,0))&amp;""),"")),"")</f>
        <v/>
      </c>
      <c r="AC910" s="36">
        <f>IFERROR(VALUE(IFERROR(TRIM(INDEX($A910:$V910,MATCH(Lists!$J$6,$A$1:$V$1,0))&amp;""),"")),"")</f>
        <v/>
      </c>
      <c r="AD910" s="36">
        <f>IFERROR(TRIM(INDEX($A910:$V910,MATCH(Lists!$J$7,$A$1:$V$1,0))&amp;""),"")</f>
        <v/>
      </c>
      <c r="AE910" s="36">
        <f>IFERROR(TRIM(INDEX($A910:$V910,MATCH(Lists!$J$8,$A$1:$V$1,0))&amp;""),"")</f>
        <v/>
      </c>
      <c r="AF910" s="36">
        <f>IFERROR(TRIM(INDEX($A910:$V910,MATCH(Lists!$J$3,$A$1:$V$1,0))&amp;""),"")</f>
        <v/>
      </c>
      <c r="AG910" s="36">
        <f>IF(LEN(AF910)&gt;0,MAX($AG$1:AG909)+1,"")</f>
        <v/>
      </c>
      <c r="AH910" s="36">
        <f>IFERROR(TRIM(INDEX($A910:$V910,MATCH(Lists!$J$9,$A$1:$V$1,0))&amp;""),"")</f>
        <v/>
      </c>
    </row>
    <row r="911">
      <c r="W911" s="35" t="n"/>
      <c r="X911" s="36">
        <f>IFERROR(TRIM(INDEX($A911:$V911,MATCH(Lists!$J$10,$A$1:$V$1,0))&amp;""),"")</f>
        <v/>
      </c>
      <c r="Y911" s="36">
        <f>IF(ISNUMBER(IFERROR(VALUE(IFERROR(TRIM(INDEX($A911:$V911,MATCH(Lists!$J$2,$A$1:$V$1,0))&amp;""),"")),"")),IF(AND(IFERROR(VALUE(IFERROR(TRIM(INDEX($A911:$V911,MATCH(Lists!$J$2,$A$1:$V$1,0))&amp;""),"")),"")&gt;=0,IFERROR(VALUE(IFERROR(TRIM(INDEX($A911:$V911,MATCH(Lists!$J$2,$A$1:$V$1,0))&amp;""),"")),"")&lt;=10),IFERROR(VALUE(IFERROR(TRIM(INDEX($A911:$V911,MATCH(Lists!$J$2,$A$1:$V$1,0))&amp;""),"")),""),""),"")</f>
        <v/>
      </c>
      <c r="Z911" s="36">
        <f>IF(Y911="","",IF(Y911&gt;=9,"Promoter",IF(Y911&gt;=7,"Passive","Detractor")))</f>
        <v/>
      </c>
      <c r="AA911" s="36">
        <f>IFERROR(VALUE(IFERROR(TRIM(INDEX($A911:$V911,MATCH(Lists!$J$4,$A$1:$V$1,0))&amp;""),"")),"")</f>
        <v/>
      </c>
      <c r="AB911" s="36">
        <f>IFERROR(VALUE(IFERROR(TRIM(INDEX($A911:$V911,MATCH(Lists!$J$5,$A$1:$V$1,0))&amp;""),"")),"")</f>
        <v/>
      </c>
      <c r="AC911" s="36">
        <f>IFERROR(VALUE(IFERROR(TRIM(INDEX($A911:$V911,MATCH(Lists!$J$6,$A$1:$V$1,0))&amp;""),"")),"")</f>
        <v/>
      </c>
      <c r="AD911" s="36">
        <f>IFERROR(TRIM(INDEX($A911:$V911,MATCH(Lists!$J$7,$A$1:$V$1,0))&amp;""),"")</f>
        <v/>
      </c>
      <c r="AE911" s="36">
        <f>IFERROR(TRIM(INDEX($A911:$V911,MATCH(Lists!$J$8,$A$1:$V$1,0))&amp;""),"")</f>
        <v/>
      </c>
      <c r="AF911" s="36">
        <f>IFERROR(TRIM(INDEX($A911:$V911,MATCH(Lists!$J$3,$A$1:$V$1,0))&amp;""),"")</f>
        <v/>
      </c>
      <c r="AG911" s="36">
        <f>IF(LEN(AF911)&gt;0,MAX($AG$1:AG910)+1,"")</f>
        <v/>
      </c>
      <c r="AH911" s="36">
        <f>IFERROR(TRIM(INDEX($A911:$V911,MATCH(Lists!$J$9,$A$1:$V$1,0))&amp;""),"")</f>
        <v/>
      </c>
    </row>
    <row r="912">
      <c r="W912" s="35" t="n"/>
      <c r="X912" s="36">
        <f>IFERROR(TRIM(INDEX($A912:$V912,MATCH(Lists!$J$10,$A$1:$V$1,0))&amp;""),"")</f>
        <v/>
      </c>
      <c r="Y912" s="36">
        <f>IF(ISNUMBER(IFERROR(VALUE(IFERROR(TRIM(INDEX($A912:$V912,MATCH(Lists!$J$2,$A$1:$V$1,0))&amp;""),"")),"")),IF(AND(IFERROR(VALUE(IFERROR(TRIM(INDEX($A912:$V912,MATCH(Lists!$J$2,$A$1:$V$1,0))&amp;""),"")),"")&gt;=0,IFERROR(VALUE(IFERROR(TRIM(INDEX($A912:$V912,MATCH(Lists!$J$2,$A$1:$V$1,0))&amp;""),"")),"")&lt;=10),IFERROR(VALUE(IFERROR(TRIM(INDEX($A912:$V912,MATCH(Lists!$J$2,$A$1:$V$1,0))&amp;""),"")),""),""),"")</f>
        <v/>
      </c>
      <c r="Z912" s="36">
        <f>IF(Y912="","",IF(Y912&gt;=9,"Promoter",IF(Y912&gt;=7,"Passive","Detractor")))</f>
        <v/>
      </c>
      <c r="AA912" s="36">
        <f>IFERROR(VALUE(IFERROR(TRIM(INDEX($A912:$V912,MATCH(Lists!$J$4,$A$1:$V$1,0))&amp;""),"")),"")</f>
        <v/>
      </c>
      <c r="AB912" s="36">
        <f>IFERROR(VALUE(IFERROR(TRIM(INDEX($A912:$V912,MATCH(Lists!$J$5,$A$1:$V$1,0))&amp;""),"")),"")</f>
        <v/>
      </c>
      <c r="AC912" s="36">
        <f>IFERROR(VALUE(IFERROR(TRIM(INDEX($A912:$V912,MATCH(Lists!$J$6,$A$1:$V$1,0))&amp;""),"")),"")</f>
        <v/>
      </c>
      <c r="AD912" s="36">
        <f>IFERROR(TRIM(INDEX($A912:$V912,MATCH(Lists!$J$7,$A$1:$V$1,0))&amp;""),"")</f>
        <v/>
      </c>
      <c r="AE912" s="36">
        <f>IFERROR(TRIM(INDEX($A912:$V912,MATCH(Lists!$J$8,$A$1:$V$1,0))&amp;""),"")</f>
        <v/>
      </c>
      <c r="AF912" s="36">
        <f>IFERROR(TRIM(INDEX($A912:$V912,MATCH(Lists!$J$3,$A$1:$V$1,0))&amp;""),"")</f>
        <v/>
      </c>
      <c r="AG912" s="36">
        <f>IF(LEN(AF912)&gt;0,MAX($AG$1:AG911)+1,"")</f>
        <v/>
      </c>
      <c r="AH912" s="36">
        <f>IFERROR(TRIM(INDEX($A912:$V912,MATCH(Lists!$J$9,$A$1:$V$1,0))&amp;""),"")</f>
        <v/>
      </c>
    </row>
    <row r="913">
      <c r="W913" s="35" t="n"/>
      <c r="X913" s="36">
        <f>IFERROR(TRIM(INDEX($A913:$V913,MATCH(Lists!$J$10,$A$1:$V$1,0))&amp;""),"")</f>
        <v/>
      </c>
      <c r="Y913" s="36">
        <f>IF(ISNUMBER(IFERROR(VALUE(IFERROR(TRIM(INDEX($A913:$V913,MATCH(Lists!$J$2,$A$1:$V$1,0))&amp;""),"")),"")),IF(AND(IFERROR(VALUE(IFERROR(TRIM(INDEX($A913:$V913,MATCH(Lists!$J$2,$A$1:$V$1,0))&amp;""),"")),"")&gt;=0,IFERROR(VALUE(IFERROR(TRIM(INDEX($A913:$V913,MATCH(Lists!$J$2,$A$1:$V$1,0))&amp;""),"")),"")&lt;=10),IFERROR(VALUE(IFERROR(TRIM(INDEX($A913:$V913,MATCH(Lists!$J$2,$A$1:$V$1,0))&amp;""),"")),""),""),"")</f>
        <v/>
      </c>
      <c r="Z913" s="36">
        <f>IF(Y913="","",IF(Y913&gt;=9,"Promoter",IF(Y913&gt;=7,"Passive","Detractor")))</f>
        <v/>
      </c>
      <c r="AA913" s="36">
        <f>IFERROR(VALUE(IFERROR(TRIM(INDEX($A913:$V913,MATCH(Lists!$J$4,$A$1:$V$1,0))&amp;""),"")),"")</f>
        <v/>
      </c>
      <c r="AB913" s="36">
        <f>IFERROR(VALUE(IFERROR(TRIM(INDEX($A913:$V913,MATCH(Lists!$J$5,$A$1:$V$1,0))&amp;""),"")),"")</f>
        <v/>
      </c>
      <c r="AC913" s="36">
        <f>IFERROR(VALUE(IFERROR(TRIM(INDEX($A913:$V913,MATCH(Lists!$J$6,$A$1:$V$1,0))&amp;""),"")),"")</f>
        <v/>
      </c>
      <c r="AD913" s="36">
        <f>IFERROR(TRIM(INDEX($A913:$V913,MATCH(Lists!$J$7,$A$1:$V$1,0))&amp;""),"")</f>
        <v/>
      </c>
      <c r="AE913" s="36">
        <f>IFERROR(TRIM(INDEX($A913:$V913,MATCH(Lists!$J$8,$A$1:$V$1,0))&amp;""),"")</f>
        <v/>
      </c>
      <c r="AF913" s="36">
        <f>IFERROR(TRIM(INDEX($A913:$V913,MATCH(Lists!$J$3,$A$1:$V$1,0))&amp;""),"")</f>
        <v/>
      </c>
      <c r="AG913" s="36">
        <f>IF(LEN(AF913)&gt;0,MAX($AG$1:AG912)+1,"")</f>
        <v/>
      </c>
      <c r="AH913" s="36">
        <f>IFERROR(TRIM(INDEX($A913:$V913,MATCH(Lists!$J$9,$A$1:$V$1,0))&amp;""),"")</f>
        <v/>
      </c>
    </row>
    <row r="914">
      <c r="W914" s="35" t="n"/>
      <c r="X914" s="36">
        <f>IFERROR(TRIM(INDEX($A914:$V914,MATCH(Lists!$J$10,$A$1:$V$1,0))&amp;""),"")</f>
        <v/>
      </c>
      <c r="Y914" s="36">
        <f>IF(ISNUMBER(IFERROR(VALUE(IFERROR(TRIM(INDEX($A914:$V914,MATCH(Lists!$J$2,$A$1:$V$1,0))&amp;""),"")),"")),IF(AND(IFERROR(VALUE(IFERROR(TRIM(INDEX($A914:$V914,MATCH(Lists!$J$2,$A$1:$V$1,0))&amp;""),"")),"")&gt;=0,IFERROR(VALUE(IFERROR(TRIM(INDEX($A914:$V914,MATCH(Lists!$J$2,$A$1:$V$1,0))&amp;""),"")),"")&lt;=10),IFERROR(VALUE(IFERROR(TRIM(INDEX($A914:$V914,MATCH(Lists!$J$2,$A$1:$V$1,0))&amp;""),"")),""),""),"")</f>
        <v/>
      </c>
      <c r="Z914" s="36">
        <f>IF(Y914="","",IF(Y914&gt;=9,"Promoter",IF(Y914&gt;=7,"Passive","Detractor")))</f>
        <v/>
      </c>
      <c r="AA914" s="36">
        <f>IFERROR(VALUE(IFERROR(TRIM(INDEX($A914:$V914,MATCH(Lists!$J$4,$A$1:$V$1,0))&amp;""),"")),"")</f>
        <v/>
      </c>
      <c r="AB914" s="36">
        <f>IFERROR(VALUE(IFERROR(TRIM(INDEX($A914:$V914,MATCH(Lists!$J$5,$A$1:$V$1,0))&amp;""),"")),"")</f>
        <v/>
      </c>
      <c r="AC914" s="36">
        <f>IFERROR(VALUE(IFERROR(TRIM(INDEX($A914:$V914,MATCH(Lists!$J$6,$A$1:$V$1,0))&amp;""),"")),"")</f>
        <v/>
      </c>
      <c r="AD914" s="36">
        <f>IFERROR(TRIM(INDEX($A914:$V914,MATCH(Lists!$J$7,$A$1:$V$1,0))&amp;""),"")</f>
        <v/>
      </c>
      <c r="AE914" s="36">
        <f>IFERROR(TRIM(INDEX($A914:$V914,MATCH(Lists!$J$8,$A$1:$V$1,0))&amp;""),"")</f>
        <v/>
      </c>
      <c r="AF914" s="36">
        <f>IFERROR(TRIM(INDEX($A914:$V914,MATCH(Lists!$J$3,$A$1:$V$1,0))&amp;""),"")</f>
        <v/>
      </c>
      <c r="AG914" s="36">
        <f>IF(LEN(AF914)&gt;0,MAX($AG$1:AG913)+1,"")</f>
        <v/>
      </c>
      <c r="AH914" s="36">
        <f>IFERROR(TRIM(INDEX($A914:$V914,MATCH(Lists!$J$9,$A$1:$V$1,0))&amp;""),"")</f>
        <v/>
      </c>
    </row>
    <row r="915">
      <c r="W915" s="35" t="n"/>
      <c r="X915" s="36">
        <f>IFERROR(TRIM(INDEX($A915:$V915,MATCH(Lists!$J$10,$A$1:$V$1,0))&amp;""),"")</f>
        <v/>
      </c>
      <c r="Y915" s="36">
        <f>IF(ISNUMBER(IFERROR(VALUE(IFERROR(TRIM(INDEX($A915:$V915,MATCH(Lists!$J$2,$A$1:$V$1,0))&amp;""),"")),"")),IF(AND(IFERROR(VALUE(IFERROR(TRIM(INDEX($A915:$V915,MATCH(Lists!$J$2,$A$1:$V$1,0))&amp;""),"")),"")&gt;=0,IFERROR(VALUE(IFERROR(TRIM(INDEX($A915:$V915,MATCH(Lists!$J$2,$A$1:$V$1,0))&amp;""),"")),"")&lt;=10),IFERROR(VALUE(IFERROR(TRIM(INDEX($A915:$V915,MATCH(Lists!$J$2,$A$1:$V$1,0))&amp;""),"")),""),""),"")</f>
        <v/>
      </c>
      <c r="Z915" s="36">
        <f>IF(Y915="","",IF(Y915&gt;=9,"Promoter",IF(Y915&gt;=7,"Passive","Detractor")))</f>
        <v/>
      </c>
      <c r="AA915" s="36">
        <f>IFERROR(VALUE(IFERROR(TRIM(INDEX($A915:$V915,MATCH(Lists!$J$4,$A$1:$V$1,0))&amp;""),"")),"")</f>
        <v/>
      </c>
      <c r="AB915" s="36">
        <f>IFERROR(VALUE(IFERROR(TRIM(INDEX($A915:$V915,MATCH(Lists!$J$5,$A$1:$V$1,0))&amp;""),"")),"")</f>
        <v/>
      </c>
      <c r="AC915" s="36">
        <f>IFERROR(VALUE(IFERROR(TRIM(INDEX($A915:$V915,MATCH(Lists!$J$6,$A$1:$V$1,0))&amp;""),"")),"")</f>
        <v/>
      </c>
      <c r="AD915" s="36">
        <f>IFERROR(TRIM(INDEX($A915:$V915,MATCH(Lists!$J$7,$A$1:$V$1,0))&amp;""),"")</f>
        <v/>
      </c>
      <c r="AE915" s="36">
        <f>IFERROR(TRIM(INDEX($A915:$V915,MATCH(Lists!$J$8,$A$1:$V$1,0))&amp;""),"")</f>
        <v/>
      </c>
      <c r="AF915" s="36">
        <f>IFERROR(TRIM(INDEX($A915:$V915,MATCH(Lists!$J$3,$A$1:$V$1,0))&amp;""),"")</f>
        <v/>
      </c>
      <c r="AG915" s="36">
        <f>IF(LEN(AF915)&gt;0,MAX($AG$1:AG914)+1,"")</f>
        <v/>
      </c>
      <c r="AH915" s="36">
        <f>IFERROR(TRIM(INDEX($A915:$V915,MATCH(Lists!$J$9,$A$1:$V$1,0))&amp;""),"")</f>
        <v/>
      </c>
    </row>
    <row r="916">
      <c r="W916" s="35" t="n"/>
      <c r="X916" s="36">
        <f>IFERROR(TRIM(INDEX($A916:$V916,MATCH(Lists!$J$10,$A$1:$V$1,0))&amp;""),"")</f>
        <v/>
      </c>
      <c r="Y916" s="36">
        <f>IF(ISNUMBER(IFERROR(VALUE(IFERROR(TRIM(INDEX($A916:$V916,MATCH(Lists!$J$2,$A$1:$V$1,0))&amp;""),"")),"")),IF(AND(IFERROR(VALUE(IFERROR(TRIM(INDEX($A916:$V916,MATCH(Lists!$J$2,$A$1:$V$1,0))&amp;""),"")),"")&gt;=0,IFERROR(VALUE(IFERROR(TRIM(INDEX($A916:$V916,MATCH(Lists!$J$2,$A$1:$V$1,0))&amp;""),"")),"")&lt;=10),IFERROR(VALUE(IFERROR(TRIM(INDEX($A916:$V916,MATCH(Lists!$J$2,$A$1:$V$1,0))&amp;""),"")),""),""),"")</f>
        <v/>
      </c>
      <c r="Z916" s="36">
        <f>IF(Y916="","",IF(Y916&gt;=9,"Promoter",IF(Y916&gt;=7,"Passive","Detractor")))</f>
        <v/>
      </c>
      <c r="AA916" s="36">
        <f>IFERROR(VALUE(IFERROR(TRIM(INDEX($A916:$V916,MATCH(Lists!$J$4,$A$1:$V$1,0))&amp;""),"")),"")</f>
        <v/>
      </c>
      <c r="AB916" s="36">
        <f>IFERROR(VALUE(IFERROR(TRIM(INDEX($A916:$V916,MATCH(Lists!$J$5,$A$1:$V$1,0))&amp;""),"")),"")</f>
        <v/>
      </c>
      <c r="AC916" s="36">
        <f>IFERROR(VALUE(IFERROR(TRIM(INDEX($A916:$V916,MATCH(Lists!$J$6,$A$1:$V$1,0))&amp;""),"")),"")</f>
        <v/>
      </c>
      <c r="AD916" s="36">
        <f>IFERROR(TRIM(INDEX($A916:$V916,MATCH(Lists!$J$7,$A$1:$V$1,0))&amp;""),"")</f>
        <v/>
      </c>
      <c r="AE916" s="36">
        <f>IFERROR(TRIM(INDEX($A916:$V916,MATCH(Lists!$J$8,$A$1:$V$1,0))&amp;""),"")</f>
        <v/>
      </c>
      <c r="AF916" s="36">
        <f>IFERROR(TRIM(INDEX($A916:$V916,MATCH(Lists!$J$3,$A$1:$V$1,0))&amp;""),"")</f>
        <v/>
      </c>
      <c r="AG916" s="36">
        <f>IF(LEN(AF916)&gt;0,MAX($AG$1:AG915)+1,"")</f>
        <v/>
      </c>
      <c r="AH916" s="36">
        <f>IFERROR(TRIM(INDEX($A916:$V916,MATCH(Lists!$J$9,$A$1:$V$1,0))&amp;""),"")</f>
        <v/>
      </c>
    </row>
    <row r="917">
      <c r="W917" s="35" t="n"/>
      <c r="X917" s="36">
        <f>IFERROR(TRIM(INDEX($A917:$V917,MATCH(Lists!$J$10,$A$1:$V$1,0))&amp;""),"")</f>
        <v/>
      </c>
      <c r="Y917" s="36">
        <f>IF(ISNUMBER(IFERROR(VALUE(IFERROR(TRIM(INDEX($A917:$V917,MATCH(Lists!$J$2,$A$1:$V$1,0))&amp;""),"")),"")),IF(AND(IFERROR(VALUE(IFERROR(TRIM(INDEX($A917:$V917,MATCH(Lists!$J$2,$A$1:$V$1,0))&amp;""),"")),"")&gt;=0,IFERROR(VALUE(IFERROR(TRIM(INDEX($A917:$V917,MATCH(Lists!$J$2,$A$1:$V$1,0))&amp;""),"")),"")&lt;=10),IFERROR(VALUE(IFERROR(TRIM(INDEX($A917:$V917,MATCH(Lists!$J$2,$A$1:$V$1,0))&amp;""),"")),""),""),"")</f>
        <v/>
      </c>
      <c r="Z917" s="36">
        <f>IF(Y917="","",IF(Y917&gt;=9,"Promoter",IF(Y917&gt;=7,"Passive","Detractor")))</f>
        <v/>
      </c>
      <c r="AA917" s="36">
        <f>IFERROR(VALUE(IFERROR(TRIM(INDEX($A917:$V917,MATCH(Lists!$J$4,$A$1:$V$1,0))&amp;""),"")),"")</f>
        <v/>
      </c>
      <c r="AB917" s="36">
        <f>IFERROR(VALUE(IFERROR(TRIM(INDEX($A917:$V917,MATCH(Lists!$J$5,$A$1:$V$1,0))&amp;""),"")),"")</f>
        <v/>
      </c>
      <c r="AC917" s="36">
        <f>IFERROR(VALUE(IFERROR(TRIM(INDEX($A917:$V917,MATCH(Lists!$J$6,$A$1:$V$1,0))&amp;""),"")),"")</f>
        <v/>
      </c>
      <c r="AD917" s="36">
        <f>IFERROR(TRIM(INDEX($A917:$V917,MATCH(Lists!$J$7,$A$1:$V$1,0))&amp;""),"")</f>
        <v/>
      </c>
      <c r="AE917" s="36">
        <f>IFERROR(TRIM(INDEX($A917:$V917,MATCH(Lists!$J$8,$A$1:$V$1,0))&amp;""),"")</f>
        <v/>
      </c>
      <c r="AF917" s="36">
        <f>IFERROR(TRIM(INDEX($A917:$V917,MATCH(Lists!$J$3,$A$1:$V$1,0))&amp;""),"")</f>
        <v/>
      </c>
      <c r="AG917" s="36">
        <f>IF(LEN(AF917)&gt;0,MAX($AG$1:AG916)+1,"")</f>
        <v/>
      </c>
      <c r="AH917" s="36">
        <f>IFERROR(TRIM(INDEX($A917:$V917,MATCH(Lists!$J$9,$A$1:$V$1,0))&amp;""),"")</f>
        <v/>
      </c>
    </row>
    <row r="918">
      <c r="W918" s="35" t="n"/>
      <c r="X918" s="36">
        <f>IFERROR(TRIM(INDEX($A918:$V918,MATCH(Lists!$J$10,$A$1:$V$1,0))&amp;""),"")</f>
        <v/>
      </c>
      <c r="Y918" s="36">
        <f>IF(ISNUMBER(IFERROR(VALUE(IFERROR(TRIM(INDEX($A918:$V918,MATCH(Lists!$J$2,$A$1:$V$1,0))&amp;""),"")),"")),IF(AND(IFERROR(VALUE(IFERROR(TRIM(INDEX($A918:$V918,MATCH(Lists!$J$2,$A$1:$V$1,0))&amp;""),"")),"")&gt;=0,IFERROR(VALUE(IFERROR(TRIM(INDEX($A918:$V918,MATCH(Lists!$J$2,$A$1:$V$1,0))&amp;""),"")),"")&lt;=10),IFERROR(VALUE(IFERROR(TRIM(INDEX($A918:$V918,MATCH(Lists!$J$2,$A$1:$V$1,0))&amp;""),"")),""),""),"")</f>
        <v/>
      </c>
      <c r="Z918" s="36">
        <f>IF(Y918="","",IF(Y918&gt;=9,"Promoter",IF(Y918&gt;=7,"Passive","Detractor")))</f>
        <v/>
      </c>
      <c r="AA918" s="36">
        <f>IFERROR(VALUE(IFERROR(TRIM(INDEX($A918:$V918,MATCH(Lists!$J$4,$A$1:$V$1,0))&amp;""),"")),"")</f>
        <v/>
      </c>
      <c r="AB918" s="36">
        <f>IFERROR(VALUE(IFERROR(TRIM(INDEX($A918:$V918,MATCH(Lists!$J$5,$A$1:$V$1,0))&amp;""),"")),"")</f>
        <v/>
      </c>
      <c r="AC918" s="36">
        <f>IFERROR(VALUE(IFERROR(TRIM(INDEX($A918:$V918,MATCH(Lists!$J$6,$A$1:$V$1,0))&amp;""),"")),"")</f>
        <v/>
      </c>
      <c r="AD918" s="36">
        <f>IFERROR(TRIM(INDEX($A918:$V918,MATCH(Lists!$J$7,$A$1:$V$1,0))&amp;""),"")</f>
        <v/>
      </c>
      <c r="AE918" s="36">
        <f>IFERROR(TRIM(INDEX($A918:$V918,MATCH(Lists!$J$8,$A$1:$V$1,0))&amp;""),"")</f>
        <v/>
      </c>
      <c r="AF918" s="36">
        <f>IFERROR(TRIM(INDEX($A918:$V918,MATCH(Lists!$J$3,$A$1:$V$1,0))&amp;""),"")</f>
        <v/>
      </c>
      <c r="AG918" s="36">
        <f>IF(LEN(AF918)&gt;0,MAX($AG$1:AG917)+1,"")</f>
        <v/>
      </c>
      <c r="AH918" s="36">
        <f>IFERROR(TRIM(INDEX($A918:$V918,MATCH(Lists!$J$9,$A$1:$V$1,0))&amp;""),"")</f>
        <v/>
      </c>
    </row>
    <row r="919">
      <c r="W919" s="35" t="n"/>
      <c r="X919" s="36">
        <f>IFERROR(TRIM(INDEX($A919:$V919,MATCH(Lists!$J$10,$A$1:$V$1,0))&amp;""),"")</f>
        <v/>
      </c>
      <c r="Y919" s="36">
        <f>IF(ISNUMBER(IFERROR(VALUE(IFERROR(TRIM(INDEX($A919:$V919,MATCH(Lists!$J$2,$A$1:$V$1,0))&amp;""),"")),"")),IF(AND(IFERROR(VALUE(IFERROR(TRIM(INDEX($A919:$V919,MATCH(Lists!$J$2,$A$1:$V$1,0))&amp;""),"")),"")&gt;=0,IFERROR(VALUE(IFERROR(TRIM(INDEX($A919:$V919,MATCH(Lists!$J$2,$A$1:$V$1,0))&amp;""),"")),"")&lt;=10),IFERROR(VALUE(IFERROR(TRIM(INDEX($A919:$V919,MATCH(Lists!$J$2,$A$1:$V$1,0))&amp;""),"")),""),""),"")</f>
        <v/>
      </c>
      <c r="Z919" s="36">
        <f>IF(Y919="","",IF(Y919&gt;=9,"Promoter",IF(Y919&gt;=7,"Passive","Detractor")))</f>
        <v/>
      </c>
      <c r="AA919" s="36">
        <f>IFERROR(VALUE(IFERROR(TRIM(INDEX($A919:$V919,MATCH(Lists!$J$4,$A$1:$V$1,0))&amp;""),"")),"")</f>
        <v/>
      </c>
      <c r="AB919" s="36">
        <f>IFERROR(VALUE(IFERROR(TRIM(INDEX($A919:$V919,MATCH(Lists!$J$5,$A$1:$V$1,0))&amp;""),"")),"")</f>
        <v/>
      </c>
      <c r="AC919" s="36">
        <f>IFERROR(VALUE(IFERROR(TRIM(INDEX($A919:$V919,MATCH(Lists!$J$6,$A$1:$V$1,0))&amp;""),"")),"")</f>
        <v/>
      </c>
      <c r="AD919" s="36">
        <f>IFERROR(TRIM(INDEX($A919:$V919,MATCH(Lists!$J$7,$A$1:$V$1,0))&amp;""),"")</f>
        <v/>
      </c>
      <c r="AE919" s="36">
        <f>IFERROR(TRIM(INDEX($A919:$V919,MATCH(Lists!$J$8,$A$1:$V$1,0))&amp;""),"")</f>
        <v/>
      </c>
      <c r="AF919" s="36">
        <f>IFERROR(TRIM(INDEX($A919:$V919,MATCH(Lists!$J$3,$A$1:$V$1,0))&amp;""),"")</f>
        <v/>
      </c>
      <c r="AG919" s="36">
        <f>IF(LEN(AF919)&gt;0,MAX($AG$1:AG918)+1,"")</f>
        <v/>
      </c>
      <c r="AH919" s="36">
        <f>IFERROR(TRIM(INDEX($A919:$V919,MATCH(Lists!$J$9,$A$1:$V$1,0))&amp;""),"")</f>
        <v/>
      </c>
    </row>
    <row r="920">
      <c r="W920" s="35" t="n"/>
      <c r="X920" s="36">
        <f>IFERROR(TRIM(INDEX($A920:$V920,MATCH(Lists!$J$10,$A$1:$V$1,0))&amp;""),"")</f>
        <v/>
      </c>
      <c r="Y920" s="36">
        <f>IF(ISNUMBER(IFERROR(VALUE(IFERROR(TRIM(INDEX($A920:$V920,MATCH(Lists!$J$2,$A$1:$V$1,0))&amp;""),"")),"")),IF(AND(IFERROR(VALUE(IFERROR(TRIM(INDEX($A920:$V920,MATCH(Lists!$J$2,$A$1:$V$1,0))&amp;""),"")),"")&gt;=0,IFERROR(VALUE(IFERROR(TRIM(INDEX($A920:$V920,MATCH(Lists!$J$2,$A$1:$V$1,0))&amp;""),"")),"")&lt;=10),IFERROR(VALUE(IFERROR(TRIM(INDEX($A920:$V920,MATCH(Lists!$J$2,$A$1:$V$1,0))&amp;""),"")),""),""),"")</f>
        <v/>
      </c>
      <c r="Z920" s="36">
        <f>IF(Y920="","",IF(Y920&gt;=9,"Promoter",IF(Y920&gt;=7,"Passive","Detractor")))</f>
        <v/>
      </c>
      <c r="AA920" s="36">
        <f>IFERROR(VALUE(IFERROR(TRIM(INDEX($A920:$V920,MATCH(Lists!$J$4,$A$1:$V$1,0))&amp;""),"")),"")</f>
        <v/>
      </c>
      <c r="AB920" s="36">
        <f>IFERROR(VALUE(IFERROR(TRIM(INDEX($A920:$V920,MATCH(Lists!$J$5,$A$1:$V$1,0))&amp;""),"")),"")</f>
        <v/>
      </c>
      <c r="AC920" s="36">
        <f>IFERROR(VALUE(IFERROR(TRIM(INDEX($A920:$V920,MATCH(Lists!$J$6,$A$1:$V$1,0))&amp;""),"")),"")</f>
        <v/>
      </c>
      <c r="AD920" s="36">
        <f>IFERROR(TRIM(INDEX($A920:$V920,MATCH(Lists!$J$7,$A$1:$V$1,0))&amp;""),"")</f>
        <v/>
      </c>
      <c r="AE920" s="36">
        <f>IFERROR(TRIM(INDEX($A920:$V920,MATCH(Lists!$J$8,$A$1:$V$1,0))&amp;""),"")</f>
        <v/>
      </c>
      <c r="AF920" s="36">
        <f>IFERROR(TRIM(INDEX($A920:$V920,MATCH(Lists!$J$3,$A$1:$V$1,0))&amp;""),"")</f>
        <v/>
      </c>
      <c r="AG920" s="36">
        <f>IF(LEN(AF920)&gt;0,MAX($AG$1:AG919)+1,"")</f>
        <v/>
      </c>
      <c r="AH920" s="36">
        <f>IFERROR(TRIM(INDEX($A920:$V920,MATCH(Lists!$J$9,$A$1:$V$1,0))&amp;""),"")</f>
        <v/>
      </c>
    </row>
    <row r="921">
      <c r="W921" s="35" t="n"/>
      <c r="X921" s="36">
        <f>IFERROR(TRIM(INDEX($A921:$V921,MATCH(Lists!$J$10,$A$1:$V$1,0))&amp;""),"")</f>
        <v/>
      </c>
      <c r="Y921" s="36">
        <f>IF(ISNUMBER(IFERROR(VALUE(IFERROR(TRIM(INDEX($A921:$V921,MATCH(Lists!$J$2,$A$1:$V$1,0))&amp;""),"")),"")),IF(AND(IFERROR(VALUE(IFERROR(TRIM(INDEX($A921:$V921,MATCH(Lists!$J$2,$A$1:$V$1,0))&amp;""),"")),"")&gt;=0,IFERROR(VALUE(IFERROR(TRIM(INDEX($A921:$V921,MATCH(Lists!$J$2,$A$1:$V$1,0))&amp;""),"")),"")&lt;=10),IFERROR(VALUE(IFERROR(TRIM(INDEX($A921:$V921,MATCH(Lists!$J$2,$A$1:$V$1,0))&amp;""),"")),""),""),"")</f>
        <v/>
      </c>
      <c r="Z921" s="36">
        <f>IF(Y921="","",IF(Y921&gt;=9,"Promoter",IF(Y921&gt;=7,"Passive","Detractor")))</f>
        <v/>
      </c>
      <c r="AA921" s="36">
        <f>IFERROR(VALUE(IFERROR(TRIM(INDEX($A921:$V921,MATCH(Lists!$J$4,$A$1:$V$1,0))&amp;""),"")),"")</f>
        <v/>
      </c>
      <c r="AB921" s="36">
        <f>IFERROR(VALUE(IFERROR(TRIM(INDEX($A921:$V921,MATCH(Lists!$J$5,$A$1:$V$1,0))&amp;""),"")),"")</f>
        <v/>
      </c>
      <c r="AC921" s="36">
        <f>IFERROR(VALUE(IFERROR(TRIM(INDEX($A921:$V921,MATCH(Lists!$J$6,$A$1:$V$1,0))&amp;""),"")),"")</f>
        <v/>
      </c>
      <c r="AD921" s="36">
        <f>IFERROR(TRIM(INDEX($A921:$V921,MATCH(Lists!$J$7,$A$1:$V$1,0))&amp;""),"")</f>
        <v/>
      </c>
      <c r="AE921" s="36">
        <f>IFERROR(TRIM(INDEX($A921:$V921,MATCH(Lists!$J$8,$A$1:$V$1,0))&amp;""),"")</f>
        <v/>
      </c>
      <c r="AF921" s="36">
        <f>IFERROR(TRIM(INDEX($A921:$V921,MATCH(Lists!$J$3,$A$1:$V$1,0))&amp;""),"")</f>
        <v/>
      </c>
      <c r="AG921" s="36">
        <f>IF(LEN(AF921)&gt;0,MAX($AG$1:AG920)+1,"")</f>
        <v/>
      </c>
      <c r="AH921" s="36">
        <f>IFERROR(TRIM(INDEX($A921:$V921,MATCH(Lists!$J$9,$A$1:$V$1,0))&amp;""),"")</f>
        <v/>
      </c>
    </row>
    <row r="922">
      <c r="W922" s="35" t="n"/>
      <c r="X922" s="36">
        <f>IFERROR(TRIM(INDEX($A922:$V922,MATCH(Lists!$J$10,$A$1:$V$1,0))&amp;""),"")</f>
        <v/>
      </c>
      <c r="Y922" s="36">
        <f>IF(ISNUMBER(IFERROR(VALUE(IFERROR(TRIM(INDEX($A922:$V922,MATCH(Lists!$J$2,$A$1:$V$1,0))&amp;""),"")),"")),IF(AND(IFERROR(VALUE(IFERROR(TRIM(INDEX($A922:$V922,MATCH(Lists!$J$2,$A$1:$V$1,0))&amp;""),"")),"")&gt;=0,IFERROR(VALUE(IFERROR(TRIM(INDEX($A922:$V922,MATCH(Lists!$J$2,$A$1:$V$1,0))&amp;""),"")),"")&lt;=10),IFERROR(VALUE(IFERROR(TRIM(INDEX($A922:$V922,MATCH(Lists!$J$2,$A$1:$V$1,0))&amp;""),"")),""),""),"")</f>
        <v/>
      </c>
      <c r="Z922" s="36">
        <f>IF(Y922="","",IF(Y922&gt;=9,"Promoter",IF(Y922&gt;=7,"Passive","Detractor")))</f>
        <v/>
      </c>
      <c r="AA922" s="36">
        <f>IFERROR(VALUE(IFERROR(TRIM(INDEX($A922:$V922,MATCH(Lists!$J$4,$A$1:$V$1,0))&amp;""),"")),"")</f>
        <v/>
      </c>
      <c r="AB922" s="36">
        <f>IFERROR(VALUE(IFERROR(TRIM(INDEX($A922:$V922,MATCH(Lists!$J$5,$A$1:$V$1,0))&amp;""),"")),"")</f>
        <v/>
      </c>
      <c r="AC922" s="36">
        <f>IFERROR(VALUE(IFERROR(TRIM(INDEX($A922:$V922,MATCH(Lists!$J$6,$A$1:$V$1,0))&amp;""),"")),"")</f>
        <v/>
      </c>
      <c r="AD922" s="36">
        <f>IFERROR(TRIM(INDEX($A922:$V922,MATCH(Lists!$J$7,$A$1:$V$1,0))&amp;""),"")</f>
        <v/>
      </c>
      <c r="AE922" s="36">
        <f>IFERROR(TRIM(INDEX($A922:$V922,MATCH(Lists!$J$8,$A$1:$V$1,0))&amp;""),"")</f>
        <v/>
      </c>
      <c r="AF922" s="36">
        <f>IFERROR(TRIM(INDEX($A922:$V922,MATCH(Lists!$J$3,$A$1:$V$1,0))&amp;""),"")</f>
        <v/>
      </c>
      <c r="AG922" s="36">
        <f>IF(LEN(AF922)&gt;0,MAX($AG$1:AG921)+1,"")</f>
        <v/>
      </c>
      <c r="AH922" s="36">
        <f>IFERROR(TRIM(INDEX($A922:$V922,MATCH(Lists!$J$9,$A$1:$V$1,0))&amp;""),"")</f>
        <v/>
      </c>
    </row>
    <row r="923">
      <c r="W923" s="35" t="n"/>
      <c r="X923" s="36">
        <f>IFERROR(TRIM(INDEX($A923:$V923,MATCH(Lists!$J$10,$A$1:$V$1,0))&amp;""),"")</f>
        <v/>
      </c>
      <c r="Y923" s="36">
        <f>IF(ISNUMBER(IFERROR(VALUE(IFERROR(TRIM(INDEX($A923:$V923,MATCH(Lists!$J$2,$A$1:$V$1,0))&amp;""),"")),"")),IF(AND(IFERROR(VALUE(IFERROR(TRIM(INDEX($A923:$V923,MATCH(Lists!$J$2,$A$1:$V$1,0))&amp;""),"")),"")&gt;=0,IFERROR(VALUE(IFERROR(TRIM(INDEX($A923:$V923,MATCH(Lists!$J$2,$A$1:$V$1,0))&amp;""),"")),"")&lt;=10),IFERROR(VALUE(IFERROR(TRIM(INDEX($A923:$V923,MATCH(Lists!$J$2,$A$1:$V$1,0))&amp;""),"")),""),""),"")</f>
        <v/>
      </c>
      <c r="Z923" s="36">
        <f>IF(Y923="","",IF(Y923&gt;=9,"Promoter",IF(Y923&gt;=7,"Passive","Detractor")))</f>
        <v/>
      </c>
      <c r="AA923" s="36">
        <f>IFERROR(VALUE(IFERROR(TRIM(INDEX($A923:$V923,MATCH(Lists!$J$4,$A$1:$V$1,0))&amp;""),"")),"")</f>
        <v/>
      </c>
      <c r="AB923" s="36">
        <f>IFERROR(VALUE(IFERROR(TRIM(INDEX($A923:$V923,MATCH(Lists!$J$5,$A$1:$V$1,0))&amp;""),"")),"")</f>
        <v/>
      </c>
      <c r="AC923" s="36">
        <f>IFERROR(VALUE(IFERROR(TRIM(INDEX($A923:$V923,MATCH(Lists!$J$6,$A$1:$V$1,0))&amp;""),"")),"")</f>
        <v/>
      </c>
      <c r="AD923" s="36">
        <f>IFERROR(TRIM(INDEX($A923:$V923,MATCH(Lists!$J$7,$A$1:$V$1,0))&amp;""),"")</f>
        <v/>
      </c>
      <c r="AE923" s="36">
        <f>IFERROR(TRIM(INDEX($A923:$V923,MATCH(Lists!$J$8,$A$1:$V$1,0))&amp;""),"")</f>
        <v/>
      </c>
      <c r="AF923" s="36">
        <f>IFERROR(TRIM(INDEX($A923:$V923,MATCH(Lists!$J$3,$A$1:$V$1,0))&amp;""),"")</f>
        <v/>
      </c>
      <c r="AG923" s="36">
        <f>IF(LEN(AF923)&gt;0,MAX($AG$1:AG922)+1,"")</f>
        <v/>
      </c>
      <c r="AH923" s="36">
        <f>IFERROR(TRIM(INDEX($A923:$V923,MATCH(Lists!$J$9,$A$1:$V$1,0))&amp;""),"")</f>
        <v/>
      </c>
    </row>
    <row r="924">
      <c r="W924" s="35" t="n"/>
      <c r="X924" s="36">
        <f>IFERROR(TRIM(INDEX($A924:$V924,MATCH(Lists!$J$10,$A$1:$V$1,0))&amp;""),"")</f>
        <v/>
      </c>
      <c r="Y924" s="36">
        <f>IF(ISNUMBER(IFERROR(VALUE(IFERROR(TRIM(INDEX($A924:$V924,MATCH(Lists!$J$2,$A$1:$V$1,0))&amp;""),"")),"")),IF(AND(IFERROR(VALUE(IFERROR(TRIM(INDEX($A924:$V924,MATCH(Lists!$J$2,$A$1:$V$1,0))&amp;""),"")),"")&gt;=0,IFERROR(VALUE(IFERROR(TRIM(INDEX($A924:$V924,MATCH(Lists!$J$2,$A$1:$V$1,0))&amp;""),"")),"")&lt;=10),IFERROR(VALUE(IFERROR(TRIM(INDEX($A924:$V924,MATCH(Lists!$J$2,$A$1:$V$1,0))&amp;""),"")),""),""),"")</f>
        <v/>
      </c>
      <c r="Z924" s="36">
        <f>IF(Y924="","",IF(Y924&gt;=9,"Promoter",IF(Y924&gt;=7,"Passive","Detractor")))</f>
        <v/>
      </c>
      <c r="AA924" s="36">
        <f>IFERROR(VALUE(IFERROR(TRIM(INDEX($A924:$V924,MATCH(Lists!$J$4,$A$1:$V$1,0))&amp;""),"")),"")</f>
        <v/>
      </c>
      <c r="AB924" s="36">
        <f>IFERROR(VALUE(IFERROR(TRIM(INDEX($A924:$V924,MATCH(Lists!$J$5,$A$1:$V$1,0))&amp;""),"")),"")</f>
        <v/>
      </c>
      <c r="AC924" s="36">
        <f>IFERROR(VALUE(IFERROR(TRIM(INDEX($A924:$V924,MATCH(Lists!$J$6,$A$1:$V$1,0))&amp;""),"")),"")</f>
        <v/>
      </c>
      <c r="AD924" s="36">
        <f>IFERROR(TRIM(INDEX($A924:$V924,MATCH(Lists!$J$7,$A$1:$V$1,0))&amp;""),"")</f>
        <v/>
      </c>
      <c r="AE924" s="36">
        <f>IFERROR(TRIM(INDEX($A924:$V924,MATCH(Lists!$J$8,$A$1:$V$1,0))&amp;""),"")</f>
        <v/>
      </c>
      <c r="AF924" s="36">
        <f>IFERROR(TRIM(INDEX($A924:$V924,MATCH(Lists!$J$3,$A$1:$V$1,0))&amp;""),"")</f>
        <v/>
      </c>
      <c r="AG924" s="36">
        <f>IF(LEN(AF924)&gt;0,MAX($AG$1:AG923)+1,"")</f>
        <v/>
      </c>
      <c r="AH924" s="36">
        <f>IFERROR(TRIM(INDEX($A924:$V924,MATCH(Lists!$J$9,$A$1:$V$1,0))&amp;""),"")</f>
        <v/>
      </c>
    </row>
    <row r="925">
      <c r="W925" s="35" t="n"/>
      <c r="X925" s="36">
        <f>IFERROR(TRIM(INDEX($A925:$V925,MATCH(Lists!$J$10,$A$1:$V$1,0))&amp;""),"")</f>
        <v/>
      </c>
      <c r="Y925" s="36">
        <f>IF(ISNUMBER(IFERROR(VALUE(IFERROR(TRIM(INDEX($A925:$V925,MATCH(Lists!$J$2,$A$1:$V$1,0))&amp;""),"")),"")),IF(AND(IFERROR(VALUE(IFERROR(TRIM(INDEX($A925:$V925,MATCH(Lists!$J$2,$A$1:$V$1,0))&amp;""),"")),"")&gt;=0,IFERROR(VALUE(IFERROR(TRIM(INDEX($A925:$V925,MATCH(Lists!$J$2,$A$1:$V$1,0))&amp;""),"")),"")&lt;=10),IFERROR(VALUE(IFERROR(TRIM(INDEX($A925:$V925,MATCH(Lists!$J$2,$A$1:$V$1,0))&amp;""),"")),""),""),"")</f>
        <v/>
      </c>
      <c r="Z925" s="36">
        <f>IF(Y925="","",IF(Y925&gt;=9,"Promoter",IF(Y925&gt;=7,"Passive","Detractor")))</f>
        <v/>
      </c>
      <c r="AA925" s="36">
        <f>IFERROR(VALUE(IFERROR(TRIM(INDEX($A925:$V925,MATCH(Lists!$J$4,$A$1:$V$1,0))&amp;""),"")),"")</f>
        <v/>
      </c>
      <c r="AB925" s="36">
        <f>IFERROR(VALUE(IFERROR(TRIM(INDEX($A925:$V925,MATCH(Lists!$J$5,$A$1:$V$1,0))&amp;""),"")),"")</f>
        <v/>
      </c>
      <c r="AC925" s="36">
        <f>IFERROR(VALUE(IFERROR(TRIM(INDEX($A925:$V925,MATCH(Lists!$J$6,$A$1:$V$1,0))&amp;""),"")),"")</f>
        <v/>
      </c>
      <c r="AD925" s="36">
        <f>IFERROR(TRIM(INDEX($A925:$V925,MATCH(Lists!$J$7,$A$1:$V$1,0))&amp;""),"")</f>
        <v/>
      </c>
      <c r="AE925" s="36">
        <f>IFERROR(TRIM(INDEX($A925:$V925,MATCH(Lists!$J$8,$A$1:$V$1,0))&amp;""),"")</f>
        <v/>
      </c>
      <c r="AF925" s="36">
        <f>IFERROR(TRIM(INDEX($A925:$V925,MATCH(Lists!$J$3,$A$1:$V$1,0))&amp;""),"")</f>
        <v/>
      </c>
      <c r="AG925" s="36">
        <f>IF(LEN(AF925)&gt;0,MAX($AG$1:AG924)+1,"")</f>
        <v/>
      </c>
      <c r="AH925" s="36">
        <f>IFERROR(TRIM(INDEX($A925:$V925,MATCH(Lists!$J$9,$A$1:$V$1,0))&amp;""),"")</f>
        <v/>
      </c>
    </row>
    <row r="926">
      <c r="W926" s="35" t="n"/>
      <c r="X926" s="36">
        <f>IFERROR(TRIM(INDEX($A926:$V926,MATCH(Lists!$J$10,$A$1:$V$1,0))&amp;""),"")</f>
        <v/>
      </c>
      <c r="Y926" s="36">
        <f>IF(ISNUMBER(IFERROR(VALUE(IFERROR(TRIM(INDEX($A926:$V926,MATCH(Lists!$J$2,$A$1:$V$1,0))&amp;""),"")),"")),IF(AND(IFERROR(VALUE(IFERROR(TRIM(INDEX($A926:$V926,MATCH(Lists!$J$2,$A$1:$V$1,0))&amp;""),"")),"")&gt;=0,IFERROR(VALUE(IFERROR(TRIM(INDEX($A926:$V926,MATCH(Lists!$J$2,$A$1:$V$1,0))&amp;""),"")),"")&lt;=10),IFERROR(VALUE(IFERROR(TRIM(INDEX($A926:$V926,MATCH(Lists!$J$2,$A$1:$V$1,0))&amp;""),"")),""),""),"")</f>
        <v/>
      </c>
      <c r="Z926" s="36">
        <f>IF(Y926="","",IF(Y926&gt;=9,"Promoter",IF(Y926&gt;=7,"Passive","Detractor")))</f>
        <v/>
      </c>
      <c r="AA926" s="36">
        <f>IFERROR(VALUE(IFERROR(TRIM(INDEX($A926:$V926,MATCH(Lists!$J$4,$A$1:$V$1,0))&amp;""),"")),"")</f>
        <v/>
      </c>
      <c r="AB926" s="36">
        <f>IFERROR(VALUE(IFERROR(TRIM(INDEX($A926:$V926,MATCH(Lists!$J$5,$A$1:$V$1,0))&amp;""),"")),"")</f>
        <v/>
      </c>
      <c r="AC926" s="36">
        <f>IFERROR(VALUE(IFERROR(TRIM(INDEX($A926:$V926,MATCH(Lists!$J$6,$A$1:$V$1,0))&amp;""),"")),"")</f>
        <v/>
      </c>
      <c r="AD926" s="36">
        <f>IFERROR(TRIM(INDEX($A926:$V926,MATCH(Lists!$J$7,$A$1:$V$1,0))&amp;""),"")</f>
        <v/>
      </c>
      <c r="AE926" s="36">
        <f>IFERROR(TRIM(INDEX($A926:$V926,MATCH(Lists!$J$8,$A$1:$V$1,0))&amp;""),"")</f>
        <v/>
      </c>
      <c r="AF926" s="36">
        <f>IFERROR(TRIM(INDEX($A926:$V926,MATCH(Lists!$J$3,$A$1:$V$1,0))&amp;""),"")</f>
        <v/>
      </c>
      <c r="AG926" s="36">
        <f>IF(LEN(AF926)&gt;0,MAX($AG$1:AG925)+1,"")</f>
        <v/>
      </c>
      <c r="AH926" s="36">
        <f>IFERROR(TRIM(INDEX($A926:$V926,MATCH(Lists!$J$9,$A$1:$V$1,0))&amp;""),"")</f>
        <v/>
      </c>
    </row>
    <row r="927">
      <c r="W927" s="35" t="n"/>
      <c r="X927" s="36">
        <f>IFERROR(TRIM(INDEX($A927:$V927,MATCH(Lists!$J$10,$A$1:$V$1,0))&amp;""),"")</f>
        <v/>
      </c>
      <c r="Y927" s="36">
        <f>IF(ISNUMBER(IFERROR(VALUE(IFERROR(TRIM(INDEX($A927:$V927,MATCH(Lists!$J$2,$A$1:$V$1,0))&amp;""),"")),"")),IF(AND(IFERROR(VALUE(IFERROR(TRIM(INDEX($A927:$V927,MATCH(Lists!$J$2,$A$1:$V$1,0))&amp;""),"")),"")&gt;=0,IFERROR(VALUE(IFERROR(TRIM(INDEX($A927:$V927,MATCH(Lists!$J$2,$A$1:$V$1,0))&amp;""),"")),"")&lt;=10),IFERROR(VALUE(IFERROR(TRIM(INDEX($A927:$V927,MATCH(Lists!$J$2,$A$1:$V$1,0))&amp;""),"")),""),""),"")</f>
        <v/>
      </c>
      <c r="Z927" s="36">
        <f>IF(Y927="","",IF(Y927&gt;=9,"Promoter",IF(Y927&gt;=7,"Passive","Detractor")))</f>
        <v/>
      </c>
      <c r="AA927" s="36">
        <f>IFERROR(VALUE(IFERROR(TRIM(INDEX($A927:$V927,MATCH(Lists!$J$4,$A$1:$V$1,0))&amp;""),"")),"")</f>
        <v/>
      </c>
      <c r="AB927" s="36">
        <f>IFERROR(VALUE(IFERROR(TRIM(INDEX($A927:$V927,MATCH(Lists!$J$5,$A$1:$V$1,0))&amp;""),"")),"")</f>
        <v/>
      </c>
      <c r="AC927" s="36">
        <f>IFERROR(VALUE(IFERROR(TRIM(INDEX($A927:$V927,MATCH(Lists!$J$6,$A$1:$V$1,0))&amp;""),"")),"")</f>
        <v/>
      </c>
      <c r="AD927" s="36">
        <f>IFERROR(TRIM(INDEX($A927:$V927,MATCH(Lists!$J$7,$A$1:$V$1,0))&amp;""),"")</f>
        <v/>
      </c>
      <c r="AE927" s="36">
        <f>IFERROR(TRIM(INDEX($A927:$V927,MATCH(Lists!$J$8,$A$1:$V$1,0))&amp;""),"")</f>
        <v/>
      </c>
      <c r="AF927" s="36">
        <f>IFERROR(TRIM(INDEX($A927:$V927,MATCH(Lists!$J$3,$A$1:$V$1,0))&amp;""),"")</f>
        <v/>
      </c>
      <c r="AG927" s="36">
        <f>IF(LEN(AF927)&gt;0,MAX($AG$1:AG926)+1,"")</f>
        <v/>
      </c>
      <c r="AH927" s="36">
        <f>IFERROR(TRIM(INDEX($A927:$V927,MATCH(Lists!$J$9,$A$1:$V$1,0))&amp;""),"")</f>
        <v/>
      </c>
    </row>
    <row r="928">
      <c r="W928" s="35" t="n"/>
      <c r="X928" s="36">
        <f>IFERROR(TRIM(INDEX($A928:$V928,MATCH(Lists!$J$10,$A$1:$V$1,0))&amp;""),"")</f>
        <v/>
      </c>
      <c r="Y928" s="36">
        <f>IF(ISNUMBER(IFERROR(VALUE(IFERROR(TRIM(INDEX($A928:$V928,MATCH(Lists!$J$2,$A$1:$V$1,0))&amp;""),"")),"")),IF(AND(IFERROR(VALUE(IFERROR(TRIM(INDEX($A928:$V928,MATCH(Lists!$J$2,$A$1:$V$1,0))&amp;""),"")),"")&gt;=0,IFERROR(VALUE(IFERROR(TRIM(INDEX($A928:$V928,MATCH(Lists!$J$2,$A$1:$V$1,0))&amp;""),"")),"")&lt;=10),IFERROR(VALUE(IFERROR(TRIM(INDEX($A928:$V928,MATCH(Lists!$J$2,$A$1:$V$1,0))&amp;""),"")),""),""),"")</f>
        <v/>
      </c>
      <c r="Z928" s="36">
        <f>IF(Y928="","",IF(Y928&gt;=9,"Promoter",IF(Y928&gt;=7,"Passive","Detractor")))</f>
        <v/>
      </c>
      <c r="AA928" s="36">
        <f>IFERROR(VALUE(IFERROR(TRIM(INDEX($A928:$V928,MATCH(Lists!$J$4,$A$1:$V$1,0))&amp;""),"")),"")</f>
        <v/>
      </c>
      <c r="AB928" s="36">
        <f>IFERROR(VALUE(IFERROR(TRIM(INDEX($A928:$V928,MATCH(Lists!$J$5,$A$1:$V$1,0))&amp;""),"")),"")</f>
        <v/>
      </c>
      <c r="AC928" s="36">
        <f>IFERROR(VALUE(IFERROR(TRIM(INDEX($A928:$V928,MATCH(Lists!$J$6,$A$1:$V$1,0))&amp;""),"")),"")</f>
        <v/>
      </c>
      <c r="AD928" s="36">
        <f>IFERROR(TRIM(INDEX($A928:$V928,MATCH(Lists!$J$7,$A$1:$V$1,0))&amp;""),"")</f>
        <v/>
      </c>
      <c r="AE928" s="36">
        <f>IFERROR(TRIM(INDEX($A928:$V928,MATCH(Lists!$J$8,$A$1:$V$1,0))&amp;""),"")</f>
        <v/>
      </c>
      <c r="AF928" s="36">
        <f>IFERROR(TRIM(INDEX($A928:$V928,MATCH(Lists!$J$3,$A$1:$V$1,0))&amp;""),"")</f>
        <v/>
      </c>
      <c r="AG928" s="36">
        <f>IF(LEN(AF928)&gt;0,MAX($AG$1:AG927)+1,"")</f>
        <v/>
      </c>
      <c r="AH928" s="36">
        <f>IFERROR(TRIM(INDEX($A928:$V928,MATCH(Lists!$J$9,$A$1:$V$1,0))&amp;""),"")</f>
        <v/>
      </c>
    </row>
    <row r="929">
      <c r="W929" s="35" t="n"/>
      <c r="X929" s="36">
        <f>IFERROR(TRIM(INDEX($A929:$V929,MATCH(Lists!$J$10,$A$1:$V$1,0))&amp;""),"")</f>
        <v/>
      </c>
      <c r="Y929" s="36">
        <f>IF(ISNUMBER(IFERROR(VALUE(IFERROR(TRIM(INDEX($A929:$V929,MATCH(Lists!$J$2,$A$1:$V$1,0))&amp;""),"")),"")),IF(AND(IFERROR(VALUE(IFERROR(TRIM(INDEX($A929:$V929,MATCH(Lists!$J$2,$A$1:$V$1,0))&amp;""),"")),"")&gt;=0,IFERROR(VALUE(IFERROR(TRIM(INDEX($A929:$V929,MATCH(Lists!$J$2,$A$1:$V$1,0))&amp;""),"")),"")&lt;=10),IFERROR(VALUE(IFERROR(TRIM(INDEX($A929:$V929,MATCH(Lists!$J$2,$A$1:$V$1,0))&amp;""),"")),""),""),"")</f>
        <v/>
      </c>
      <c r="Z929" s="36">
        <f>IF(Y929="","",IF(Y929&gt;=9,"Promoter",IF(Y929&gt;=7,"Passive","Detractor")))</f>
        <v/>
      </c>
      <c r="AA929" s="36">
        <f>IFERROR(VALUE(IFERROR(TRIM(INDEX($A929:$V929,MATCH(Lists!$J$4,$A$1:$V$1,0))&amp;""),"")),"")</f>
        <v/>
      </c>
      <c r="AB929" s="36">
        <f>IFERROR(VALUE(IFERROR(TRIM(INDEX($A929:$V929,MATCH(Lists!$J$5,$A$1:$V$1,0))&amp;""),"")),"")</f>
        <v/>
      </c>
      <c r="AC929" s="36">
        <f>IFERROR(VALUE(IFERROR(TRIM(INDEX($A929:$V929,MATCH(Lists!$J$6,$A$1:$V$1,0))&amp;""),"")),"")</f>
        <v/>
      </c>
      <c r="AD929" s="36">
        <f>IFERROR(TRIM(INDEX($A929:$V929,MATCH(Lists!$J$7,$A$1:$V$1,0))&amp;""),"")</f>
        <v/>
      </c>
      <c r="AE929" s="36">
        <f>IFERROR(TRIM(INDEX($A929:$V929,MATCH(Lists!$J$8,$A$1:$V$1,0))&amp;""),"")</f>
        <v/>
      </c>
      <c r="AF929" s="36">
        <f>IFERROR(TRIM(INDEX($A929:$V929,MATCH(Lists!$J$3,$A$1:$V$1,0))&amp;""),"")</f>
        <v/>
      </c>
      <c r="AG929" s="36">
        <f>IF(LEN(AF929)&gt;0,MAX($AG$1:AG928)+1,"")</f>
        <v/>
      </c>
      <c r="AH929" s="36">
        <f>IFERROR(TRIM(INDEX($A929:$V929,MATCH(Lists!$J$9,$A$1:$V$1,0))&amp;""),"")</f>
        <v/>
      </c>
    </row>
    <row r="930">
      <c r="W930" s="35" t="n"/>
      <c r="X930" s="36">
        <f>IFERROR(TRIM(INDEX($A930:$V930,MATCH(Lists!$J$10,$A$1:$V$1,0))&amp;""),"")</f>
        <v/>
      </c>
      <c r="Y930" s="36">
        <f>IF(ISNUMBER(IFERROR(VALUE(IFERROR(TRIM(INDEX($A930:$V930,MATCH(Lists!$J$2,$A$1:$V$1,0))&amp;""),"")),"")),IF(AND(IFERROR(VALUE(IFERROR(TRIM(INDEX($A930:$V930,MATCH(Lists!$J$2,$A$1:$V$1,0))&amp;""),"")),"")&gt;=0,IFERROR(VALUE(IFERROR(TRIM(INDEX($A930:$V930,MATCH(Lists!$J$2,$A$1:$V$1,0))&amp;""),"")),"")&lt;=10),IFERROR(VALUE(IFERROR(TRIM(INDEX($A930:$V930,MATCH(Lists!$J$2,$A$1:$V$1,0))&amp;""),"")),""),""),"")</f>
        <v/>
      </c>
      <c r="Z930" s="36">
        <f>IF(Y930="","",IF(Y930&gt;=9,"Promoter",IF(Y930&gt;=7,"Passive","Detractor")))</f>
        <v/>
      </c>
      <c r="AA930" s="36">
        <f>IFERROR(VALUE(IFERROR(TRIM(INDEX($A930:$V930,MATCH(Lists!$J$4,$A$1:$V$1,0))&amp;""),"")),"")</f>
        <v/>
      </c>
      <c r="AB930" s="36">
        <f>IFERROR(VALUE(IFERROR(TRIM(INDEX($A930:$V930,MATCH(Lists!$J$5,$A$1:$V$1,0))&amp;""),"")),"")</f>
        <v/>
      </c>
      <c r="AC930" s="36">
        <f>IFERROR(VALUE(IFERROR(TRIM(INDEX($A930:$V930,MATCH(Lists!$J$6,$A$1:$V$1,0))&amp;""),"")),"")</f>
        <v/>
      </c>
      <c r="AD930" s="36">
        <f>IFERROR(TRIM(INDEX($A930:$V930,MATCH(Lists!$J$7,$A$1:$V$1,0))&amp;""),"")</f>
        <v/>
      </c>
      <c r="AE930" s="36">
        <f>IFERROR(TRIM(INDEX($A930:$V930,MATCH(Lists!$J$8,$A$1:$V$1,0))&amp;""),"")</f>
        <v/>
      </c>
      <c r="AF930" s="36">
        <f>IFERROR(TRIM(INDEX($A930:$V930,MATCH(Lists!$J$3,$A$1:$V$1,0))&amp;""),"")</f>
        <v/>
      </c>
      <c r="AG930" s="36">
        <f>IF(LEN(AF930)&gt;0,MAX($AG$1:AG929)+1,"")</f>
        <v/>
      </c>
      <c r="AH930" s="36">
        <f>IFERROR(TRIM(INDEX($A930:$V930,MATCH(Lists!$J$9,$A$1:$V$1,0))&amp;""),"")</f>
        <v/>
      </c>
    </row>
    <row r="931">
      <c r="W931" s="35" t="n"/>
      <c r="X931" s="36">
        <f>IFERROR(TRIM(INDEX($A931:$V931,MATCH(Lists!$J$10,$A$1:$V$1,0))&amp;""),"")</f>
        <v/>
      </c>
      <c r="Y931" s="36">
        <f>IF(ISNUMBER(IFERROR(VALUE(IFERROR(TRIM(INDEX($A931:$V931,MATCH(Lists!$J$2,$A$1:$V$1,0))&amp;""),"")),"")),IF(AND(IFERROR(VALUE(IFERROR(TRIM(INDEX($A931:$V931,MATCH(Lists!$J$2,$A$1:$V$1,0))&amp;""),"")),"")&gt;=0,IFERROR(VALUE(IFERROR(TRIM(INDEX($A931:$V931,MATCH(Lists!$J$2,$A$1:$V$1,0))&amp;""),"")),"")&lt;=10),IFERROR(VALUE(IFERROR(TRIM(INDEX($A931:$V931,MATCH(Lists!$J$2,$A$1:$V$1,0))&amp;""),"")),""),""),"")</f>
        <v/>
      </c>
      <c r="Z931" s="36">
        <f>IF(Y931="","",IF(Y931&gt;=9,"Promoter",IF(Y931&gt;=7,"Passive","Detractor")))</f>
        <v/>
      </c>
      <c r="AA931" s="36">
        <f>IFERROR(VALUE(IFERROR(TRIM(INDEX($A931:$V931,MATCH(Lists!$J$4,$A$1:$V$1,0))&amp;""),"")),"")</f>
        <v/>
      </c>
      <c r="AB931" s="36">
        <f>IFERROR(VALUE(IFERROR(TRIM(INDEX($A931:$V931,MATCH(Lists!$J$5,$A$1:$V$1,0))&amp;""),"")),"")</f>
        <v/>
      </c>
      <c r="AC931" s="36">
        <f>IFERROR(VALUE(IFERROR(TRIM(INDEX($A931:$V931,MATCH(Lists!$J$6,$A$1:$V$1,0))&amp;""),"")),"")</f>
        <v/>
      </c>
      <c r="AD931" s="36">
        <f>IFERROR(TRIM(INDEX($A931:$V931,MATCH(Lists!$J$7,$A$1:$V$1,0))&amp;""),"")</f>
        <v/>
      </c>
      <c r="AE931" s="36">
        <f>IFERROR(TRIM(INDEX($A931:$V931,MATCH(Lists!$J$8,$A$1:$V$1,0))&amp;""),"")</f>
        <v/>
      </c>
      <c r="AF931" s="36">
        <f>IFERROR(TRIM(INDEX($A931:$V931,MATCH(Lists!$J$3,$A$1:$V$1,0))&amp;""),"")</f>
        <v/>
      </c>
      <c r="AG931" s="36">
        <f>IF(LEN(AF931)&gt;0,MAX($AG$1:AG930)+1,"")</f>
        <v/>
      </c>
      <c r="AH931" s="36">
        <f>IFERROR(TRIM(INDEX($A931:$V931,MATCH(Lists!$J$9,$A$1:$V$1,0))&amp;""),"")</f>
        <v/>
      </c>
    </row>
    <row r="932">
      <c r="W932" s="35" t="n"/>
      <c r="X932" s="36">
        <f>IFERROR(TRIM(INDEX($A932:$V932,MATCH(Lists!$J$10,$A$1:$V$1,0))&amp;""),"")</f>
        <v/>
      </c>
      <c r="Y932" s="36">
        <f>IF(ISNUMBER(IFERROR(VALUE(IFERROR(TRIM(INDEX($A932:$V932,MATCH(Lists!$J$2,$A$1:$V$1,0))&amp;""),"")),"")),IF(AND(IFERROR(VALUE(IFERROR(TRIM(INDEX($A932:$V932,MATCH(Lists!$J$2,$A$1:$V$1,0))&amp;""),"")),"")&gt;=0,IFERROR(VALUE(IFERROR(TRIM(INDEX($A932:$V932,MATCH(Lists!$J$2,$A$1:$V$1,0))&amp;""),"")),"")&lt;=10),IFERROR(VALUE(IFERROR(TRIM(INDEX($A932:$V932,MATCH(Lists!$J$2,$A$1:$V$1,0))&amp;""),"")),""),""),"")</f>
        <v/>
      </c>
      <c r="Z932" s="36">
        <f>IF(Y932="","",IF(Y932&gt;=9,"Promoter",IF(Y932&gt;=7,"Passive","Detractor")))</f>
        <v/>
      </c>
      <c r="AA932" s="36">
        <f>IFERROR(VALUE(IFERROR(TRIM(INDEX($A932:$V932,MATCH(Lists!$J$4,$A$1:$V$1,0))&amp;""),"")),"")</f>
        <v/>
      </c>
      <c r="AB932" s="36">
        <f>IFERROR(VALUE(IFERROR(TRIM(INDEX($A932:$V932,MATCH(Lists!$J$5,$A$1:$V$1,0))&amp;""),"")),"")</f>
        <v/>
      </c>
      <c r="AC932" s="36">
        <f>IFERROR(VALUE(IFERROR(TRIM(INDEX($A932:$V932,MATCH(Lists!$J$6,$A$1:$V$1,0))&amp;""),"")),"")</f>
        <v/>
      </c>
      <c r="AD932" s="36">
        <f>IFERROR(TRIM(INDEX($A932:$V932,MATCH(Lists!$J$7,$A$1:$V$1,0))&amp;""),"")</f>
        <v/>
      </c>
      <c r="AE932" s="36">
        <f>IFERROR(TRIM(INDEX($A932:$V932,MATCH(Lists!$J$8,$A$1:$V$1,0))&amp;""),"")</f>
        <v/>
      </c>
      <c r="AF932" s="36">
        <f>IFERROR(TRIM(INDEX($A932:$V932,MATCH(Lists!$J$3,$A$1:$V$1,0))&amp;""),"")</f>
        <v/>
      </c>
      <c r="AG932" s="36">
        <f>IF(LEN(AF932)&gt;0,MAX($AG$1:AG931)+1,"")</f>
        <v/>
      </c>
      <c r="AH932" s="36">
        <f>IFERROR(TRIM(INDEX($A932:$V932,MATCH(Lists!$J$9,$A$1:$V$1,0))&amp;""),"")</f>
        <v/>
      </c>
    </row>
    <row r="933">
      <c r="W933" s="35" t="n"/>
      <c r="X933" s="36">
        <f>IFERROR(TRIM(INDEX($A933:$V933,MATCH(Lists!$J$10,$A$1:$V$1,0))&amp;""),"")</f>
        <v/>
      </c>
      <c r="Y933" s="36">
        <f>IF(ISNUMBER(IFERROR(VALUE(IFERROR(TRIM(INDEX($A933:$V933,MATCH(Lists!$J$2,$A$1:$V$1,0))&amp;""),"")),"")),IF(AND(IFERROR(VALUE(IFERROR(TRIM(INDEX($A933:$V933,MATCH(Lists!$J$2,$A$1:$V$1,0))&amp;""),"")),"")&gt;=0,IFERROR(VALUE(IFERROR(TRIM(INDEX($A933:$V933,MATCH(Lists!$J$2,$A$1:$V$1,0))&amp;""),"")),"")&lt;=10),IFERROR(VALUE(IFERROR(TRIM(INDEX($A933:$V933,MATCH(Lists!$J$2,$A$1:$V$1,0))&amp;""),"")),""),""),"")</f>
        <v/>
      </c>
      <c r="Z933" s="36">
        <f>IF(Y933="","",IF(Y933&gt;=9,"Promoter",IF(Y933&gt;=7,"Passive","Detractor")))</f>
        <v/>
      </c>
      <c r="AA933" s="36">
        <f>IFERROR(VALUE(IFERROR(TRIM(INDEX($A933:$V933,MATCH(Lists!$J$4,$A$1:$V$1,0))&amp;""),"")),"")</f>
        <v/>
      </c>
      <c r="AB933" s="36">
        <f>IFERROR(VALUE(IFERROR(TRIM(INDEX($A933:$V933,MATCH(Lists!$J$5,$A$1:$V$1,0))&amp;""),"")),"")</f>
        <v/>
      </c>
      <c r="AC933" s="36">
        <f>IFERROR(VALUE(IFERROR(TRIM(INDEX($A933:$V933,MATCH(Lists!$J$6,$A$1:$V$1,0))&amp;""),"")),"")</f>
        <v/>
      </c>
      <c r="AD933" s="36">
        <f>IFERROR(TRIM(INDEX($A933:$V933,MATCH(Lists!$J$7,$A$1:$V$1,0))&amp;""),"")</f>
        <v/>
      </c>
      <c r="AE933" s="36">
        <f>IFERROR(TRIM(INDEX($A933:$V933,MATCH(Lists!$J$8,$A$1:$V$1,0))&amp;""),"")</f>
        <v/>
      </c>
      <c r="AF933" s="36">
        <f>IFERROR(TRIM(INDEX($A933:$V933,MATCH(Lists!$J$3,$A$1:$V$1,0))&amp;""),"")</f>
        <v/>
      </c>
      <c r="AG933" s="36">
        <f>IF(LEN(AF933)&gt;0,MAX($AG$1:AG932)+1,"")</f>
        <v/>
      </c>
      <c r="AH933" s="36">
        <f>IFERROR(TRIM(INDEX($A933:$V933,MATCH(Lists!$J$9,$A$1:$V$1,0))&amp;""),"")</f>
        <v/>
      </c>
    </row>
    <row r="934">
      <c r="W934" s="35" t="n"/>
      <c r="X934" s="36">
        <f>IFERROR(TRIM(INDEX($A934:$V934,MATCH(Lists!$J$10,$A$1:$V$1,0))&amp;""),"")</f>
        <v/>
      </c>
      <c r="Y934" s="36">
        <f>IF(ISNUMBER(IFERROR(VALUE(IFERROR(TRIM(INDEX($A934:$V934,MATCH(Lists!$J$2,$A$1:$V$1,0))&amp;""),"")),"")),IF(AND(IFERROR(VALUE(IFERROR(TRIM(INDEX($A934:$V934,MATCH(Lists!$J$2,$A$1:$V$1,0))&amp;""),"")),"")&gt;=0,IFERROR(VALUE(IFERROR(TRIM(INDEX($A934:$V934,MATCH(Lists!$J$2,$A$1:$V$1,0))&amp;""),"")),"")&lt;=10),IFERROR(VALUE(IFERROR(TRIM(INDEX($A934:$V934,MATCH(Lists!$J$2,$A$1:$V$1,0))&amp;""),"")),""),""),"")</f>
        <v/>
      </c>
      <c r="Z934" s="36">
        <f>IF(Y934="","",IF(Y934&gt;=9,"Promoter",IF(Y934&gt;=7,"Passive","Detractor")))</f>
        <v/>
      </c>
      <c r="AA934" s="36">
        <f>IFERROR(VALUE(IFERROR(TRIM(INDEX($A934:$V934,MATCH(Lists!$J$4,$A$1:$V$1,0))&amp;""),"")),"")</f>
        <v/>
      </c>
      <c r="AB934" s="36">
        <f>IFERROR(VALUE(IFERROR(TRIM(INDEX($A934:$V934,MATCH(Lists!$J$5,$A$1:$V$1,0))&amp;""),"")),"")</f>
        <v/>
      </c>
      <c r="AC934" s="36">
        <f>IFERROR(VALUE(IFERROR(TRIM(INDEX($A934:$V934,MATCH(Lists!$J$6,$A$1:$V$1,0))&amp;""),"")),"")</f>
        <v/>
      </c>
      <c r="AD934" s="36">
        <f>IFERROR(TRIM(INDEX($A934:$V934,MATCH(Lists!$J$7,$A$1:$V$1,0))&amp;""),"")</f>
        <v/>
      </c>
      <c r="AE934" s="36">
        <f>IFERROR(TRIM(INDEX($A934:$V934,MATCH(Lists!$J$8,$A$1:$V$1,0))&amp;""),"")</f>
        <v/>
      </c>
      <c r="AF934" s="36">
        <f>IFERROR(TRIM(INDEX($A934:$V934,MATCH(Lists!$J$3,$A$1:$V$1,0))&amp;""),"")</f>
        <v/>
      </c>
      <c r="AG934" s="36">
        <f>IF(LEN(AF934)&gt;0,MAX($AG$1:AG933)+1,"")</f>
        <v/>
      </c>
      <c r="AH934" s="36">
        <f>IFERROR(TRIM(INDEX($A934:$V934,MATCH(Lists!$J$9,$A$1:$V$1,0))&amp;""),"")</f>
        <v/>
      </c>
    </row>
    <row r="935">
      <c r="W935" s="35" t="n"/>
      <c r="X935" s="36">
        <f>IFERROR(TRIM(INDEX($A935:$V935,MATCH(Lists!$J$10,$A$1:$V$1,0))&amp;""),"")</f>
        <v/>
      </c>
      <c r="Y935" s="36">
        <f>IF(ISNUMBER(IFERROR(VALUE(IFERROR(TRIM(INDEX($A935:$V935,MATCH(Lists!$J$2,$A$1:$V$1,0))&amp;""),"")),"")),IF(AND(IFERROR(VALUE(IFERROR(TRIM(INDEX($A935:$V935,MATCH(Lists!$J$2,$A$1:$V$1,0))&amp;""),"")),"")&gt;=0,IFERROR(VALUE(IFERROR(TRIM(INDEX($A935:$V935,MATCH(Lists!$J$2,$A$1:$V$1,0))&amp;""),"")),"")&lt;=10),IFERROR(VALUE(IFERROR(TRIM(INDEX($A935:$V935,MATCH(Lists!$J$2,$A$1:$V$1,0))&amp;""),"")),""),""),"")</f>
        <v/>
      </c>
      <c r="Z935" s="36">
        <f>IF(Y935="","",IF(Y935&gt;=9,"Promoter",IF(Y935&gt;=7,"Passive","Detractor")))</f>
        <v/>
      </c>
      <c r="AA935" s="36">
        <f>IFERROR(VALUE(IFERROR(TRIM(INDEX($A935:$V935,MATCH(Lists!$J$4,$A$1:$V$1,0))&amp;""),"")),"")</f>
        <v/>
      </c>
      <c r="AB935" s="36">
        <f>IFERROR(VALUE(IFERROR(TRIM(INDEX($A935:$V935,MATCH(Lists!$J$5,$A$1:$V$1,0))&amp;""),"")),"")</f>
        <v/>
      </c>
      <c r="AC935" s="36">
        <f>IFERROR(VALUE(IFERROR(TRIM(INDEX($A935:$V935,MATCH(Lists!$J$6,$A$1:$V$1,0))&amp;""),"")),"")</f>
        <v/>
      </c>
      <c r="AD935" s="36">
        <f>IFERROR(TRIM(INDEX($A935:$V935,MATCH(Lists!$J$7,$A$1:$V$1,0))&amp;""),"")</f>
        <v/>
      </c>
      <c r="AE935" s="36">
        <f>IFERROR(TRIM(INDEX($A935:$V935,MATCH(Lists!$J$8,$A$1:$V$1,0))&amp;""),"")</f>
        <v/>
      </c>
      <c r="AF935" s="36">
        <f>IFERROR(TRIM(INDEX($A935:$V935,MATCH(Lists!$J$3,$A$1:$V$1,0))&amp;""),"")</f>
        <v/>
      </c>
      <c r="AG935" s="36">
        <f>IF(LEN(AF935)&gt;0,MAX($AG$1:AG934)+1,"")</f>
        <v/>
      </c>
      <c r="AH935" s="36">
        <f>IFERROR(TRIM(INDEX($A935:$V935,MATCH(Lists!$J$9,$A$1:$V$1,0))&amp;""),"")</f>
        <v/>
      </c>
    </row>
    <row r="936">
      <c r="W936" s="35" t="n"/>
      <c r="X936" s="36">
        <f>IFERROR(TRIM(INDEX($A936:$V936,MATCH(Lists!$J$10,$A$1:$V$1,0))&amp;""),"")</f>
        <v/>
      </c>
      <c r="Y936" s="36">
        <f>IF(ISNUMBER(IFERROR(VALUE(IFERROR(TRIM(INDEX($A936:$V936,MATCH(Lists!$J$2,$A$1:$V$1,0))&amp;""),"")),"")),IF(AND(IFERROR(VALUE(IFERROR(TRIM(INDEX($A936:$V936,MATCH(Lists!$J$2,$A$1:$V$1,0))&amp;""),"")),"")&gt;=0,IFERROR(VALUE(IFERROR(TRIM(INDEX($A936:$V936,MATCH(Lists!$J$2,$A$1:$V$1,0))&amp;""),"")),"")&lt;=10),IFERROR(VALUE(IFERROR(TRIM(INDEX($A936:$V936,MATCH(Lists!$J$2,$A$1:$V$1,0))&amp;""),"")),""),""),"")</f>
        <v/>
      </c>
      <c r="Z936" s="36">
        <f>IF(Y936="","",IF(Y936&gt;=9,"Promoter",IF(Y936&gt;=7,"Passive","Detractor")))</f>
        <v/>
      </c>
      <c r="AA936" s="36">
        <f>IFERROR(VALUE(IFERROR(TRIM(INDEX($A936:$V936,MATCH(Lists!$J$4,$A$1:$V$1,0))&amp;""),"")),"")</f>
        <v/>
      </c>
      <c r="AB936" s="36">
        <f>IFERROR(VALUE(IFERROR(TRIM(INDEX($A936:$V936,MATCH(Lists!$J$5,$A$1:$V$1,0))&amp;""),"")),"")</f>
        <v/>
      </c>
      <c r="AC936" s="36">
        <f>IFERROR(VALUE(IFERROR(TRIM(INDEX($A936:$V936,MATCH(Lists!$J$6,$A$1:$V$1,0))&amp;""),"")),"")</f>
        <v/>
      </c>
      <c r="AD936" s="36">
        <f>IFERROR(TRIM(INDEX($A936:$V936,MATCH(Lists!$J$7,$A$1:$V$1,0))&amp;""),"")</f>
        <v/>
      </c>
      <c r="AE936" s="36">
        <f>IFERROR(TRIM(INDEX($A936:$V936,MATCH(Lists!$J$8,$A$1:$V$1,0))&amp;""),"")</f>
        <v/>
      </c>
      <c r="AF936" s="36">
        <f>IFERROR(TRIM(INDEX($A936:$V936,MATCH(Lists!$J$3,$A$1:$V$1,0))&amp;""),"")</f>
        <v/>
      </c>
      <c r="AG936" s="36">
        <f>IF(LEN(AF936)&gt;0,MAX($AG$1:AG935)+1,"")</f>
        <v/>
      </c>
      <c r="AH936" s="36">
        <f>IFERROR(TRIM(INDEX($A936:$V936,MATCH(Lists!$J$9,$A$1:$V$1,0))&amp;""),"")</f>
        <v/>
      </c>
    </row>
    <row r="937">
      <c r="W937" s="35" t="n"/>
      <c r="X937" s="36">
        <f>IFERROR(TRIM(INDEX($A937:$V937,MATCH(Lists!$J$10,$A$1:$V$1,0))&amp;""),"")</f>
        <v/>
      </c>
      <c r="Y937" s="36">
        <f>IF(ISNUMBER(IFERROR(VALUE(IFERROR(TRIM(INDEX($A937:$V937,MATCH(Lists!$J$2,$A$1:$V$1,0))&amp;""),"")),"")),IF(AND(IFERROR(VALUE(IFERROR(TRIM(INDEX($A937:$V937,MATCH(Lists!$J$2,$A$1:$V$1,0))&amp;""),"")),"")&gt;=0,IFERROR(VALUE(IFERROR(TRIM(INDEX($A937:$V937,MATCH(Lists!$J$2,$A$1:$V$1,0))&amp;""),"")),"")&lt;=10),IFERROR(VALUE(IFERROR(TRIM(INDEX($A937:$V937,MATCH(Lists!$J$2,$A$1:$V$1,0))&amp;""),"")),""),""),"")</f>
        <v/>
      </c>
      <c r="Z937" s="36">
        <f>IF(Y937="","",IF(Y937&gt;=9,"Promoter",IF(Y937&gt;=7,"Passive","Detractor")))</f>
        <v/>
      </c>
      <c r="AA937" s="36">
        <f>IFERROR(VALUE(IFERROR(TRIM(INDEX($A937:$V937,MATCH(Lists!$J$4,$A$1:$V$1,0))&amp;""),"")),"")</f>
        <v/>
      </c>
      <c r="AB937" s="36">
        <f>IFERROR(VALUE(IFERROR(TRIM(INDEX($A937:$V937,MATCH(Lists!$J$5,$A$1:$V$1,0))&amp;""),"")),"")</f>
        <v/>
      </c>
      <c r="AC937" s="36">
        <f>IFERROR(VALUE(IFERROR(TRIM(INDEX($A937:$V937,MATCH(Lists!$J$6,$A$1:$V$1,0))&amp;""),"")),"")</f>
        <v/>
      </c>
      <c r="AD937" s="36">
        <f>IFERROR(TRIM(INDEX($A937:$V937,MATCH(Lists!$J$7,$A$1:$V$1,0))&amp;""),"")</f>
        <v/>
      </c>
      <c r="AE937" s="36">
        <f>IFERROR(TRIM(INDEX($A937:$V937,MATCH(Lists!$J$8,$A$1:$V$1,0))&amp;""),"")</f>
        <v/>
      </c>
      <c r="AF937" s="36">
        <f>IFERROR(TRIM(INDEX($A937:$V937,MATCH(Lists!$J$3,$A$1:$V$1,0))&amp;""),"")</f>
        <v/>
      </c>
      <c r="AG937" s="36">
        <f>IF(LEN(AF937)&gt;0,MAX($AG$1:AG936)+1,"")</f>
        <v/>
      </c>
      <c r="AH937" s="36">
        <f>IFERROR(TRIM(INDEX($A937:$V937,MATCH(Lists!$J$9,$A$1:$V$1,0))&amp;""),"")</f>
        <v/>
      </c>
    </row>
    <row r="938">
      <c r="W938" s="35" t="n"/>
      <c r="X938" s="36">
        <f>IFERROR(TRIM(INDEX($A938:$V938,MATCH(Lists!$J$10,$A$1:$V$1,0))&amp;""),"")</f>
        <v/>
      </c>
      <c r="Y938" s="36">
        <f>IF(ISNUMBER(IFERROR(VALUE(IFERROR(TRIM(INDEX($A938:$V938,MATCH(Lists!$J$2,$A$1:$V$1,0))&amp;""),"")),"")),IF(AND(IFERROR(VALUE(IFERROR(TRIM(INDEX($A938:$V938,MATCH(Lists!$J$2,$A$1:$V$1,0))&amp;""),"")),"")&gt;=0,IFERROR(VALUE(IFERROR(TRIM(INDEX($A938:$V938,MATCH(Lists!$J$2,$A$1:$V$1,0))&amp;""),"")),"")&lt;=10),IFERROR(VALUE(IFERROR(TRIM(INDEX($A938:$V938,MATCH(Lists!$J$2,$A$1:$V$1,0))&amp;""),"")),""),""),"")</f>
        <v/>
      </c>
      <c r="Z938" s="36">
        <f>IF(Y938="","",IF(Y938&gt;=9,"Promoter",IF(Y938&gt;=7,"Passive","Detractor")))</f>
        <v/>
      </c>
      <c r="AA938" s="36">
        <f>IFERROR(VALUE(IFERROR(TRIM(INDEX($A938:$V938,MATCH(Lists!$J$4,$A$1:$V$1,0))&amp;""),"")),"")</f>
        <v/>
      </c>
      <c r="AB938" s="36">
        <f>IFERROR(VALUE(IFERROR(TRIM(INDEX($A938:$V938,MATCH(Lists!$J$5,$A$1:$V$1,0))&amp;""),"")),"")</f>
        <v/>
      </c>
      <c r="AC938" s="36">
        <f>IFERROR(VALUE(IFERROR(TRIM(INDEX($A938:$V938,MATCH(Lists!$J$6,$A$1:$V$1,0))&amp;""),"")),"")</f>
        <v/>
      </c>
      <c r="AD938" s="36">
        <f>IFERROR(TRIM(INDEX($A938:$V938,MATCH(Lists!$J$7,$A$1:$V$1,0))&amp;""),"")</f>
        <v/>
      </c>
      <c r="AE938" s="36">
        <f>IFERROR(TRIM(INDEX($A938:$V938,MATCH(Lists!$J$8,$A$1:$V$1,0))&amp;""),"")</f>
        <v/>
      </c>
      <c r="AF938" s="36">
        <f>IFERROR(TRIM(INDEX($A938:$V938,MATCH(Lists!$J$3,$A$1:$V$1,0))&amp;""),"")</f>
        <v/>
      </c>
      <c r="AG938" s="36">
        <f>IF(LEN(AF938)&gt;0,MAX($AG$1:AG937)+1,"")</f>
        <v/>
      </c>
      <c r="AH938" s="36">
        <f>IFERROR(TRIM(INDEX($A938:$V938,MATCH(Lists!$J$9,$A$1:$V$1,0))&amp;""),"")</f>
        <v/>
      </c>
    </row>
    <row r="939">
      <c r="W939" s="35" t="n"/>
      <c r="X939" s="36">
        <f>IFERROR(TRIM(INDEX($A939:$V939,MATCH(Lists!$J$10,$A$1:$V$1,0))&amp;""),"")</f>
        <v/>
      </c>
      <c r="Y939" s="36">
        <f>IF(ISNUMBER(IFERROR(VALUE(IFERROR(TRIM(INDEX($A939:$V939,MATCH(Lists!$J$2,$A$1:$V$1,0))&amp;""),"")),"")),IF(AND(IFERROR(VALUE(IFERROR(TRIM(INDEX($A939:$V939,MATCH(Lists!$J$2,$A$1:$V$1,0))&amp;""),"")),"")&gt;=0,IFERROR(VALUE(IFERROR(TRIM(INDEX($A939:$V939,MATCH(Lists!$J$2,$A$1:$V$1,0))&amp;""),"")),"")&lt;=10),IFERROR(VALUE(IFERROR(TRIM(INDEX($A939:$V939,MATCH(Lists!$J$2,$A$1:$V$1,0))&amp;""),"")),""),""),"")</f>
        <v/>
      </c>
      <c r="Z939" s="36">
        <f>IF(Y939="","",IF(Y939&gt;=9,"Promoter",IF(Y939&gt;=7,"Passive","Detractor")))</f>
        <v/>
      </c>
      <c r="AA939" s="36">
        <f>IFERROR(VALUE(IFERROR(TRIM(INDEX($A939:$V939,MATCH(Lists!$J$4,$A$1:$V$1,0))&amp;""),"")),"")</f>
        <v/>
      </c>
      <c r="AB939" s="36">
        <f>IFERROR(VALUE(IFERROR(TRIM(INDEX($A939:$V939,MATCH(Lists!$J$5,$A$1:$V$1,0))&amp;""),"")),"")</f>
        <v/>
      </c>
      <c r="AC939" s="36">
        <f>IFERROR(VALUE(IFERROR(TRIM(INDEX($A939:$V939,MATCH(Lists!$J$6,$A$1:$V$1,0))&amp;""),"")),"")</f>
        <v/>
      </c>
      <c r="AD939" s="36">
        <f>IFERROR(TRIM(INDEX($A939:$V939,MATCH(Lists!$J$7,$A$1:$V$1,0))&amp;""),"")</f>
        <v/>
      </c>
      <c r="AE939" s="36">
        <f>IFERROR(TRIM(INDEX($A939:$V939,MATCH(Lists!$J$8,$A$1:$V$1,0))&amp;""),"")</f>
        <v/>
      </c>
      <c r="AF939" s="36">
        <f>IFERROR(TRIM(INDEX($A939:$V939,MATCH(Lists!$J$3,$A$1:$V$1,0))&amp;""),"")</f>
        <v/>
      </c>
      <c r="AG939" s="36">
        <f>IF(LEN(AF939)&gt;0,MAX($AG$1:AG938)+1,"")</f>
        <v/>
      </c>
      <c r="AH939" s="36">
        <f>IFERROR(TRIM(INDEX($A939:$V939,MATCH(Lists!$J$9,$A$1:$V$1,0))&amp;""),"")</f>
        <v/>
      </c>
    </row>
    <row r="940">
      <c r="W940" s="35" t="n"/>
      <c r="X940" s="36">
        <f>IFERROR(TRIM(INDEX($A940:$V940,MATCH(Lists!$J$10,$A$1:$V$1,0))&amp;""),"")</f>
        <v/>
      </c>
      <c r="Y940" s="36">
        <f>IF(ISNUMBER(IFERROR(VALUE(IFERROR(TRIM(INDEX($A940:$V940,MATCH(Lists!$J$2,$A$1:$V$1,0))&amp;""),"")),"")),IF(AND(IFERROR(VALUE(IFERROR(TRIM(INDEX($A940:$V940,MATCH(Lists!$J$2,$A$1:$V$1,0))&amp;""),"")),"")&gt;=0,IFERROR(VALUE(IFERROR(TRIM(INDEX($A940:$V940,MATCH(Lists!$J$2,$A$1:$V$1,0))&amp;""),"")),"")&lt;=10),IFERROR(VALUE(IFERROR(TRIM(INDEX($A940:$V940,MATCH(Lists!$J$2,$A$1:$V$1,0))&amp;""),"")),""),""),"")</f>
        <v/>
      </c>
      <c r="Z940" s="36">
        <f>IF(Y940="","",IF(Y940&gt;=9,"Promoter",IF(Y940&gt;=7,"Passive","Detractor")))</f>
        <v/>
      </c>
      <c r="AA940" s="36">
        <f>IFERROR(VALUE(IFERROR(TRIM(INDEX($A940:$V940,MATCH(Lists!$J$4,$A$1:$V$1,0))&amp;""),"")),"")</f>
        <v/>
      </c>
      <c r="AB940" s="36">
        <f>IFERROR(VALUE(IFERROR(TRIM(INDEX($A940:$V940,MATCH(Lists!$J$5,$A$1:$V$1,0))&amp;""),"")),"")</f>
        <v/>
      </c>
      <c r="AC940" s="36">
        <f>IFERROR(VALUE(IFERROR(TRIM(INDEX($A940:$V940,MATCH(Lists!$J$6,$A$1:$V$1,0))&amp;""),"")),"")</f>
        <v/>
      </c>
      <c r="AD940" s="36">
        <f>IFERROR(TRIM(INDEX($A940:$V940,MATCH(Lists!$J$7,$A$1:$V$1,0))&amp;""),"")</f>
        <v/>
      </c>
      <c r="AE940" s="36">
        <f>IFERROR(TRIM(INDEX($A940:$V940,MATCH(Lists!$J$8,$A$1:$V$1,0))&amp;""),"")</f>
        <v/>
      </c>
      <c r="AF940" s="36">
        <f>IFERROR(TRIM(INDEX($A940:$V940,MATCH(Lists!$J$3,$A$1:$V$1,0))&amp;""),"")</f>
        <v/>
      </c>
      <c r="AG940" s="36">
        <f>IF(LEN(AF940)&gt;0,MAX($AG$1:AG939)+1,"")</f>
        <v/>
      </c>
      <c r="AH940" s="36">
        <f>IFERROR(TRIM(INDEX($A940:$V940,MATCH(Lists!$J$9,$A$1:$V$1,0))&amp;""),"")</f>
        <v/>
      </c>
    </row>
    <row r="941">
      <c r="W941" s="35" t="n"/>
      <c r="X941" s="36">
        <f>IFERROR(TRIM(INDEX($A941:$V941,MATCH(Lists!$J$10,$A$1:$V$1,0))&amp;""),"")</f>
        <v/>
      </c>
      <c r="Y941" s="36">
        <f>IF(ISNUMBER(IFERROR(VALUE(IFERROR(TRIM(INDEX($A941:$V941,MATCH(Lists!$J$2,$A$1:$V$1,0))&amp;""),"")),"")),IF(AND(IFERROR(VALUE(IFERROR(TRIM(INDEX($A941:$V941,MATCH(Lists!$J$2,$A$1:$V$1,0))&amp;""),"")),"")&gt;=0,IFERROR(VALUE(IFERROR(TRIM(INDEX($A941:$V941,MATCH(Lists!$J$2,$A$1:$V$1,0))&amp;""),"")),"")&lt;=10),IFERROR(VALUE(IFERROR(TRIM(INDEX($A941:$V941,MATCH(Lists!$J$2,$A$1:$V$1,0))&amp;""),"")),""),""),"")</f>
        <v/>
      </c>
      <c r="Z941" s="36">
        <f>IF(Y941="","",IF(Y941&gt;=9,"Promoter",IF(Y941&gt;=7,"Passive","Detractor")))</f>
        <v/>
      </c>
      <c r="AA941" s="36">
        <f>IFERROR(VALUE(IFERROR(TRIM(INDEX($A941:$V941,MATCH(Lists!$J$4,$A$1:$V$1,0))&amp;""),"")),"")</f>
        <v/>
      </c>
      <c r="AB941" s="36">
        <f>IFERROR(VALUE(IFERROR(TRIM(INDEX($A941:$V941,MATCH(Lists!$J$5,$A$1:$V$1,0))&amp;""),"")),"")</f>
        <v/>
      </c>
      <c r="AC941" s="36">
        <f>IFERROR(VALUE(IFERROR(TRIM(INDEX($A941:$V941,MATCH(Lists!$J$6,$A$1:$V$1,0))&amp;""),"")),"")</f>
        <v/>
      </c>
      <c r="AD941" s="36">
        <f>IFERROR(TRIM(INDEX($A941:$V941,MATCH(Lists!$J$7,$A$1:$V$1,0))&amp;""),"")</f>
        <v/>
      </c>
      <c r="AE941" s="36">
        <f>IFERROR(TRIM(INDEX($A941:$V941,MATCH(Lists!$J$8,$A$1:$V$1,0))&amp;""),"")</f>
        <v/>
      </c>
      <c r="AF941" s="36">
        <f>IFERROR(TRIM(INDEX($A941:$V941,MATCH(Lists!$J$3,$A$1:$V$1,0))&amp;""),"")</f>
        <v/>
      </c>
      <c r="AG941" s="36">
        <f>IF(LEN(AF941)&gt;0,MAX($AG$1:AG940)+1,"")</f>
        <v/>
      </c>
      <c r="AH941" s="36">
        <f>IFERROR(TRIM(INDEX($A941:$V941,MATCH(Lists!$J$9,$A$1:$V$1,0))&amp;""),"")</f>
        <v/>
      </c>
    </row>
    <row r="942">
      <c r="W942" s="35" t="n"/>
      <c r="X942" s="36">
        <f>IFERROR(TRIM(INDEX($A942:$V942,MATCH(Lists!$J$10,$A$1:$V$1,0))&amp;""),"")</f>
        <v/>
      </c>
      <c r="Y942" s="36">
        <f>IF(ISNUMBER(IFERROR(VALUE(IFERROR(TRIM(INDEX($A942:$V942,MATCH(Lists!$J$2,$A$1:$V$1,0))&amp;""),"")),"")),IF(AND(IFERROR(VALUE(IFERROR(TRIM(INDEX($A942:$V942,MATCH(Lists!$J$2,$A$1:$V$1,0))&amp;""),"")),"")&gt;=0,IFERROR(VALUE(IFERROR(TRIM(INDEX($A942:$V942,MATCH(Lists!$J$2,$A$1:$V$1,0))&amp;""),"")),"")&lt;=10),IFERROR(VALUE(IFERROR(TRIM(INDEX($A942:$V942,MATCH(Lists!$J$2,$A$1:$V$1,0))&amp;""),"")),""),""),"")</f>
        <v/>
      </c>
      <c r="Z942" s="36">
        <f>IF(Y942="","",IF(Y942&gt;=9,"Promoter",IF(Y942&gt;=7,"Passive","Detractor")))</f>
        <v/>
      </c>
      <c r="AA942" s="36">
        <f>IFERROR(VALUE(IFERROR(TRIM(INDEX($A942:$V942,MATCH(Lists!$J$4,$A$1:$V$1,0))&amp;""),"")),"")</f>
        <v/>
      </c>
      <c r="AB942" s="36">
        <f>IFERROR(VALUE(IFERROR(TRIM(INDEX($A942:$V942,MATCH(Lists!$J$5,$A$1:$V$1,0))&amp;""),"")),"")</f>
        <v/>
      </c>
      <c r="AC942" s="36">
        <f>IFERROR(VALUE(IFERROR(TRIM(INDEX($A942:$V942,MATCH(Lists!$J$6,$A$1:$V$1,0))&amp;""),"")),"")</f>
        <v/>
      </c>
      <c r="AD942" s="36">
        <f>IFERROR(TRIM(INDEX($A942:$V942,MATCH(Lists!$J$7,$A$1:$V$1,0))&amp;""),"")</f>
        <v/>
      </c>
      <c r="AE942" s="36">
        <f>IFERROR(TRIM(INDEX($A942:$V942,MATCH(Lists!$J$8,$A$1:$V$1,0))&amp;""),"")</f>
        <v/>
      </c>
      <c r="AF942" s="36">
        <f>IFERROR(TRIM(INDEX($A942:$V942,MATCH(Lists!$J$3,$A$1:$V$1,0))&amp;""),"")</f>
        <v/>
      </c>
      <c r="AG942" s="36">
        <f>IF(LEN(AF942)&gt;0,MAX($AG$1:AG941)+1,"")</f>
        <v/>
      </c>
      <c r="AH942" s="36">
        <f>IFERROR(TRIM(INDEX($A942:$V942,MATCH(Lists!$J$9,$A$1:$V$1,0))&amp;""),"")</f>
        <v/>
      </c>
    </row>
    <row r="943">
      <c r="W943" s="35" t="n"/>
      <c r="X943" s="36">
        <f>IFERROR(TRIM(INDEX($A943:$V943,MATCH(Lists!$J$10,$A$1:$V$1,0))&amp;""),"")</f>
        <v/>
      </c>
      <c r="Y943" s="36">
        <f>IF(ISNUMBER(IFERROR(VALUE(IFERROR(TRIM(INDEX($A943:$V943,MATCH(Lists!$J$2,$A$1:$V$1,0))&amp;""),"")),"")),IF(AND(IFERROR(VALUE(IFERROR(TRIM(INDEX($A943:$V943,MATCH(Lists!$J$2,$A$1:$V$1,0))&amp;""),"")),"")&gt;=0,IFERROR(VALUE(IFERROR(TRIM(INDEX($A943:$V943,MATCH(Lists!$J$2,$A$1:$V$1,0))&amp;""),"")),"")&lt;=10),IFERROR(VALUE(IFERROR(TRIM(INDEX($A943:$V943,MATCH(Lists!$J$2,$A$1:$V$1,0))&amp;""),"")),""),""),"")</f>
        <v/>
      </c>
      <c r="Z943" s="36">
        <f>IF(Y943="","",IF(Y943&gt;=9,"Promoter",IF(Y943&gt;=7,"Passive","Detractor")))</f>
        <v/>
      </c>
      <c r="AA943" s="36">
        <f>IFERROR(VALUE(IFERROR(TRIM(INDEX($A943:$V943,MATCH(Lists!$J$4,$A$1:$V$1,0))&amp;""),"")),"")</f>
        <v/>
      </c>
      <c r="AB943" s="36">
        <f>IFERROR(VALUE(IFERROR(TRIM(INDEX($A943:$V943,MATCH(Lists!$J$5,$A$1:$V$1,0))&amp;""),"")),"")</f>
        <v/>
      </c>
      <c r="AC943" s="36">
        <f>IFERROR(VALUE(IFERROR(TRIM(INDEX($A943:$V943,MATCH(Lists!$J$6,$A$1:$V$1,0))&amp;""),"")),"")</f>
        <v/>
      </c>
      <c r="AD943" s="36">
        <f>IFERROR(TRIM(INDEX($A943:$V943,MATCH(Lists!$J$7,$A$1:$V$1,0))&amp;""),"")</f>
        <v/>
      </c>
      <c r="AE943" s="36">
        <f>IFERROR(TRIM(INDEX($A943:$V943,MATCH(Lists!$J$8,$A$1:$V$1,0))&amp;""),"")</f>
        <v/>
      </c>
      <c r="AF943" s="36">
        <f>IFERROR(TRIM(INDEX($A943:$V943,MATCH(Lists!$J$3,$A$1:$V$1,0))&amp;""),"")</f>
        <v/>
      </c>
      <c r="AG943" s="36">
        <f>IF(LEN(AF943)&gt;0,MAX($AG$1:AG942)+1,"")</f>
        <v/>
      </c>
      <c r="AH943" s="36">
        <f>IFERROR(TRIM(INDEX($A943:$V943,MATCH(Lists!$J$9,$A$1:$V$1,0))&amp;""),"")</f>
        <v/>
      </c>
    </row>
    <row r="944">
      <c r="W944" s="35" t="n"/>
      <c r="X944" s="36">
        <f>IFERROR(TRIM(INDEX($A944:$V944,MATCH(Lists!$J$10,$A$1:$V$1,0))&amp;""),"")</f>
        <v/>
      </c>
      <c r="Y944" s="36">
        <f>IF(ISNUMBER(IFERROR(VALUE(IFERROR(TRIM(INDEX($A944:$V944,MATCH(Lists!$J$2,$A$1:$V$1,0))&amp;""),"")),"")),IF(AND(IFERROR(VALUE(IFERROR(TRIM(INDEX($A944:$V944,MATCH(Lists!$J$2,$A$1:$V$1,0))&amp;""),"")),"")&gt;=0,IFERROR(VALUE(IFERROR(TRIM(INDEX($A944:$V944,MATCH(Lists!$J$2,$A$1:$V$1,0))&amp;""),"")),"")&lt;=10),IFERROR(VALUE(IFERROR(TRIM(INDEX($A944:$V944,MATCH(Lists!$J$2,$A$1:$V$1,0))&amp;""),"")),""),""),"")</f>
        <v/>
      </c>
      <c r="Z944" s="36">
        <f>IF(Y944="","",IF(Y944&gt;=9,"Promoter",IF(Y944&gt;=7,"Passive","Detractor")))</f>
        <v/>
      </c>
      <c r="AA944" s="36">
        <f>IFERROR(VALUE(IFERROR(TRIM(INDEX($A944:$V944,MATCH(Lists!$J$4,$A$1:$V$1,0))&amp;""),"")),"")</f>
        <v/>
      </c>
      <c r="AB944" s="36">
        <f>IFERROR(VALUE(IFERROR(TRIM(INDEX($A944:$V944,MATCH(Lists!$J$5,$A$1:$V$1,0))&amp;""),"")),"")</f>
        <v/>
      </c>
      <c r="AC944" s="36">
        <f>IFERROR(VALUE(IFERROR(TRIM(INDEX($A944:$V944,MATCH(Lists!$J$6,$A$1:$V$1,0))&amp;""),"")),"")</f>
        <v/>
      </c>
      <c r="AD944" s="36">
        <f>IFERROR(TRIM(INDEX($A944:$V944,MATCH(Lists!$J$7,$A$1:$V$1,0))&amp;""),"")</f>
        <v/>
      </c>
      <c r="AE944" s="36">
        <f>IFERROR(TRIM(INDEX($A944:$V944,MATCH(Lists!$J$8,$A$1:$V$1,0))&amp;""),"")</f>
        <v/>
      </c>
      <c r="AF944" s="36">
        <f>IFERROR(TRIM(INDEX($A944:$V944,MATCH(Lists!$J$3,$A$1:$V$1,0))&amp;""),"")</f>
        <v/>
      </c>
      <c r="AG944" s="36">
        <f>IF(LEN(AF944)&gt;0,MAX($AG$1:AG943)+1,"")</f>
        <v/>
      </c>
      <c r="AH944" s="36">
        <f>IFERROR(TRIM(INDEX($A944:$V944,MATCH(Lists!$J$9,$A$1:$V$1,0))&amp;""),"")</f>
        <v/>
      </c>
    </row>
    <row r="945">
      <c r="W945" s="35" t="n"/>
      <c r="X945" s="36">
        <f>IFERROR(TRIM(INDEX($A945:$V945,MATCH(Lists!$J$10,$A$1:$V$1,0))&amp;""),"")</f>
        <v/>
      </c>
      <c r="Y945" s="36">
        <f>IF(ISNUMBER(IFERROR(VALUE(IFERROR(TRIM(INDEX($A945:$V945,MATCH(Lists!$J$2,$A$1:$V$1,0))&amp;""),"")),"")),IF(AND(IFERROR(VALUE(IFERROR(TRIM(INDEX($A945:$V945,MATCH(Lists!$J$2,$A$1:$V$1,0))&amp;""),"")),"")&gt;=0,IFERROR(VALUE(IFERROR(TRIM(INDEX($A945:$V945,MATCH(Lists!$J$2,$A$1:$V$1,0))&amp;""),"")),"")&lt;=10),IFERROR(VALUE(IFERROR(TRIM(INDEX($A945:$V945,MATCH(Lists!$J$2,$A$1:$V$1,0))&amp;""),"")),""),""),"")</f>
        <v/>
      </c>
      <c r="Z945" s="36">
        <f>IF(Y945="","",IF(Y945&gt;=9,"Promoter",IF(Y945&gt;=7,"Passive","Detractor")))</f>
        <v/>
      </c>
      <c r="AA945" s="36">
        <f>IFERROR(VALUE(IFERROR(TRIM(INDEX($A945:$V945,MATCH(Lists!$J$4,$A$1:$V$1,0))&amp;""),"")),"")</f>
        <v/>
      </c>
      <c r="AB945" s="36">
        <f>IFERROR(VALUE(IFERROR(TRIM(INDEX($A945:$V945,MATCH(Lists!$J$5,$A$1:$V$1,0))&amp;""),"")),"")</f>
        <v/>
      </c>
      <c r="AC945" s="36">
        <f>IFERROR(VALUE(IFERROR(TRIM(INDEX($A945:$V945,MATCH(Lists!$J$6,$A$1:$V$1,0))&amp;""),"")),"")</f>
        <v/>
      </c>
      <c r="AD945" s="36">
        <f>IFERROR(TRIM(INDEX($A945:$V945,MATCH(Lists!$J$7,$A$1:$V$1,0))&amp;""),"")</f>
        <v/>
      </c>
      <c r="AE945" s="36">
        <f>IFERROR(TRIM(INDEX($A945:$V945,MATCH(Lists!$J$8,$A$1:$V$1,0))&amp;""),"")</f>
        <v/>
      </c>
      <c r="AF945" s="36">
        <f>IFERROR(TRIM(INDEX($A945:$V945,MATCH(Lists!$J$3,$A$1:$V$1,0))&amp;""),"")</f>
        <v/>
      </c>
      <c r="AG945" s="36">
        <f>IF(LEN(AF945)&gt;0,MAX($AG$1:AG944)+1,"")</f>
        <v/>
      </c>
      <c r="AH945" s="36">
        <f>IFERROR(TRIM(INDEX($A945:$V945,MATCH(Lists!$J$9,$A$1:$V$1,0))&amp;""),"")</f>
        <v/>
      </c>
    </row>
    <row r="946">
      <c r="W946" s="35" t="n"/>
      <c r="X946" s="36">
        <f>IFERROR(TRIM(INDEX($A946:$V946,MATCH(Lists!$J$10,$A$1:$V$1,0))&amp;""),"")</f>
        <v/>
      </c>
      <c r="Y946" s="36">
        <f>IF(ISNUMBER(IFERROR(VALUE(IFERROR(TRIM(INDEX($A946:$V946,MATCH(Lists!$J$2,$A$1:$V$1,0))&amp;""),"")),"")),IF(AND(IFERROR(VALUE(IFERROR(TRIM(INDEX($A946:$V946,MATCH(Lists!$J$2,$A$1:$V$1,0))&amp;""),"")),"")&gt;=0,IFERROR(VALUE(IFERROR(TRIM(INDEX($A946:$V946,MATCH(Lists!$J$2,$A$1:$V$1,0))&amp;""),"")),"")&lt;=10),IFERROR(VALUE(IFERROR(TRIM(INDEX($A946:$V946,MATCH(Lists!$J$2,$A$1:$V$1,0))&amp;""),"")),""),""),"")</f>
        <v/>
      </c>
      <c r="Z946" s="36">
        <f>IF(Y946="","",IF(Y946&gt;=9,"Promoter",IF(Y946&gt;=7,"Passive","Detractor")))</f>
        <v/>
      </c>
      <c r="AA946" s="36">
        <f>IFERROR(VALUE(IFERROR(TRIM(INDEX($A946:$V946,MATCH(Lists!$J$4,$A$1:$V$1,0))&amp;""),"")),"")</f>
        <v/>
      </c>
      <c r="AB946" s="36">
        <f>IFERROR(VALUE(IFERROR(TRIM(INDEX($A946:$V946,MATCH(Lists!$J$5,$A$1:$V$1,0))&amp;""),"")),"")</f>
        <v/>
      </c>
      <c r="AC946" s="36">
        <f>IFERROR(VALUE(IFERROR(TRIM(INDEX($A946:$V946,MATCH(Lists!$J$6,$A$1:$V$1,0))&amp;""),"")),"")</f>
        <v/>
      </c>
      <c r="AD946" s="36">
        <f>IFERROR(TRIM(INDEX($A946:$V946,MATCH(Lists!$J$7,$A$1:$V$1,0))&amp;""),"")</f>
        <v/>
      </c>
      <c r="AE946" s="36">
        <f>IFERROR(TRIM(INDEX($A946:$V946,MATCH(Lists!$J$8,$A$1:$V$1,0))&amp;""),"")</f>
        <v/>
      </c>
      <c r="AF946" s="36">
        <f>IFERROR(TRIM(INDEX($A946:$V946,MATCH(Lists!$J$3,$A$1:$V$1,0))&amp;""),"")</f>
        <v/>
      </c>
      <c r="AG946" s="36">
        <f>IF(LEN(AF946)&gt;0,MAX($AG$1:AG945)+1,"")</f>
        <v/>
      </c>
      <c r="AH946" s="36">
        <f>IFERROR(TRIM(INDEX($A946:$V946,MATCH(Lists!$J$9,$A$1:$V$1,0))&amp;""),"")</f>
        <v/>
      </c>
    </row>
    <row r="947">
      <c r="W947" s="35" t="n"/>
      <c r="X947" s="36">
        <f>IFERROR(TRIM(INDEX($A947:$V947,MATCH(Lists!$J$10,$A$1:$V$1,0))&amp;""),"")</f>
        <v/>
      </c>
      <c r="Y947" s="36">
        <f>IF(ISNUMBER(IFERROR(VALUE(IFERROR(TRIM(INDEX($A947:$V947,MATCH(Lists!$J$2,$A$1:$V$1,0))&amp;""),"")),"")),IF(AND(IFERROR(VALUE(IFERROR(TRIM(INDEX($A947:$V947,MATCH(Lists!$J$2,$A$1:$V$1,0))&amp;""),"")),"")&gt;=0,IFERROR(VALUE(IFERROR(TRIM(INDEX($A947:$V947,MATCH(Lists!$J$2,$A$1:$V$1,0))&amp;""),"")),"")&lt;=10),IFERROR(VALUE(IFERROR(TRIM(INDEX($A947:$V947,MATCH(Lists!$J$2,$A$1:$V$1,0))&amp;""),"")),""),""),"")</f>
        <v/>
      </c>
      <c r="Z947" s="36">
        <f>IF(Y947="","",IF(Y947&gt;=9,"Promoter",IF(Y947&gt;=7,"Passive","Detractor")))</f>
        <v/>
      </c>
      <c r="AA947" s="36">
        <f>IFERROR(VALUE(IFERROR(TRIM(INDEX($A947:$V947,MATCH(Lists!$J$4,$A$1:$V$1,0))&amp;""),"")),"")</f>
        <v/>
      </c>
      <c r="AB947" s="36">
        <f>IFERROR(VALUE(IFERROR(TRIM(INDEX($A947:$V947,MATCH(Lists!$J$5,$A$1:$V$1,0))&amp;""),"")),"")</f>
        <v/>
      </c>
      <c r="AC947" s="36">
        <f>IFERROR(VALUE(IFERROR(TRIM(INDEX($A947:$V947,MATCH(Lists!$J$6,$A$1:$V$1,0))&amp;""),"")),"")</f>
        <v/>
      </c>
      <c r="AD947" s="36">
        <f>IFERROR(TRIM(INDEX($A947:$V947,MATCH(Lists!$J$7,$A$1:$V$1,0))&amp;""),"")</f>
        <v/>
      </c>
      <c r="AE947" s="36">
        <f>IFERROR(TRIM(INDEX($A947:$V947,MATCH(Lists!$J$8,$A$1:$V$1,0))&amp;""),"")</f>
        <v/>
      </c>
      <c r="AF947" s="36">
        <f>IFERROR(TRIM(INDEX($A947:$V947,MATCH(Lists!$J$3,$A$1:$V$1,0))&amp;""),"")</f>
        <v/>
      </c>
      <c r="AG947" s="36">
        <f>IF(LEN(AF947)&gt;0,MAX($AG$1:AG946)+1,"")</f>
        <v/>
      </c>
      <c r="AH947" s="36">
        <f>IFERROR(TRIM(INDEX($A947:$V947,MATCH(Lists!$J$9,$A$1:$V$1,0))&amp;""),"")</f>
        <v/>
      </c>
    </row>
    <row r="948">
      <c r="W948" s="35" t="n"/>
      <c r="X948" s="36">
        <f>IFERROR(TRIM(INDEX($A948:$V948,MATCH(Lists!$J$10,$A$1:$V$1,0))&amp;""),"")</f>
        <v/>
      </c>
      <c r="Y948" s="36">
        <f>IF(ISNUMBER(IFERROR(VALUE(IFERROR(TRIM(INDEX($A948:$V948,MATCH(Lists!$J$2,$A$1:$V$1,0))&amp;""),"")),"")),IF(AND(IFERROR(VALUE(IFERROR(TRIM(INDEX($A948:$V948,MATCH(Lists!$J$2,$A$1:$V$1,0))&amp;""),"")),"")&gt;=0,IFERROR(VALUE(IFERROR(TRIM(INDEX($A948:$V948,MATCH(Lists!$J$2,$A$1:$V$1,0))&amp;""),"")),"")&lt;=10),IFERROR(VALUE(IFERROR(TRIM(INDEX($A948:$V948,MATCH(Lists!$J$2,$A$1:$V$1,0))&amp;""),"")),""),""),"")</f>
        <v/>
      </c>
      <c r="Z948" s="36">
        <f>IF(Y948="","",IF(Y948&gt;=9,"Promoter",IF(Y948&gt;=7,"Passive","Detractor")))</f>
        <v/>
      </c>
      <c r="AA948" s="36">
        <f>IFERROR(VALUE(IFERROR(TRIM(INDEX($A948:$V948,MATCH(Lists!$J$4,$A$1:$V$1,0))&amp;""),"")),"")</f>
        <v/>
      </c>
      <c r="AB948" s="36">
        <f>IFERROR(VALUE(IFERROR(TRIM(INDEX($A948:$V948,MATCH(Lists!$J$5,$A$1:$V$1,0))&amp;""),"")),"")</f>
        <v/>
      </c>
      <c r="AC948" s="36">
        <f>IFERROR(VALUE(IFERROR(TRIM(INDEX($A948:$V948,MATCH(Lists!$J$6,$A$1:$V$1,0))&amp;""),"")),"")</f>
        <v/>
      </c>
      <c r="AD948" s="36">
        <f>IFERROR(TRIM(INDEX($A948:$V948,MATCH(Lists!$J$7,$A$1:$V$1,0))&amp;""),"")</f>
        <v/>
      </c>
      <c r="AE948" s="36">
        <f>IFERROR(TRIM(INDEX($A948:$V948,MATCH(Lists!$J$8,$A$1:$V$1,0))&amp;""),"")</f>
        <v/>
      </c>
      <c r="AF948" s="36">
        <f>IFERROR(TRIM(INDEX($A948:$V948,MATCH(Lists!$J$3,$A$1:$V$1,0))&amp;""),"")</f>
        <v/>
      </c>
      <c r="AG948" s="36">
        <f>IF(LEN(AF948)&gt;0,MAX($AG$1:AG947)+1,"")</f>
        <v/>
      </c>
      <c r="AH948" s="36">
        <f>IFERROR(TRIM(INDEX($A948:$V948,MATCH(Lists!$J$9,$A$1:$V$1,0))&amp;""),"")</f>
        <v/>
      </c>
    </row>
    <row r="949">
      <c r="W949" s="35" t="n"/>
      <c r="X949" s="36">
        <f>IFERROR(TRIM(INDEX($A949:$V949,MATCH(Lists!$J$10,$A$1:$V$1,0))&amp;""),"")</f>
        <v/>
      </c>
      <c r="Y949" s="36">
        <f>IF(ISNUMBER(IFERROR(VALUE(IFERROR(TRIM(INDEX($A949:$V949,MATCH(Lists!$J$2,$A$1:$V$1,0))&amp;""),"")),"")),IF(AND(IFERROR(VALUE(IFERROR(TRIM(INDEX($A949:$V949,MATCH(Lists!$J$2,$A$1:$V$1,0))&amp;""),"")),"")&gt;=0,IFERROR(VALUE(IFERROR(TRIM(INDEX($A949:$V949,MATCH(Lists!$J$2,$A$1:$V$1,0))&amp;""),"")),"")&lt;=10),IFERROR(VALUE(IFERROR(TRIM(INDEX($A949:$V949,MATCH(Lists!$J$2,$A$1:$V$1,0))&amp;""),"")),""),""),"")</f>
        <v/>
      </c>
      <c r="Z949" s="36">
        <f>IF(Y949="","",IF(Y949&gt;=9,"Promoter",IF(Y949&gt;=7,"Passive","Detractor")))</f>
        <v/>
      </c>
      <c r="AA949" s="36">
        <f>IFERROR(VALUE(IFERROR(TRIM(INDEX($A949:$V949,MATCH(Lists!$J$4,$A$1:$V$1,0))&amp;""),"")),"")</f>
        <v/>
      </c>
      <c r="AB949" s="36">
        <f>IFERROR(VALUE(IFERROR(TRIM(INDEX($A949:$V949,MATCH(Lists!$J$5,$A$1:$V$1,0))&amp;""),"")),"")</f>
        <v/>
      </c>
      <c r="AC949" s="36">
        <f>IFERROR(VALUE(IFERROR(TRIM(INDEX($A949:$V949,MATCH(Lists!$J$6,$A$1:$V$1,0))&amp;""),"")),"")</f>
        <v/>
      </c>
      <c r="AD949" s="36">
        <f>IFERROR(TRIM(INDEX($A949:$V949,MATCH(Lists!$J$7,$A$1:$V$1,0))&amp;""),"")</f>
        <v/>
      </c>
      <c r="AE949" s="36">
        <f>IFERROR(TRIM(INDEX($A949:$V949,MATCH(Lists!$J$8,$A$1:$V$1,0))&amp;""),"")</f>
        <v/>
      </c>
      <c r="AF949" s="36">
        <f>IFERROR(TRIM(INDEX($A949:$V949,MATCH(Lists!$J$3,$A$1:$V$1,0))&amp;""),"")</f>
        <v/>
      </c>
      <c r="AG949" s="36">
        <f>IF(LEN(AF949)&gt;0,MAX($AG$1:AG948)+1,"")</f>
        <v/>
      </c>
      <c r="AH949" s="36">
        <f>IFERROR(TRIM(INDEX($A949:$V949,MATCH(Lists!$J$9,$A$1:$V$1,0))&amp;""),"")</f>
        <v/>
      </c>
    </row>
    <row r="950">
      <c r="W950" s="35" t="n"/>
      <c r="X950" s="36">
        <f>IFERROR(TRIM(INDEX($A950:$V950,MATCH(Lists!$J$10,$A$1:$V$1,0))&amp;""),"")</f>
        <v/>
      </c>
      <c r="Y950" s="36">
        <f>IF(ISNUMBER(IFERROR(VALUE(IFERROR(TRIM(INDEX($A950:$V950,MATCH(Lists!$J$2,$A$1:$V$1,0))&amp;""),"")),"")),IF(AND(IFERROR(VALUE(IFERROR(TRIM(INDEX($A950:$V950,MATCH(Lists!$J$2,$A$1:$V$1,0))&amp;""),"")),"")&gt;=0,IFERROR(VALUE(IFERROR(TRIM(INDEX($A950:$V950,MATCH(Lists!$J$2,$A$1:$V$1,0))&amp;""),"")),"")&lt;=10),IFERROR(VALUE(IFERROR(TRIM(INDEX($A950:$V950,MATCH(Lists!$J$2,$A$1:$V$1,0))&amp;""),"")),""),""),"")</f>
        <v/>
      </c>
      <c r="Z950" s="36">
        <f>IF(Y950="","",IF(Y950&gt;=9,"Promoter",IF(Y950&gt;=7,"Passive","Detractor")))</f>
        <v/>
      </c>
      <c r="AA950" s="36">
        <f>IFERROR(VALUE(IFERROR(TRIM(INDEX($A950:$V950,MATCH(Lists!$J$4,$A$1:$V$1,0))&amp;""),"")),"")</f>
        <v/>
      </c>
      <c r="AB950" s="36">
        <f>IFERROR(VALUE(IFERROR(TRIM(INDEX($A950:$V950,MATCH(Lists!$J$5,$A$1:$V$1,0))&amp;""),"")),"")</f>
        <v/>
      </c>
      <c r="AC950" s="36">
        <f>IFERROR(VALUE(IFERROR(TRIM(INDEX($A950:$V950,MATCH(Lists!$J$6,$A$1:$V$1,0))&amp;""),"")),"")</f>
        <v/>
      </c>
      <c r="AD950" s="36">
        <f>IFERROR(TRIM(INDEX($A950:$V950,MATCH(Lists!$J$7,$A$1:$V$1,0))&amp;""),"")</f>
        <v/>
      </c>
      <c r="AE950" s="36">
        <f>IFERROR(TRIM(INDEX($A950:$V950,MATCH(Lists!$J$8,$A$1:$V$1,0))&amp;""),"")</f>
        <v/>
      </c>
      <c r="AF950" s="36">
        <f>IFERROR(TRIM(INDEX($A950:$V950,MATCH(Lists!$J$3,$A$1:$V$1,0))&amp;""),"")</f>
        <v/>
      </c>
      <c r="AG950" s="36">
        <f>IF(LEN(AF950)&gt;0,MAX($AG$1:AG949)+1,"")</f>
        <v/>
      </c>
      <c r="AH950" s="36">
        <f>IFERROR(TRIM(INDEX($A950:$V950,MATCH(Lists!$J$9,$A$1:$V$1,0))&amp;""),"")</f>
        <v/>
      </c>
    </row>
    <row r="951">
      <c r="W951" s="35" t="n"/>
      <c r="X951" s="36">
        <f>IFERROR(TRIM(INDEX($A951:$V951,MATCH(Lists!$J$10,$A$1:$V$1,0))&amp;""),"")</f>
        <v/>
      </c>
      <c r="Y951" s="36">
        <f>IF(ISNUMBER(IFERROR(VALUE(IFERROR(TRIM(INDEX($A951:$V951,MATCH(Lists!$J$2,$A$1:$V$1,0))&amp;""),"")),"")),IF(AND(IFERROR(VALUE(IFERROR(TRIM(INDEX($A951:$V951,MATCH(Lists!$J$2,$A$1:$V$1,0))&amp;""),"")),"")&gt;=0,IFERROR(VALUE(IFERROR(TRIM(INDEX($A951:$V951,MATCH(Lists!$J$2,$A$1:$V$1,0))&amp;""),"")),"")&lt;=10),IFERROR(VALUE(IFERROR(TRIM(INDEX($A951:$V951,MATCH(Lists!$J$2,$A$1:$V$1,0))&amp;""),"")),""),""),"")</f>
        <v/>
      </c>
      <c r="Z951" s="36">
        <f>IF(Y951="","",IF(Y951&gt;=9,"Promoter",IF(Y951&gt;=7,"Passive","Detractor")))</f>
        <v/>
      </c>
      <c r="AA951" s="36">
        <f>IFERROR(VALUE(IFERROR(TRIM(INDEX($A951:$V951,MATCH(Lists!$J$4,$A$1:$V$1,0))&amp;""),"")),"")</f>
        <v/>
      </c>
      <c r="AB951" s="36">
        <f>IFERROR(VALUE(IFERROR(TRIM(INDEX($A951:$V951,MATCH(Lists!$J$5,$A$1:$V$1,0))&amp;""),"")),"")</f>
        <v/>
      </c>
      <c r="AC951" s="36">
        <f>IFERROR(VALUE(IFERROR(TRIM(INDEX($A951:$V951,MATCH(Lists!$J$6,$A$1:$V$1,0))&amp;""),"")),"")</f>
        <v/>
      </c>
      <c r="AD951" s="36">
        <f>IFERROR(TRIM(INDEX($A951:$V951,MATCH(Lists!$J$7,$A$1:$V$1,0))&amp;""),"")</f>
        <v/>
      </c>
      <c r="AE951" s="36">
        <f>IFERROR(TRIM(INDEX($A951:$V951,MATCH(Lists!$J$8,$A$1:$V$1,0))&amp;""),"")</f>
        <v/>
      </c>
      <c r="AF951" s="36">
        <f>IFERROR(TRIM(INDEX($A951:$V951,MATCH(Lists!$J$3,$A$1:$V$1,0))&amp;""),"")</f>
        <v/>
      </c>
      <c r="AG951" s="36">
        <f>IF(LEN(AF951)&gt;0,MAX($AG$1:AG950)+1,"")</f>
        <v/>
      </c>
      <c r="AH951" s="36">
        <f>IFERROR(TRIM(INDEX($A951:$V951,MATCH(Lists!$J$9,$A$1:$V$1,0))&amp;""),"")</f>
        <v/>
      </c>
    </row>
    <row r="952">
      <c r="W952" s="35" t="n"/>
      <c r="X952" s="36">
        <f>IFERROR(TRIM(INDEX($A952:$V952,MATCH(Lists!$J$10,$A$1:$V$1,0))&amp;""),"")</f>
        <v/>
      </c>
      <c r="Y952" s="36">
        <f>IF(ISNUMBER(IFERROR(VALUE(IFERROR(TRIM(INDEX($A952:$V952,MATCH(Lists!$J$2,$A$1:$V$1,0))&amp;""),"")),"")),IF(AND(IFERROR(VALUE(IFERROR(TRIM(INDEX($A952:$V952,MATCH(Lists!$J$2,$A$1:$V$1,0))&amp;""),"")),"")&gt;=0,IFERROR(VALUE(IFERROR(TRIM(INDEX($A952:$V952,MATCH(Lists!$J$2,$A$1:$V$1,0))&amp;""),"")),"")&lt;=10),IFERROR(VALUE(IFERROR(TRIM(INDEX($A952:$V952,MATCH(Lists!$J$2,$A$1:$V$1,0))&amp;""),"")),""),""),"")</f>
        <v/>
      </c>
      <c r="Z952" s="36">
        <f>IF(Y952="","",IF(Y952&gt;=9,"Promoter",IF(Y952&gt;=7,"Passive","Detractor")))</f>
        <v/>
      </c>
      <c r="AA952" s="36">
        <f>IFERROR(VALUE(IFERROR(TRIM(INDEX($A952:$V952,MATCH(Lists!$J$4,$A$1:$V$1,0))&amp;""),"")),"")</f>
        <v/>
      </c>
      <c r="AB952" s="36">
        <f>IFERROR(VALUE(IFERROR(TRIM(INDEX($A952:$V952,MATCH(Lists!$J$5,$A$1:$V$1,0))&amp;""),"")),"")</f>
        <v/>
      </c>
      <c r="AC952" s="36">
        <f>IFERROR(VALUE(IFERROR(TRIM(INDEX($A952:$V952,MATCH(Lists!$J$6,$A$1:$V$1,0))&amp;""),"")),"")</f>
        <v/>
      </c>
      <c r="AD952" s="36">
        <f>IFERROR(TRIM(INDEX($A952:$V952,MATCH(Lists!$J$7,$A$1:$V$1,0))&amp;""),"")</f>
        <v/>
      </c>
      <c r="AE952" s="36">
        <f>IFERROR(TRIM(INDEX($A952:$V952,MATCH(Lists!$J$8,$A$1:$V$1,0))&amp;""),"")</f>
        <v/>
      </c>
      <c r="AF952" s="36">
        <f>IFERROR(TRIM(INDEX($A952:$V952,MATCH(Lists!$J$3,$A$1:$V$1,0))&amp;""),"")</f>
        <v/>
      </c>
      <c r="AG952" s="36">
        <f>IF(LEN(AF952)&gt;0,MAX($AG$1:AG951)+1,"")</f>
        <v/>
      </c>
      <c r="AH952" s="36">
        <f>IFERROR(TRIM(INDEX($A952:$V952,MATCH(Lists!$J$9,$A$1:$V$1,0))&amp;""),"")</f>
        <v/>
      </c>
    </row>
    <row r="953">
      <c r="W953" s="35" t="n"/>
      <c r="X953" s="36">
        <f>IFERROR(TRIM(INDEX($A953:$V953,MATCH(Lists!$J$10,$A$1:$V$1,0))&amp;""),"")</f>
        <v/>
      </c>
      <c r="Y953" s="36">
        <f>IF(ISNUMBER(IFERROR(VALUE(IFERROR(TRIM(INDEX($A953:$V953,MATCH(Lists!$J$2,$A$1:$V$1,0))&amp;""),"")),"")),IF(AND(IFERROR(VALUE(IFERROR(TRIM(INDEX($A953:$V953,MATCH(Lists!$J$2,$A$1:$V$1,0))&amp;""),"")),"")&gt;=0,IFERROR(VALUE(IFERROR(TRIM(INDEX($A953:$V953,MATCH(Lists!$J$2,$A$1:$V$1,0))&amp;""),"")),"")&lt;=10),IFERROR(VALUE(IFERROR(TRIM(INDEX($A953:$V953,MATCH(Lists!$J$2,$A$1:$V$1,0))&amp;""),"")),""),""),"")</f>
        <v/>
      </c>
      <c r="Z953" s="36">
        <f>IF(Y953="","",IF(Y953&gt;=9,"Promoter",IF(Y953&gt;=7,"Passive","Detractor")))</f>
        <v/>
      </c>
      <c r="AA953" s="36">
        <f>IFERROR(VALUE(IFERROR(TRIM(INDEX($A953:$V953,MATCH(Lists!$J$4,$A$1:$V$1,0))&amp;""),"")),"")</f>
        <v/>
      </c>
      <c r="AB953" s="36">
        <f>IFERROR(VALUE(IFERROR(TRIM(INDEX($A953:$V953,MATCH(Lists!$J$5,$A$1:$V$1,0))&amp;""),"")),"")</f>
        <v/>
      </c>
      <c r="AC953" s="36">
        <f>IFERROR(VALUE(IFERROR(TRIM(INDEX($A953:$V953,MATCH(Lists!$J$6,$A$1:$V$1,0))&amp;""),"")),"")</f>
        <v/>
      </c>
      <c r="AD953" s="36">
        <f>IFERROR(TRIM(INDEX($A953:$V953,MATCH(Lists!$J$7,$A$1:$V$1,0))&amp;""),"")</f>
        <v/>
      </c>
      <c r="AE953" s="36">
        <f>IFERROR(TRIM(INDEX($A953:$V953,MATCH(Lists!$J$8,$A$1:$V$1,0))&amp;""),"")</f>
        <v/>
      </c>
      <c r="AF953" s="36">
        <f>IFERROR(TRIM(INDEX($A953:$V953,MATCH(Lists!$J$3,$A$1:$V$1,0))&amp;""),"")</f>
        <v/>
      </c>
      <c r="AG953" s="36">
        <f>IF(LEN(AF953)&gt;0,MAX($AG$1:AG952)+1,"")</f>
        <v/>
      </c>
      <c r="AH953" s="36">
        <f>IFERROR(TRIM(INDEX($A953:$V953,MATCH(Lists!$J$9,$A$1:$V$1,0))&amp;""),"")</f>
        <v/>
      </c>
    </row>
    <row r="954">
      <c r="W954" s="35" t="n"/>
      <c r="X954" s="36">
        <f>IFERROR(TRIM(INDEX($A954:$V954,MATCH(Lists!$J$10,$A$1:$V$1,0))&amp;""),"")</f>
        <v/>
      </c>
      <c r="Y954" s="36">
        <f>IF(ISNUMBER(IFERROR(VALUE(IFERROR(TRIM(INDEX($A954:$V954,MATCH(Lists!$J$2,$A$1:$V$1,0))&amp;""),"")),"")),IF(AND(IFERROR(VALUE(IFERROR(TRIM(INDEX($A954:$V954,MATCH(Lists!$J$2,$A$1:$V$1,0))&amp;""),"")),"")&gt;=0,IFERROR(VALUE(IFERROR(TRIM(INDEX($A954:$V954,MATCH(Lists!$J$2,$A$1:$V$1,0))&amp;""),"")),"")&lt;=10),IFERROR(VALUE(IFERROR(TRIM(INDEX($A954:$V954,MATCH(Lists!$J$2,$A$1:$V$1,0))&amp;""),"")),""),""),"")</f>
        <v/>
      </c>
      <c r="Z954" s="36">
        <f>IF(Y954="","",IF(Y954&gt;=9,"Promoter",IF(Y954&gt;=7,"Passive","Detractor")))</f>
        <v/>
      </c>
      <c r="AA954" s="36">
        <f>IFERROR(VALUE(IFERROR(TRIM(INDEX($A954:$V954,MATCH(Lists!$J$4,$A$1:$V$1,0))&amp;""),"")),"")</f>
        <v/>
      </c>
      <c r="AB954" s="36">
        <f>IFERROR(VALUE(IFERROR(TRIM(INDEX($A954:$V954,MATCH(Lists!$J$5,$A$1:$V$1,0))&amp;""),"")),"")</f>
        <v/>
      </c>
      <c r="AC954" s="36">
        <f>IFERROR(VALUE(IFERROR(TRIM(INDEX($A954:$V954,MATCH(Lists!$J$6,$A$1:$V$1,0))&amp;""),"")),"")</f>
        <v/>
      </c>
      <c r="AD954" s="36">
        <f>IFERROR(TRIM(INDEX($A954:$V954,MATCH(Lists!$J$7,$A$1:$V$1,0))&amp;""),"")</f>
        <v/>
      </c>
      <c r="AE954" s="36">
        <f>IFERROR(TRIM(INDEX($A954:$V954,MATCH(Lists!$J$8,$A$1:$V$1,0))&amp;""),"")</f>
        <v/>
      </c>
      <c r="AF954" s="36">
        <f>IFERROR(TRIM(INDEX($A954:$V954,MATCH(Lists!$J$3,$A$1:$V$1,0))&amp;""),"")</f>
        <v/>
      </c>
      <c r="AG954" s="36">
        <f>IF(LEN(AF954)&gt;0,MAX($AG$1:AG953)+1,"")</f>
        <v/>
      </c>
      <c r="AH954" s="36">
        <f>IFERROR(TRIM(INDEX($A954:$V954,MATCH(Lists!$J$9,$A$1:$V$1,0))&amp;""),"")</f>
        <v/>
      </c>
    </row>
    <row r="955">
      <c r="W955" s="35" t="n"/>
      <c r="X955" s="36">
        <f>IFERROR(TRIM(INDEX($A955:$V955,MATCH(Lists!$J$10,$A$1:$V$1,0))&amp;""),"")</f>
        <v/>
      </c>
      <c r="Y955" s="36">
        <f>IF(ISNUMBER(IFERROR(VALUE(IFERROR(TRIM(INDEX($A955:$V955,MATCH(Lists!$J$2,$A$1:$V$1,0))&amp;""),"")),"")),IF(AND(IFERROR(VALUE(IFERROR(TRIM(INDEX($A955:$V955,MATCH(Lists!$J$2,$A$1:$V$1,0))&amp;""),"")),"")&gt;=0,IFERROR(VALUE(IFERROR(TRIM(INDEX($A955:$V955,MATCH(Lists!$J$2,$A$1:$V$1,0))&amp;""),"")),"")&lt;=10),IFERROR(VALUE(IFERROR(TRIM(INDEX($A955:$V955,MATCH(Lists!$J$2,$A$1:$V$1,0))&amp;""),"")),""),""),"")</f>
        <v/>
      </c>
      <c r="Z955" s="36">
        <f>IF(Y955="","",IF(Y955&gt;=9,"Promoter",IF(Y955&gt;=7,"Passive","Detractor")))</f>
        <v/>
      </c>
      <c r="AA955" s="36">
        <f>IFERROR(VALUE(IFERROR(TRIM(INDEX($A955:$V955,MATCH(Lists!$J$4,$A$1:$V$1,0))&amp;""),"")),"")</f>
        <v/>
      </c>
      <c r="AB955" s="36">
        <f>IFERROR(VALUE(IFERROR(TRIM(INDEX($A955:$V955,MATCH(Lists!$J$5,$A$1:$V$1,0))&amp;""),"")),"")</f>
        <v/>
      </c>
      <c r="AC955" s="36">
        <f>IFERROR(VALUE(IFERROR(TRIM(INDEX($A955:$V955,MATCH(Lists!$J$6,$A$1:$V$1,0))&amp;""),"")),"")</f>
        <v/>
      </c>
      <c r="AD955" s="36">
        <f>IFERROR(TRIM(INDEX($A955:$V955,MATCH(Lists!$J$7,$A$1:$V$1,0))&amp;""),"")</f>
        <v/>
      </c>
      <c r="AE955" s="36">
        <f>IFERROR(TRIM(INDEX($A955:$V955,MATCH(Lists!$J$8,$A$1:$V$1,0))&amp;""),"")</f>
        <v/>
      </c>
      <c r="AF955" s="36">
        <f>IFERROR(TRIM(INDEX($A955:$V955,MATCH(Lists!$J$3,$A$1:$V$1,0))&amp;""),"")</f>
        <v/>
      </c>
      <c r="AG955" s="36">
        <f>IF(LEN(AF955)&gt;0,MAX($AG$1:AG954)+1,"")</f>
        <v/>
      </c>
      <c r="AH955" s="36">
        <f>IFERROR(TRIM(INDEX($A955:$V955,MATCH(Lists!$J$9,$A$1:$V$1,0))&amp;""),"")</f>
        <v/>
      </c>
    </row>
    <row r="956">
      <c r="W956" s="35" t="n"/>
      <c r="X956" s="36">
        <f>IFERROR(TRIM(INDEX($A956:$V956,MATCH(Lists!$J$10,$A$1:$V$1,0))&amp;""),"")</f>
        <v/>
      </c>
      <c r="Y956" s="36">
        <f>IF(ISNUMBER(IFERROR(VALUE(IFERROR(TRIM(INDEX($A956:$V956,MATCH(Lists!$J$2,$A$1:$V$1,0))&amp;""),"")),"")),IF(AND(IFERROR(VALUE(IFERROR(TRIM(INDEX($A956:$V956,MATCH(Lists!$J$2,$A$1:$V$1,0))&amp;""),"")),"")&gt;=0,IFERROR(VALUE(IFERROR(TRIM(INDEX($A956:$V956,MATCH(Lists!$J$2,$A$1:$V$1,0))&amp;""),"")),"")&lt;=10),IFERROR(VALUE(IFERROR(TRIM(INDEX($A956:$V956,MATCH(Lists!$J$2,$A$1:$V$1,0))&amp;""),"")),""),""),"")</f>
        <v/>
      </c>
      <c r="Z956" s="36">
        <f>IF(Y956="","",IF(Y956&gt;=9,"Promoter",IF(Y956&gt;=7,"Passive","Detractor")))</f>
        <v/>
      </c>
      <c r="AA956" s="36">
        <f>IFERROR(VALUE(IFERROR(TRIM(INDEX($A956:$V956,MATCH(Lists!$J$4,$A$1:$V$1,0))&amp;""),"")),"")</f>
        <v/>
      </c>
      <c r="AB956" s="36">
        <f>IFERROR(VALUE(IFERROR(TRIM(INDEX($A956:$V956,MATCH(Lists!$J$5,$A$1:$V$1,0))&amp;""),"")),"")</f>
        <v/>
      </c>
      <c r="AC956" s="36">
        <f>IFERROR(VALUE(IFERROR(TRIM(INDEX($A956:$V956,MATCH(Lists!$J$6,$A$1:$V$1,0))&amp;""),"")),"")</f>
        <v/>
      </c>
      <c r="AD956" s="36">
        <f>IFERROR(TRIM(INDEX($A956:$V956,MATCH(Lists!$J$7,$A$1:$V$1,0))&amp;""),"")</f>
        <v/>
      </c>
      <c r="AE956" s="36">
        <f>IFERROR(TRIM(INDEX($A956:$V956,MATCH(Lists!$J$8,$A$1:$V$1,0))&amp;""),"")</f>
        <v/>
      </c>
      <c r="AF956" s="36">
        <f>IFERROR(TRIM(INDEX($A956:$V956,MATCH(Lists!$J$3,$A$1:$V$1,0))&amp;""),"")</f>
        <v/>
      </c>
      <c r="AG956" s="36">
        <f>IF(LEN(AF956)&gt;0,MAX($AG$1:AG955)+1,"")</f>
        <v/>
      </c>
      <c r="AH956" s="36">
        <f>IFERROR(TRIM(INDEX($A956:$V956,MATCH(Lists!$J$9,$A$1:$V$1,0))&amp;""),"")</f>
        <v/>
      </c>
    </row>
    <row r="957">
      <c r="W957" s="35" t="n"/>
      <c r="X957" s="36">
        <f>IFERROR(TRIM(INDEX($A957:$V957,MATCH(Lists!$J$10,$A$1:$V$1,0))&amp;""),"")</f>
        <v/>
      </c>
      <c r="Y957" s="36">
        <f>IF(ISNUMBER(IFERROR(VALUE(IFERROR(TRIM(INDEX($A957:$V957,MATCH(Lists!$J$2,$A$1:$V$1,0))&amp;""),"")),"")),IF(AND(IFERROR(VALUE(IFERROR(TRIM(INDEX($A957:$V957,MATCH(Lists!$J$2,$A$1:$V$1,0))&amp;""),"")),"")&gt;=0,IFERROR(VALUE(IFERROR(TRIM(INDEX($A957:$V957,MATCH(Lists!$J$2,$A$1:$V$1,0))&amp;""),"")),"")&lt;=10),IFERROR(VALUE(IFERROR(TRIM(INDEX($A957:$V957,MATCH(Lists!$J$2,$A$1:$V$1,0))&amp;""),"")),""),""),"")</f>
        <v/>
      </c>
      <c r="Z957" s="36">
        <f>IF(Y957="","",IF(Y957&gt;=9,"Promoter",IF(Y957&gt;=7,"Passive","Detractor")))</f>
        <v/>
      </c>
      <c r="AA957" s="36">
        <f>IFERROR(VALUE(IFERROR(TRIM(INDEX($A957:$V957,MATCH(Lists!$J$4,$A$1:$V$1,0))&amp;""),"")),"")</f>
        <v/>
      </c>
      <c r="AB957" s="36">
        <f>IFERROR(VALUE(IFERROR(TRIM(INDEX($A957:$V957,MATCH(Lists!$J$5,$A$1:$V$1,0))&amp;""),"")),"")</f>
        <v/>
      </c>
      <c r="AC957" s="36">
        <f>IFERROR(VALUE(IFERROR(TRIM(INDEX($A957:$V957,MATCH(Lists!$J$6,$A$1:$V$1,0))&amp;""),"")),"")</f>
        <v/>
      </c>
      <c r="AD957" s="36">
        <f>IFERROR(TRIM(INDEX($A957:$V957,MATCH(Lists!$J$7,$A$1:$V$1,0))&amp;""),"")</f>
        <v/>
      </c>
      <c r="AE957" s="36">
        <f>IFERROR(TRIM(INDEX($A957:$V957,MATCH(Lists!$J$8,$A$1:$V$1,0))&amp;""),"")</f>
        <v/>
      </c>
      <c r="AF957" s="36">
        <f>IFERROR(TRIM(INDEX($A957:$V957,MATCH(Lists!$J$3,$A$1:$V$1,0))&amp;""),"")</f>
        <v/>
      </c>
      <c r="AG957" s="36">
        <f>IF(LEN(AF957)&gt;0,MAX($AG$1:AG956)+1,"")</f>
        <v/>
      </c>
      <c r="AH957" s="36">
        <f>IFERROR(TRIM(INDEX($A957:$V957,MATCH(Lists!$J$9,$A$1:$V$1,0))&amp;""),"")</f>
        <v/>
      </c>
    </row>
    <row r="958">
      <c r="W958" s="35" t="n"/>
      <c r="X958" s="36">
        <f>IFERROR(TRIM(INDEX($A958:$V958,MATCH(Lists!$J$10,$A$1:$V$1,0))&amp;""),"")</f>
        <v/>
      </c>
      <c r="Y958" s="36">
        <f>IF(ISNUMBER(IFERROR(VALUE(IFERROR(TRIM(INDEX($A958:$V958,MATCH(Lists!$J$2,$A$1:$V$1,0))&amp;""),"")),"")),IF(AND(IFERROR(VALUE(IFERROR(TRIM(INDEX($A958:$V958,MATCH(Lists!$J$2,$A$1:$V$1,0))&amp;""),"")),"")&gt;=0,IFERROR(VALUE(IFERROR(TRIM(INDEX($A958:$V958,MATCH(Lists!$J$2,$A$1:$V$1,0))&amp;""),"")),"")&lt;=10),IFERROR(VALUE(IFERROR(TRIM(INDEX($A958:$V958,MATCH(Lists!$J$2,$A$1:$V$1,0))&amp;""),"")),""),""),"")</f>
        <v/>
      </c>
      <c r="Z958" s="36">
        <f>IF(Y958="","",IF(Y958&gt;=9,"Promoter",IF(Y958&gt;=7,"Passive","Detractor")))</f>
        <v/>
      </c>
      <c r="AA958" s="36">
        <f>IFERROR(VALUE(IFERROR(TRIM(INDEX($A958:$V958,MATCH(Lists!$J$4,$A$1:$V$1,0))&amp;""),"")),"")</f>
        <v/>
      </c>
      <c r="AB958" s="36">
        <f>IFERROR(VALUE(IFERROR(TRIM(INDEX($A958:$V958,MATCH(Lists!$J$5,$A$1:$V$1,0))&amp;""),"")),"")</f>
        <v/>
      </c>
      <c r="AC958" s="36">
        <f>IFERROR(VALUE(IFERROR(TRIM(INDEX($A958:$V958,MATCH(Lists!$J$6,$A$1:$V$1,0))&amp;""),"")),"")</f>
        <v/>
      </c>
      <c r="AD958" s="36">
        <f>IFERROR(TRIM(INDEX($A958:$V958,MATCH(Lists!$J$7,$A$1:$V$1,0))&amp;""),"")</f>
        <v/>
      </c>
      <c r="AE958" s="36">
        <f>IFERROR(TRIM(INDEX($A958:$V958,MATCH(Lists!$J$8,$A$1:$V$1,0))&amp;""),"")</f>
        <v/>
      </c>
      <c r="AF958" s="36">
        <f>IFERROR(TRIM(INDEX($A958:$V958,MATCH(Lists!$J$3,$A$1:$V$1,0))&amp;""),"")</f>
        <v/>
      </c>
      <c r="AG958" s="36">
        <f>IF(LEN(AF958)&gt;0,MAX($AG$1:AG957)+1,"")</f>
        <v/>
      </c>
      <c r="AH958" s="36">
        <f>IFERROR(TRIM(INDEX($A958:$V958,MATCH(Lists!$J$9,$A$1:$V$1,0))&amp;""),"")</f>
        <v/>
      </c>
    </row>
    <row r="959">
      <c r="W959" s="35" t="n"/>
      <c r="X959" s="36">
        <f>IFERROR(TRIM(INDEX($A959:$V959,MATCH(Lists!$J$10,$A$1:$V$1,0))&amp;""),"")</f>
        <v/>
      </c>
      <c r="Y959" s="36">
        <f>IF(ISNUMBER(IFERROR(VALUE(IFERROR(TRIM(INDEX($A959:$V959,MATCH(Lists!$J$2,$A$1:$V$1,0))&amp;""),"")),"")),IF(AND(IFERROR(VALUE(IFERROR(TRIM(INDEX($A959:$V959,MATCH(Lists!$J$2,$A$1:$V$1,0))&amp;""),"")),"")&gt;=0,IFERROR(VALUE(IFERROR(TRIM(INDEX($A959:$V959,MATCH(Lists!$J$2,$A$1:$V$1,0))&amp;""),"")),"")&lt;=10),IFERROR(VALUE(IFERROR(TRIM(INDEX($A959:$V959,MATCH(Lists!$J$2,$A$1:$V$1,0))&amp;""),"")),""),""),"")</f>
        <v/>
      </c>
      <c r="Z959" s="36">
        <f>IF(Y959="","",IF(Y959&gt;=9,"Promoter",IF(Y959&gt;=7,"Passive","Detractor")))</f>
        <v/>
      </c>
      <c r="AA959" s="36">
        <f>IFERROR(VALUE(IFERROR(TRIM(INDEX($A959:$V959,MATCH(Lists!$J$4,$A$1:$V$1,0))&amp;""),"")),"")</f>
        <v/>
      </c>
      <c r="AB959" s="36">
        <f>IFERROR(VALUE(IFERROR(TRIM(INDEX($A959:$V959,MATCH(Lists!$J$5,$A$1:$V$1,0))&amp;""),"")),"")</f>
        <v/>
      </c>
      <c r="AC959" s="36">
        <f>IFERROR(VALUE(IFERROR(TRIM(INDEX($A959:$V959,MATCH(Lists!$J$6,$A$1:$V$1,0))&amp;""),"")),"")</f>
        <v/>
      </c>
      <c r="AD959" s="36">
        <f>IFERROR(TRIM(INDEX($A959:$V959,MATCH(Lists!$J$7,$A$1:$V$1,0))&amp;""),"")</f>
        <v/>
      </c>
      <c r="AE959" s="36">
        <f>IFERROR(TRIM(INDEX($A959:$V959,MATCH(Lists!$J$8,$A$1:$V$1,0))&amp;""),"")</f>
        <v/>
      </c>
      <c r="AF959" s="36">
        <f>IFERROR(TRIM(INDEX($A959:$V959,MATCH(Lists!$J$3,$A$1:$V$1,0))&amp;""),"")</f>
        <v/>
      </c>
      <c r="AG959" s="36">
        <f>IF(LEN(AF959)&gt;0,MAX($AG$1:AG958)+1,"")</f>
        <v/>
      </c>
      <c r="AH959" s="36">
        <f>IFERROR(TRIM(INDEX($A959:$V959,MATCH(Lists!$J$9,$A$1:$V$1,0))&amp;""),"")</f>
        <v/>
      </c>
    </row>
    <row r="960">
      <c r="W960" s="35" t="n"/>
      <c r="X960" s="36">
        <f>IFERROR(TRIM(INDEX($A960:$V960,MATCH(Lists!$J$10,$A$1:$V$1,0))&amp;""),"")</f>
        <v/>
      </c>
      <c r="Y960" s="36">
        <f>IF(ISNUMBER(IFERROR(VALUE(IFERROR(TRIM(INDEX($A960:$V960,MATCH(Lists!$J$2,$A$1:$V$1,0))&amp;""),"")),"")),IF(AND(IFERROR(VALUE(IFERROR(TRIM(INDEX($A960:$V960,MATCH(Lists!$J$2,$A$1:$V$1,0))&amp;""),"")),"")&gt;=0,IFERROR(VALUE(IFERROR(TRIM(INDEX($A960:$V960,MATCH(Lists!$J$2,$A$1:$V$1,0))&amp;""),"")),"")&lt;=10),IFERROR(VALUE(IFERROR(TRIM(INDEX($A960:$V960,MATCH(Lists!$J$2,$A$1:$V$1,0))&amp;""),"")),""),""),"")</f>
        <v/>
      </c>
      <c r="Z960" s="36">
        <f>IF(Y960="","",IF(Y960&gt;=9,"Promoter",IF(Y960&gt;=7,"Passive","Detractor")))</f>
        <v/>
      </c>
      <c r="AA960" s="36">
        <f>IFERROR(VALUE(IFERROR(TRIM(INDEX($A960:$V960,MATCH(Lists!$J$4,$A$1:$V$1,0))&amp;""),"")),"")</f>
        <v/>
      </c>
      <c r="AB960" s="36">
        <f>IFERROR(VALUE(IFERROR(TRIM(INDEX($A960:$V960,MATCH(Lists!$J$5,$A$1:$V$1,0))&amp;""),"")),"")</f>
        <v/>
      </c>
      <c r="AC960" s="36">
        <f>IFERROR(VALUE(IFERROR(TRIM(INDEX($A960:$V960,MATCH(Lists!$J$6,$A$1:$V$1,0))&amp;""),"")),"")</f>
        <v/>
      </c>
      <c r="AD960" s="36">
        <f>IFERROR(TRIM(INDEX($A960:$V960,MATCH(Lists!$J$7,$A$1:$V$1,0))&amp;""),"")</f>
        <v/>
      </c>
      <c r="AE960" s="36">
        <f>IFERROR(TRIM(INDEX($A960:$V960,MATCH(Lists!$J$8,$A$1:$V$1,0))&amp;""),"")</f>
        <v/>
      </c>
      <c r="AF960" s="36">
        <f>IFERROR(TRIM(INDEX($A960:$V960,MATCH(Lists!$J$3,$A$1:$V$1,0))&amp;""),"")</f>
        <v/>
      </c>
      <c r="AG960" s="36">
        <f>IF(LEN(AF960)&gt;0,MAX($AG$1:AG959)+1,"")</f>
        <v/>
      </c>
      <c r="AH960" s="36">
        <f>IFERROR(TRIM(INDEX($A960:$V960,MATCH(Lists!$J$9,$A$1:$V$1,0))&amp;""),"")</f>
        <v/>
      </c>
    </row>
    <row r="961">
      <c r="W961" s="35" t="n"/>
      <c r="X961" s="36">
        <f>IFERROR(TRIM(INDEX($A961:$V961,MATCH(Lists!$J$10,$A$1:$V$1,0))&amp;""),"")</f>
        <v/>
      </c>
      <c r="Y961" s="36">
        <f>IF(ISNUMBER(IFERROR(VALUE(IFERROR(TRIM(INDEX($A961:$V961,MATCH(Lists!$J$2,$A$1:$V$1,0))&amp;""),"")),"")),IF(AND(IFERROR(VALUE(IFERROR(TRIM(INDEX($A961:$V961,MATCH(Lists!$J$2,$A$1:$V$1,0))&amp;""),"")),"")&gt;=0,IFERROR(VALUE(IFERROR(TRIM(INDEX($A961:$V961,MATCH(Lists!$J$2,$A$1:$V$1,0))&amp;""),"")),"")&lt;=10),IFERROR(VALUE(IFERROR(TRIM(INDEX($A961:$V961,MATCH(Lists!$J$2,$A$1:$V$1,0))&amp;""),"")),""),""),"")</f>
        <v/>
      </c>
      <c r="Z961" s="36">
        <f>IF(Y961="","",IF(Y961&gt;=9,"Promoter",IF(Y961&gt;=7,"Passive","Detractor")))</f>
        <v/>
      </c>
      <c r="AA961" s="36">
        <f>IFERROR(VALUE(IFERROR(TRIM(INDEX($A961:$V961,MATCH(Lists!$J$4,$A$1:$V$1,0))&amp;""),"")),"")</f>
        <v/>
      </c>
      <c r="AB961" s="36">
        <f>IFERROR(VALUE(IFERROR(TRIM(INDEX($A961:$V961,MATCH(Lists!$J$5,$A$1:$V$1,0))&amp;""),"")),"")</f>
        <v/>
      </c>
      <c r="AC961" s="36">
        <f>IFERROR(VALUE(IFERROR(TRIM(INDEX($A961:$V961,MATCH(Lists!$J$6,$A$1:$V$1,0))&amp;""),"")),"")</f>
        <v/>
      </c>
      <c r="AD961" s="36">
        <f>IFERROR(TRIM(INDEX($A961:$V961,MATCH(Lists!$J$7,$A$1:$V$1,0))&amp;""),"")</f>
        <v/>
      </c>
      <c r="AE961" s="36">
        <f>IFERROR(TRIM(INDEX($A961:$V961,MATCH(Lists!$J$8,$A$1:$V$1,0))&amp;""),"")</f>
        <v/>
      </c>
      <c r="AF961" s="36">
        <f>IFERROR(TRIM(INDEX($A961:$V961,MATCH(Lists!$J$3,$A$1:$V$1,0))&amp;""),"")</f>
        <v/>
      </c>
      <c r="AG961" s="36">
        <f>IF(LEN(AF961)&gt;0,MAX($AG$1:AG960)+1,"")</f>
        <v/>
      </c>
      <c r="AH961" s="36">
        <f>IFERROR(TRIM(INDEX($A961:$V961,MATCH(Lists!$J$9,$A$1:$V$1,0))&amp;""),"")</f>
        <v/>
      </c>
    </row>
    <row r="962">
      <c r="W962" s="35" t="n"/>
      <c r="X962" s="36">
        <f>IFERROR(TRIM(INDEX($A962:$V962,MATCH(Lists!$J$10,$A$1:$V$1,0))&amp;""),"")</f>
        <v/>
      </c>
      <c r="Y962" s="36">
        <f>IF(ISNUMBER(IFERROR(VALUE(IFERROR(TRIM(INDEX($A962:$V962,MATCH(Lists!$J$2,$A$1:$V$1,0))&amp;""),"")),"")),IF(AND(IFERROR(VALUE(IFERROR(TRIM(INDEX($A962:$V962,MATCH(Lists!$J$2,$A$1:$V$1,0))&amp;""),"")),"")&gt;=0,IFERROR(VALUE(IFERROR(TRIM(INDEX($A962:$V962,MATCH(Lists!$J$2,$A$1:$V$1,0))&amp;""),"")),"")&lt;=10),IFERROR(VALUE(IFERROR(TRIM(INDEX($A962:$V962,MATCH(Lists!$J$2,$A$1:$V$1,0))&amp;""),"")),""),""),"")</f>
        <v/>
      </c>
      <c r="Z962" s="36">
        <f>IF(Y962="","",IF(Y962&gt;=9,"Promoter",IF(Y962&gt;=7,"Passive","Detractor")))</f>
        <v/>
      </c>
      <c r="AA962" s="36">
        <f>IFERROR(VALUE(IFERROR(TRIM(INDEX($A962:$V962,MATCH(Lists!$J$4,$A$1:$V$1,0))&amp;""),"")),"")</f>
        <v/>
      </c>
      <c r="AB962" s="36">
        <f>IFERROR(VALUE(IFERROR(TRIM(INDEX($A962:$V962,MATCH(Lists!$J$5,$A$1:$V$1,0))&amp;""),"")),"")</f>
        <v/>
      </c>
      <c r="AC962" s="36">
        <f>IFERROR(VALUE(IFERROR(TRIM(INDEX($A962:$V962,MATCH(Lists!$J$6,$A$1:$V$1,0))&amp;""),"")),"")</f>
        <v/>
      </c>
      <c r="AD962" s="36">
        <f>IFERROR(TRIM(INDEX($A962:$V962,MATCH(Lists!$J$7,$A$1:$V$1,0))&amp;""),"")</f>
        <v/>
      </c>
      <c r="AE962" s="36">
        <f>IFERROR(TRIM(INDEX($A962:$V962,MATCH(Lists!$J$8,$A$1:$V$1,0))&amp;""),"")</f>
        <v/>
      </c>
      <c r="AF962" s="36">
        <f>IFERROR(TRIM(INDEX($A962:$V962,MATCH(Lists!$J$3,$A$1:$V$1,0))&amp;""),"")</f>
        <v/>
      </c>
      <c r="AG962" s="36">
        <f>IF(LEN(AF962)&gt;0,MAX($AG$1:AG961)+1,"")</f>
        <v/>
      </c>
      <c r="AH962" s="36">
        <f>IFERROR(TRIM(INDEX($A962:$V962,MATCH(Lists!$J$9,$A$1:$V$1,0))&amp;""),"")</f>
        <v/>
      </c>
    </row>
    <row r="963">
      <c r="W963" s="35" t="n"/>
      <c r="X963" s="36">
        <f>IFERROR(TRIM(INDEX($A963:$V963,MATCH(Lists!$J$10,$A$1:$V$1,0))&amp;""),"")</f>
        <v/>
      </c>
      <c r="Y963" s="36">
        <f>IF(ISNUMBER(IFERROR(VALUE(IFERROR(TRIM(INDEX($A963:$V963,MATCH(Lists!$J$2,$A$1:$V$1,0))&amp;""),"")),"")),IF(AND(IFERROR(VALUE(IFERROR(TRIM(INDEX($A963:$V963,MATCH(Lists!$J$2,$A$1:$V$1,0))&amp;""),"")),"")&gt;=0,IFERROR(VALUE(IFERROR(TRIM(INDEX($A963:$V963,MATCH(Lists!$J$2,$A$1:$V$1,0))&amp;""),"")),"")&lt;=10),IFERROR(VALUE(IFERROR(TRIM(INDEX($A963:$V963,MATCH(Lists!$J$2,$A$1:$V$1,0))&amp;""),"")),""),""),"")</f>
        <v/>
      </c>
      <c r="Z963" s="36">
        <f>IF(Y963="","",IF(Y963&gt;=9,"Promoter",IF(Y963&gt;=7,"Passive","Detractor")))</f>
        <v/>
      </c>
      <c r="AA963" s="36">
        <f>IFERROR(VALUE(IFERROR(TRIM(INDEX($A963:$V963,MATCH(Lists!$J$4,$A$1:$V$1,0))&amp;""),"")),"")</f>
        <v/>
      </c>
      <c r="AB963" s="36">
        <f>IFERROR(VALUE(IFERROR(TRIM(INDEX($A963:$V963,MATCH(Lists!$J$5,$A$1:$V$1,0))&amp;""),"")),"")</f>
        <v/>
      </c>
      <c r="AC963" s="36">
        <f>IFERROR(VALUE(IFERROR(TRIM(INDEX($A963:$V963,MATCH(Lists!$J$6,$A$1:$V$1,0))&amp;""),"")),"")</f>
        <v/>
      </c>
      <c r="AD963" s="36">
        <f>IFERROR(TRIM(INDEX($A963:$V963,MATCH(Lists!$J$7,$A$1:$V$1,0))&amp;""),"")</f>
        <v/>
      </c>
      <c r="AE963" s="36">
        <f>IFERROR(TRIM(INDEX($A963:$V963,MATCH(Lists!$J$8,$A$1:$V$1,0))&amp;""),"")</f>
        <v/>
      </c>
      <c r="AF963" s="36">
        <f>IFERROR(TRIM(INDEX($A963:$V963,MATCH(Lists!$J$3,$A$1:$V$1,0))&amp;""),"")</f>
        <v/>
      </c>
      <c r="AG963" s="36">
        <f>IF(LEN(AF963)&gt;0,MAX($AG$1:AG962)+1,"")</f>
        <v/>
      </c>
      <c r="AH963" s="36">
        <f>IFERROR(TRIM(INDEX($A963:$V963,MATCH(Lists!$J$9,$A$1:$V$1,0))&amp;""),"")</f>
        <v/>
      </c>
    </row>
    <row r="964">
      <c r="W964" s="35" t="n"/>
      <c r="X964" s="36">
        <f>IFERROR(TRIM(INDEX($A964:$V964,MATCH(Lists!$J$10,$A$1:$V$1,0))&amp;""),"")</f>
        <v/>
      </c>
      <c r="Y964" s="36">
        <f>IF(ISNUMBER(IFERROR(VALUE(IFERROR(TRIM(INDEX($A964:$V964,MATCH(Lists!$J$2,$A$1:$V$1,0))&amp;""),"")),"")),IF(AND(IFERROR(VALUE(IFERROR(TRIM(INDEX($A964:$V964,MATCH(Lists!$J$2,$A$1:$V$1,0))&amp;""),"")),"")&gt;=0,IFERROR(VALUE(IFERROR(TRIM(INDEX($A964:$V964,MATCH(Lists!$J$2,$A$1:$V$1,0))&amp;""),"")),"")&lt;=10),IFERROR(VALUE(IFERROR(TRIM(INDEX($A964:$V964,MATCH(Lists!$J$2,$A$1:$V$1,0))&amp;""),"")),""),""),"")</f>
        <v/>
      </c>
      <c r="Z964" s="36">
        <f>IF(Y964="","",IF(Y964&gt;=9,"Promoter",IF(Y964&gt;=7,"Passive","Detractor")))</f>
        <v/>
      </c>
      <c r="AA964" s="36">
        <f>IFERROR(VALUE(IFERROR(TRIM(INDEX($A964:$V964,MATCH(Lists!$J$4,$A$1:$V$1,0))&amp;""),"")),"")</f>
        <v/>
      </c>
      <c r="AB964" s="36">
        <f>IFERROR(VALUE(IFERROR(TRIM(INDEX($A964:$V964,MATCH(Lists!$J$5,$A$1:$V$1,0))&amp;""),"")),"")</f>
        <v/>
      </c>
      <c r="AC964" s="36">
        <f>IFERROR(VALUE(IFERROR(TRIM(INDEX($A964:$V964,MATCH(Lists!$J$6,$A$1:$V$1,0))&amp;""),"")),"")</f>
        <v/>
      </c>
      <c r="AD964" s="36">
        <f>IFERROR(TRIM(INDEX($A964:$V964,MATCH(Lists!$J$7,$A$1:$V$1,0))&amp;""),"")</f>
        <v/>
      </c>
      <c r="AE964" s="36">
        <f>IFERROR(TRIM(INDEX($A964:$V964,MATCH(Lists!$J$8,$A$1:$V$1,0))&amp;""),"")</f>
        <v/>
      </c>
      <c r="AF964" s="36">
        <f>IFERROR(TRIM(INDEX($A964:$V964,MATCH(Lists!$J$3,$A$1:$V$1,0))&amp;""),"")</f>
        <v/>
      </c>
      <c r="AG964" s="36">
        <f>IF(LEN(AF964)&gt;0,MAX($AG$1:AG963)+1,"")</f>
        <v/>
      </c>
      <c r="AH964" s="36">
        <f>IFERROR(TRIM(INDEX($A964:$V964,MATCH(Lists!$J$9,$A$1:$V$1,0))&amp;""),"")</f>
        <v/>
      </c>
    </row>
    <row r="965">
      <c r="W965" s="35" t="n"/>
      <c r="X965" s="36">
        <f>IFERROR(TRIM(INDEX($A965:$V965,MATCH(Lists!$J$10,$A$1:$V$1,0))&amp;""),"")</f>
        <v/>
      </c>
      <c r="Y965" s="36">
        <f>IF(ISNUMBER(IFERROR(VALUE(IFERROR(TRIM(INDEX($A965:$V965,MATCH(Lists!$J$2,$A$1:$V$1,0))&amp;""),"")),"")),IF(AND(IFERROR(VALUE(IFERROR(TRIM(INDEX($A965:$V965,MATCH(Lists!$J$2,$A$1:$V$1,0))&amp;""),"")),"")&gt;=0,IFERROR(VALUE(IFERROR(TRIM(INDEX($A965:$V965,MATCH(Lists!$J$2,$A$1:$V$1,0))&amp;""),"")),"")&lt;=10),IFERROR(VALUE(IFERROR(TRIM(INDEX($A965:$V965,MATCH(Lists!$J$2,$A$1:$V$1,0))&amp;""),"")),""),""),"")</f>
        <v/>
      </c>
      <c r="Z965" s="36">
        <f>IF(Y965="","",IF(Y965&gt;=9,"Promoter",IF(Y965&gt;=7,"Passive","Detractor")))</f>
        <v/>
      </c>
      <c r="AA965" s="36">
        <f>IFERROR(VALUE(IFERROR(TRIM(INDEX($A965:$V965,MATCH(Lists!$J$4,$A$1:$V$1,0))&amp;""),"")),"")</f>
        <v/>
      </c>
      <c r="AB965" s="36">
        <f>IFERROR(VALUE(IFERROR(TRIM(INDEX($A965:$V965,MATCH(Lists!$J$5,$A$1:$V$1,0))&amp;""),"")),"")</f>
        <v/>
      </c>
      <c r="AC965" s="36">
        <f>IFERROR(VALUE(IFERROR(TRIM(INDEX($A965:$V965,MATCH(Lists!$J$6,$A$1:$V$1,0))&amp;""),"")),"")</f>
        <v/>
      </c>
      <c r="AD965" s="36">
        <f>IFERROR(TRIM(INDEX($A965:$V965,MATCH(Lists!$J$7,$A$1:$V$1,0))&amp;""),"")</f>
        <v/>
      </c>
      <c r="AE965" s="36">
        <f>IFERROR(TRIM(INDEX($A965:$V965,MATCH(Lists!$J$8,$A$1:$V$1,0))&amp;""),"")</f>
        <v/>
      </c>
      <c r="AF965" s="36">
        <f>IFERROR(TRIM(INDEX($A965:$V965,MATCH(Lists!$J$3,$A$1:$V$1,0))&amp;""),"")</f>
        <v/>
      </c>
      <c r="AG965" s="36">
        <f>IF(LEN(AF965)&gt;0,MAX($AG$1:AG964)+1,"")</f>
        <v/>
      </c>
      <c r="AH965" s="36">
        <f>IFERROR(TRIM(INDEX($A965:$V965,MATCH(Lists!$J$9,$A$1:$V$1,0))&amp;""),"")</f>
        <v/>
      </c>
    </row>
    <row r="966">
      <c r="W966" s="35" t="n"/>
      <c r="X966" s="36">
        <f>IFERROR(TRIM(INDEX($A966:$V966,MATCH(Lists!$J$10,$A$1:$V$1,0))&amp;""),"")</f>
        <v/>
      </c>
      <c r="Y966" s="36">
        <f>IF(ISNUMBER(IFERROR(VALUE(IFERROR(TRIM(INDEX($A966:$V966,MATCH(Lists!$J$2,$A$1:$V$1,0))&amp;""),"")),"")),IF(AND(IFERROR(VALUE(IFERROR(TRIM(INDEX($A966:$V966,MATCH(Lists!$J$2,$A$1:$V$1,0))&amp;""),"")),"")&gt;=0,IFERROR(VALUE(IFERROR(TRIM(INDEX($A966:$V966,MATCH(Lists!$J$2,$A$1:$V$1,0))&amp;""),"")),"")&lt;=10),IFERROR(VALUE(IFERROR(TRIM(INDEX($A966:$V966,MATCH(Lists!$J$2,$A$1:$V$1,0))&amp;""),"")),""),""),"")</f>
        <v/>
      </c>
      <c r="Z966" s="36">
        <f>IF(Y966="","",IF(Y966&gt;=9,"Promoter",IF(Y966&gt;=7,"Passive","Detractor")))</f>
        <v/>
      </c>
      <c r="AA966" s="36">
        <f>IFERROR(VALUE(IFERROR(TRIM(INDEX($A966:$V966,MATCH(Lists!$J$4,$A$1:$V$1,0))&amp;""),"")),"")</f>
        <v/>
      </c>
      <c r="AB966" s="36">
        <f>IFERROR(VALUE(IFERROR(TRIM(INDEX($A966:$V966,MATCH(Lists!$J$5,$A$1:$V$1,0))&amp;""),"")),"")</f>
        <v/>
      </c>
      <c r="AC966" s="36">
        <f>IFERROR(VALUE(IFERROR(TRIM(INDEX($A966:$V966,MATCH(Lists!$J$6,$A$1:$V$1,0))&amp;""),"")),"")</f>
        <v/>
      </c>
      <c r="AD966" s="36">
        <f>IFERROR(TRIM(INDEX($A966:$V966,MATCH(Lists!$J$7,$A$1:$V$1,0))&amp;""),"")</f>
        <v/>
      </c>
      <c r="AE966" s="36">
        <f>IFERROR(TRIM(INDEX($A966:$V966,MATCH(Lists!$J$8,$A$1:$V$1,0))&amp;""),"")</f>
        <v/>
      </c>
      <c r="AF966" s="36">
        <f>IFERROR(TRIM(INDEX($A966:$V966,MATCH(Lists!$J$3,$A$1:$V$1,0))&amp;""),"")</f>
        <v/>
      </c>
      <c r="AG966" s="36">
        <f>IF(LEN(AF966)&gt;0,MAX($AG$1:AG965)+1,"")</f>
        <v/>
      </c>
      <c r="AH966" s="36">
        <f>IFERROR(TRIM(INDEX($A966:$V966,MATCH(Lists!$J$9,$A$1:$V$1,0))&amp;""),"")</f>
        <v/>
      </c>
    </row>
    <row r="967">
      <c r="W967" s="35" t="n"/>
      <c r="X967" s="36">
        <f>IFERROR(TRIM(INDEX($A967:$V967,MATCH(Lists!$J$10,$A$1:$V$1,0))&amp;""),"")</f>
        <v/>
      </c>
      <c r="Y967" s="36">
        <f>IF(ISNUMBER(IFERROR(VALUE(IFERROR(TRIM(INDEX($A967:$V967,MATCH(Lists!$J$2,$A$1:$V$1,0))&amp;""),"")),"")),IF(AND(IFERROR(VALUE(IFERROR(TRIM(INDEX($A967:$V967,MATCH(Lists!$J$2,$A$1:$V$1,0))&amp;""),"")),"")&gt;=0,IFERROR(VALUE(IFERROR(TRIM(INDEX($A967:$V967,MATCH(Lists!$J$2,$A$1:$V$1,0))&amp;""),"")),"")&lt;=10),IFERROR(VALUE(IFERROR(TRIM(INDEX($A967:$V967,MATCH(Lists!$J$2,$A$1:$V$1,0))&amp;""),"")),""),""),"")</f>
        <v/>
      </c>
      <c r="Z967" s="36">
        <f>IF(Y967="","",IF(Y967&gt;=9,"Promoter",IF(Y967&gt;=7,"Passive","Detractor")))</f>
        <v/>
      </c>
      <c r="AA967" s="36">
        <f>IFERROR(VALUE(IFERROR(TRIM(INDEX($A967:$V967,MATCH(Lists!$J$4,$A$1:$V$1,0))&amp;""),"")),"")</f>
        <v/>
      </c>
      <c r="AB967" s="36">
        <f>IFERROR(VALUE(IFERROR(TRIM(INDEX($A967:$V967,MATCH(Lists!$J$5,$A$1:$V$1,0))&amp;""),"")),"")</f>
        <v/>
      </c>
      <c r="AC967" s="36">
        <f>IFERROR(VALUE(IFERROR(TRIM(INDEX($A967:$V967,MATCH(Lists!$J$6,$A$1:$V$1,0))&amp;""),"")),"")</f>
        <v/>
      </c>
      <c r="AD967" s="36">
        <f>IFERROR(TRIM(INDEX($A967:$V967,MATCH(Lists!$J$7,$A$1:$V$1,0))&amp;""),"")</f>
        <v/>
      </c>
      <c r="AE967" s="36">
        <f>IFERROR(TRIM(INDEX($A967:$V967,MATCH(Lists!$J$8,$A$1:$V$1,0))&amp;""),"")</f>
        <v/>
      </c>
      <c r="AF967" s="36">
        <f>IFERROR(TRIM(INDEX($A967:$V967,MATCH(Lists!$J$3,$A$1:$V$1,0))&amp;""),"")</f>
        <v/>
      </c>
      <c r="AG967" s="36">
        <f>IF(LEN(AF967)&gt;0,MAX($AG$1:AG966)+1,"")</f>
        <v/>
      </c>
      <c r="AH967" s="36">
        <f>IFERROR(TRIM(INDEX($A967:$V967,MATCH(Lists!$J$9,$A$1:$V$1,0))&amp;""),"")</f>
        <v/>
      </c>
    </row>
    <row r="968">
      <c r="W968" s="35" t="n"/>
      <c r="X968" s="36">
        <f>IFERROR(TRIM(INDEX($A968:$V968,MATCH(Lists!$J$10,$A$1:$V$1,0))&amp;""),"")</f>
        <v/>
      </c>
      <c r="Y968" s="36">
        <f>IF(ISNUMBER(IFERROR(VALUE(IFERROR(TRIM(INDEX($A968:$V968,MATCH(Lists!$J$2,$A$1:$V$1,0))&amp;""),"")),"")),IF(AND(IFERROR(VALUE(IFERROR(TRIM(INDEX($A968:$V968,MATCH(Lists!$J$2,$A$1:$V$1,0))&amp;""),"")),"")&gt;=0,IFERROR(VALUE(IFERROR(TRIM(INDEX($A968:$V968,MATCH(Lists!$J$2,$A$1:$V$1,0))&amp;""),"")),"")&lt;=10),IFERROR(VALUE(IFERROR(TRIM(INDEX($A968:$V968,MATCH(Lists!$J$2,$A$1:$V$1,0))&amp;""),"")),""),""),"")</f>
        <v/>
      </c>
      <c r="Z968" s="36">
        <f>IF(Y968="","",IF(Y968&gt;=9,"Promoter",IF(Y968&gt;=7,"Passive","Detractor")))</f>
        <v/>
      </c>
      <c r="AA968" s="36">
        <f>IFERROR(VALUE(IFERROR(TRIM(INDEX($A968:$V968,MATCH(Lists!$J$4,$A$1:$V$1,0))&amp;""),"")),"")</f>
        <v/>
      </c>
      <c r="AB968" s="36">
        <f>IFERROR(VALUE(IFERROR(TRIM(INDEX($A968:$V968,MATCH(Lists!$J$5,$A$1:$V$1,0))&amp;""),"")),"")</f>
        <v/>
      </c>
      <c r="AC968" s="36">
        <f>IFERROR(VALUE(IFERROR(TRIM(INDEX($A968:$V968,MATCH(Lists!$J$6,$A$1:$V$1,0))&amp;""),"")),"")</f>
        <v/>
      </c>
      <c r="AD968" s="36">
        <f>IFERROR(TRIM(INDEX($A968:$V968,MATCH(Lists!$J$7,$A$1:$V$1,0))&amp;""),"")</f>
        <v/>
      </c>
      <c r="AE968" s="36">
        <f>IFERROR(TRIM(INDEX($A968:$V968,MATCH(Lists!$J$8,$A$1:$V$1,0))&amp;""),"")</f>
        <v/>
      </c>
      <c r="AF968" s="36">
        <f>IFERROR(TRIM(INDEX($A968:$V968,MATCH(Lists!$J$3,$A$1:$V$1,0))&amp;""),"")</f>
        <v/>
      </c>
      <c r="AG968" s="36">
        <f>IF(LEN(AF968)&gt;0,MAX($AG$1:AG967)+1,"")</f>
        <v/>
      </c>
      <c r="AH968" s="36">
        <f>IFERROR(TRIM(INDEX($A968:$V968,MATCH(Lists!$J$9,$A$1:$V$1,0))&amp;""),"")</f>
        <v/>
      </c>
    </row>
    <row r="969">
      <c r="W969" s="35" t="n"/>
      <c r="X969" s="36">
        <f>IFERROR(TRIM(INDEX($A969:$V969,MATCH(Lists!$J$10,$A$1:$V$1,0))&amp;""),"")</f>
        <v/>
      </c>
      <c r="Y969" s="36">
        <f>IF(ISNUMBER(IFERROR(VALUE(IFERROR(TRIM(INDEX($A969:$V969,MATCH(Lists!$J$2,$A$1:$V$1,0))&amp;""),"")),"")),IF(AND(IFERROR(VALUE(IFERROR(TRIM(INDEX($A969:$V969,MATCH(Lists!$J$2,$A$1:$V$1,0))&amp;""),"")),"")&gt;=0,IFERROR(VALUE(IFERROR(TRIM(INDEX($A969:$V969,MATCH(Lists!$J$2,$A$1:$V$1,0))&amp;""),"")),"")&lt;=10),IFERROR(VALUE(IFERROR(TRIM(INDEX($A969:$V969,MATCH(Lists!$J$2,$A$1:$V$1,0))&amp;""),"")),""),""),"")</f>
        <v/>
      </c>
      <c r="Z969" s="36">
        <f>IF(Y969="","",IF(Y969&gt;=9,"Promoter",IF(Y969&gt;=7,"Passive","Detractor")))</f>
        <v/>
      </c>
      <c r="AA969" s="36">
        <f>IFERROR(VALUE(IFERROR(TRIM(INDEX($A969:$V969,MATCH(Lists!$J$4,$A$1:$V$1,0))&amp;""),"")),"")</f>
        <v/>
      </c>
      <c r="AB969" s="36">
        <f>IFERROR(VALUE(IFERROR(TRIM(INDEX($A969:$V969,MATCH(Lists!$J$5,$A$1:$V$1,0))&amp;""),"")),"")</f>
        <v/>
      </c>
      <c r="AC969" s="36">
        <f>IFERROR(VALUE(IFERROR(TRIM(INDEX($A969:$V969,MATCH(Lists!$J$6,$A$1:$V$1,0))&amp;""),"")),"")</f>
        <v/>
      </c>
      <c r="AD969" s="36">
        <f>IFERROR(TRIM(INDEX($A969:$V969,MATCH(Lists!$J$7,$A$1:$V$1,0))&amp;""),"")</f>
        <v/>
      </c>
      <c r="AE969" s="36">
        <f>IFERROR(TRIM(INDEX($A969:$V969,MATCH(Lists!$J$8,$A$1:$V$1,0))&amp;""),"")</f>
        <v/>
      </c>
      <c r="AF969" s="36">
        <f>IFERROR(TRIM(INDEX($A969:$V969,MATCH(Lists!$J$3,$A$1:$V$1,0))&amp;""),"")</f>
        <v/>
      </c>
      <c r="AG969" s="36">
        <f>IF(LEN(AF969)&gt;0,MAX($AG$1:AG968)+1,"")</f>
        <v/>
      </c>
      <c r="AH969" s="36">
        <f>IFERROR(TRIM(INDEX($A969:$V969,MATCH(Lists!$J$9,$A$1:$V$1,0))&amp;""),"")</f>
        <v/>
      </c>
    </row>
    <row r="970">
      <c r="W970" s="35" t="n"/>
      <c r="X970" s="36">
        <f>IFERROR(TRIM(INDEX($A970:$V970,MATCH(Lists!$J$10,$A$1:$V$1,0))&amp;""),"")</f>
        <v/>
      </c>
      <c r="Y970" s="36">
        <f>IF(ISNUMBER(IFERROR(VALUE(IFERROR(TRIM(INDEX($A970:$V970,MATCH(Lists!$J$2,$A$1:$V$1,0))&amp;""),"")),"")),IF(AND(IFERROR(VALUE(IFERROR(TRIM(INDEX($A970:$V970,MATCH(Lists!$J$2,$A$1:$V$1,0))&amp;""),"")),"")&gt;=0,IFERROR(VALUE(IFERROR(TRIM(INDEX($A970:$V970,MATCH(Lists!$J$2,$A$1:$V$1,0))&amp;""),"")),"")&lt;=10),IFERROR(VALUE(IFERROR(TRIM(INDEX($A970:$V970,MATCH(Lists!$J$2,$A$1:$V$1,0))&amp;""),"")),""),""),"")</f>
        <v/>
      </c>
      <c r="Z970" s="36">
        <f>IF(Y970="","",IF(Y970&gt;=9,"Promoter",IF(Y970&gt;=7,"Passive","Detractor")))</f>
        <v/>
      </c>
      <c r="AA970" s="36">
        <f>IFERROR(VALUE(IFERROR(TRIM(INDEX($A970:$V970,MATCH(Lists!$J$4,$A$1:$V$1,0))&amp;""),"")),"")</f>
        <v/>
      </c>
      <c r="AB970" s="36">
        <f>IFERROR(VALUE(IFERROR(TRIM(INDEX($A970:$V970,MATCH(Lists!$J$5,$A$1:$V$1,0))&amp;""),"")),"")</f>
        <v/>
      </c>
      <c r="AC970" s="36">
        <f>IFERROR(VALUE(IFERROR(TRIM(INDEX($A970:$V970,MATCH(Lists!$J$6,$A$1:$V$1,0))&amp;""),"")),"")</f>
        <v/>
      </c>
      <c r="AD970" s="36">
        <f>IFERROR(TRIM(INDEX($A970:$V970,MATCH(Lists!$J$7,$A$1:$V$1,0))&amp;""),"")</f>
        <v/>
      </c>
      <c r="AE970" s="36">
        <f>IFERROR(TRIM(INDEX($A970:$V970,MATCH(Lists!$J$8,$A$1:$V$1,0))&amp;""),"")</f>
        <v/>
      </c>
      <c r="AF970" s="36">
        <f>IFERROR(TRIM(INDEX($A970:$V970,MATCH(Lists!$J$3,$A$1:$V$1,0))&amp;""),"")</f>
        <v/>
      </c>
      <c r="AG970" s="36">
        <f>IF(LEN(AF970)&gt;0,MAX($AG$1:AG969)+1,"")</f>
        <v/>
      </c>
      <c r="AH970" s="36">
        <f>IFERROR(TRIM(INDEX($A970:$V970,MATCH(Lists!$J$9,$A$1:$V$1,0))&amp;""),"")</f>
        <v/>
      </c>
    </row>
    <row r="971">
      <c r="W971" s="35" t="n"/>
      <c r="X971" s="36">
        <f>IFERROR(TRIM(INDEX($A971:$V971,MATCH(Lists!$J$10,$A$1:$V$1,0))&amp;""),"")</f>
        <v/>
      </c>
      <c r="Y971" s="36">
        <f>IF(ISNUMBER(IFERROR(VALUE(IFERROR(TRIM(INDEX($A971:$V971,MATCH(Lists!$J$2,$A$1:$V$1,0))&amp;""),"")),"")),IF(AND(IFERROR(VALUE(IFERROR(TRIM(INDEX($A971:$V971,MATCH(Lists!$J$2,$A$1:$V$1,0))&amp;""),"")),"")&gt;=0,IFERROR(VALUE(IFERROR(TRIM(INDEX($A971:$V971,MATCH(Lists!$J$2,$A$1:$V$1,0))&amp;""),"")),"")&lt;=10),IFERROR(VALUE(IFERROR(TRIM(INDEX($A971:$V971,MATCH(Lists!$J$2,$A$1:$V$1,0))&amp;""),"")),""),""),"")</f>
        <v/>
      </c>
      <c r="Z971" s="36">
        <f>IF(Y971="","",IF(Y971&gt;=9,"Promoter",IF(Y971&gt;=7,"Passive","Detractor")))</f>
        <v/>
      </c>
      <c r="AA971" s="36">
        <f>IFERROR(VALUE(IFERROR(TRIM(INDEX($A971:$V971,MATCH(Lists!$J$4,$A$1:$V$1,0))&amp;""),"")),"")</f>
        <v/>
      </c>
      <c r="AB971" s="36">
        <f>IFERROR(VALUE(IFERROR(TRIM(INDEX($A971:$V971,MATCH(Lists!$J$5,$A$1:$V$1,0))&amp;""),"")),"")</f>
        <v/>
      </c>
      <c r="AC971" s="36">
        <f>IFERROR(VALUE(IFERROR(TRIM(INDEX($A971:$V971,MATCH(Lists!$J$6,$A$1:$V$1,0))&amp;""),"")),"")</f>
        <v/>
      </c>
      <c r="AD971" s="36">
        <f>IFERROR(TRIM(INDEX($A971:$V971,MATCH(Lists!$J$7,$A$1:$V$1,0))&amp;""),"")</f>
        <v/>
      </c>
      <c r="AE971" s="36">
        <f>IFERROR(TRIM(INDEX($A971:$V971,MATCH(Lists!$J$8,$A$1:$V$1,0))&amp;""),"")</f>
        <v/>
      </c>
      <c r="AF971" s="36">
        <f>IFERROR(TRIM(INDEX($A971:$V971,MATCH(Lists!$J$3,$A$1:$V$1,0))&amp;""),"")</f>
        <v/>
      </c>
      <c r="AG971" s="36">
        <f>IF(LEN(AF971)&gt;0,MAX($AG$1:AG970)+1,"")</f>
        <v/>
      </c>
      <c r="AH971" s="36">
        <f>IFERROR(TRIM(INDEX($A971:$V971,MATCH(Lists!$J$9,$A$1:$V$1,0))&amp;""),"")</f>
        <v/>
      </c>
    </row>
    <row r="972">
      <c r="W972" s="35" t="n"/>
      <c r="X972" s="36">
        <f>IFERROR(TRIM(INDEX($A972:$V972,MATCH(Lists!$J$10,$A$1:$V$1,0))&amp;""),"")</f>
        <v/>
      </c>
      <c r="Y972" s="36">
        <f>IF(ISNUMBER(IFERROR(VALUE(IFERROR(TRIM(INDEX($A972:$V972,MATCH(Lists!$J$2,$A$1:$V$1,0))&amp;""),"")),"")),IF(AND(IFERROR(VALUE(IFERROR(TRIM(INDEX($A972:$V972,MATCH(Lists!$J$2,$A$1:$V$1,0))&amp;""),"")),"")&gt;=0,IFERROR(VALUE(IFERROR(TRIM(INDEX($A972:$V972,MATCH(Lists!$J$2,$A$1:$V$1,0))&amp;""),"")),"")&lt;=10),IFERROR(VALUE(IFERROR(TRIM(INDEX($A972:$V972,MATCH(Lists!$J$2,$A$1:$V$1,0))&amp;""),"")),""),""),"")</f>
        <v/>
      </c>
      <c r="Z972" s="36">
        <f>IF(Y972="","",IF(Y972&gt;=9,"Promoter",IF(Y972&gt;=7,"Passive","Detractor")))</f>
        <v/>
      </c>
      <c r="AA972" s="36">
        <f>IFERROR(VALUE(IFERROR(TRIM(INDEX($A972:$V972,MATCH(Lists!$J$4,$A$1:$V$1,0))&amp;""),"")),"")</f>
        <v/>
      </c>
      <c r="AB972" s="36">
        <f>IFERROR(VALUE(IFERROR(TRIM(INDEX($A972:$V972,MATCH(Lists!$J$5,$A$1:$V$1,0))&amp;""),"")),"")</f>
        <v/>
      </c>
      <c r="AC972" s="36">
        <f>IFERROR(VALUE(IFERROR(TRIM(INDEX($A972:$V972,MATCH(Lists!$J$6,$A$1:$V$1,0))&amp;""),"")),"")</f>
        <v/>
      </c>
      <c r="AD972" s="36">
        <f>IFERROR(TRIM(INDEX($A972:$V972,MATCH(Lists!$J$7,$A$1:$V$1,0))&amp;""),"")</f>
        <v/>
      </c>
      <c r="AE972" s="36">
        <f>IFERROR(TRIM(INDEX($A972:$V972,MATCH(Lists!$J$8,$A$1:$V$1,0))&amp;""),"")</f>
        <v/>
      </c>
      <c r="AF972" s="36">
        <f>IFERROR(TRIM(INDEX($A972:$V972,MATCH(Lists!$J$3,$A$1:$V$1,0))&amp;""),"")</f>
        <v/>
      </c>
      <c r="AG972" s="36">
        <f>IF(LEN(AF972)&gt;0,MAX($AG$1:AG971)+1,"")</f>
        <v/>
      </c>
      <c r="AH972" s="36">
        <f>IFERROR(TRIM(INDEX($A972:$V972,MATCH(Lists!$J$9,$A$1:$V$1,0))&amp;""),"")</f>
        <v/>
      </c>
    </row>
    <row r="973">
      <c r="W973" s="35" t="n"/>
      <c r="X973" s="36">
        <f>IFERROR(TRIM(INDEX($A973:$V973,MATCH(Lists!$J$10,$A$1:$V$1,0))&amp;""),"")</f>
        <v/>
      </c>
      <c r="Y973" s="36">
        <f>IF(ISNUMBER(IFERROR(VALUE(IFERROR(TRIM(INDEX($A973:$V973,MATCH(Lists!$J$2,$A$1:$V$1,0))&amp;""),"")),"")),IF(AND(IFERROR(VALUE(IFERROR(TRIM(INDEX($A973:$V973,MATCH(Lists!$J$2,$A$1:$V$1,0))&amp;""),"")),"")&gt;=0,IFERROR(VALUE(IFERROR(TRIM(INDEX($A973:$V973,MATCH(Lists!$J$2,$A$1:$V$1,0))&amp;""),"")),"")&lt;=10),IFERROR(VALUE(IFERROR(TRIM(INDEX($A973:$V973,MATCH(Lists!$J$2,$A$1:$V$1,0))&amp;""),"")),""),""),"")</f>
        <v/>
      </c>
      <c r="Z973" s="36">
        <f>IF(Y973="","",IF(Y973&gt;=9,"Promoter",IF(Y973&gt;=7,"Passive","Detractor")))</f>
        <v/>
      </c>
      <c r="AA973" s="36">
        <f>IFERROR(VALUE(IFERROR(TRIM(INDEX($A973:$V973,MATCH(Lists!$J$4,$A$1:$V$1,0))&amp;""),"")),"")</f>
        <v/>
      </c>
      <c r="AB973" s="36">
        <f>IFERROR(VALUE(IFERROR(TRIM(INDEX($A973:$V973,MATCH(Lists!$J$5,$A$1:$V$1,0))&amp;""),"")),"")</f>
        <v/>
      </c>
      <c r="AC973" s="36">
        <f>IFERROR(VALUE(IFERROR(TRIM(INDEX($A973:$V973,MATCH(Lists!$J$6,$A$1:$V$1,0))&amp;""),"")),"")</f>
        <v/>
      </c>
      <c r="AD973" s="36">
        <f>IFERROR(TRIM(INDEX($A973:$V973,MATCH(Lists!$J$7,$A$1:$V$1,0))&amp;""),"")</f>
        <v/>
      </c>
      <c r="AE973" s="36">
        <f>IFERROR(TRIM(INDEX($A973:$V973,MATCH(Lists!$J$8,$A$1:$V$1,0))&amp;""),"")</f>
        <v/>
      </c>
      <c r="AF973" s="36">
        <f>IFERROR(TRIM(INDEX($A973:$V973,MATCH(Lists!$J$3,$A$1:$V$1,0))&amp;""),"")</f>
        <v/>
      </c>
      <c r="AG973" s="36">
        <f>IF(LEN(AF973)&gt;0,MAX($AG$1:AG972)+1,"")</f>
        <v/>
      </c>
      <c r="AH973" s="36">
        <f>IFERROR(TRIM(INDEX($A973:$V973,MATCH(Lists!$J$9,$A$1:$V$1,0))&amp;""),"")</f>
        <v/>
      </c>
    </row>
    <row r="974">
      <c r="W974" s="35" t="n"/>
      <c r="X974" s="36">
        <f>IFERROR(TRIM(INDEX($A974:$V974,MATCH(Lists!$J$10,$A$1:$V$1,0))&amp;""),"")</f>
        <v/>
      </c>
      <c r="Y974" s="36">
        <f>IF(ISNUMBER(IFERROR(VALUE(IFERROR(TRIM(INDEX($A974:$V974,MATCH(Lists!$J$2,$A$1:$V$1,0))&amp;""),"")),"")),IF(AND(IFERROR(VALUE(IFERROR(TRIM(INDEX($A974:$V974,MATCH(Lists!$J$2,$A$1:$V$1,0))&amp;""),"")),"")&gt;=0,IFERROR(VALUE(IFERROR(TRIM(INDEX($A974:$V974,MATCH(Lists!$J$2,$A$1:$V$1,0))&amp;""),"")),"")&lt;=10),IFERROR(VALUE(IFERROR(TRIM(INDEX($A974:$V974,MATCH(Lists!$J$2,$A$1:$V$1,0))&amp;""),"")),""),""),"")</f>
        <v/>
      </c>
      <c r="Z974" s="36">
        <f>IF(Y974="","",IF(Y974&gt;=9,"Promoter",IF(Y974&gt;=7,"Passive","Detractor")))</f>
        <v/>
      </c>
      <c r="AA974" s="36">
        <f>IFERROR(VALUE(IFERROR(TRIM(INDEX($A974:$V974,MATCH(Lists!$J$4,$A$1:$V$1,0))&amp;""),"")),"")</f>
        <v/>
      </c>
      <c r="AB974" s="36">
        <f>IFERROR(VALUE(IFERROR(TRIM(INDEX($A974:$V974,MATCH(Lists!$J$5,$A$1:$V$1,0))&amp;""),"")),"")</f>
        <v/>
      </c>
      <c r="AC974" s="36">
        <f>IFERROR(VALUE(IFERROR(TRIM(INDEX($A974:$V974,MATCH(Lists!$J$6,$A$1:$V$1,0))&amp;""),"")),"")</f>
        <v/>
      </c>
      <c r="AD974" s="36">
        <f>IFERROR(TRIM(INDEX($A974:$V974,MATCH(Lists!$J$7,$A$1:$V$1,0))&amp;""),"")</f>
        <v/>
      </c>
      <c r="AE974" s="36">
        <f>IFERROR(TRIM(INDEX($A974:$V974,MATCH(Lists!$J$8,$A$1:$V$1,0))&amp;""),"")</f>
        <v/>
      </c>
      <c r="AF974" s="36">
        <f>IFERROR(TRIM(INDEX($A974:$V974,MATCH(Lists!$J$3,$A$1:$V$1,0))&amp;""),"")</f>
        <v/>
      </c>
      <c r="AG974" s="36">
        <f>IF(LEN(AF974)&gt;0,MAX($AG$1:AG973)+1,"")</f>
        <v/>
      </c>
      <c r="AH974" s="36">
        <f>IFERROR(TRIM(INDEX($A974:$V974,MATCH(Lists!$J$9,$A$1:$V$1,0))&amp;""),"")</f>
        <v/>
      </c>
    </row>
    <row r="975">
      <c r="W975" s="35" t="n"/>
      <c r="X975" s="36">
        <f>IFERROR(TRIM(INDEX($A975:$V975,MATCH(Lists!$J$10,$A$1:$V$1,0))&amp;""),"")</f>
        <v/>
      </c>
      <c r="Y975" s="36">
        <f>IF(ISNUMBER(IFERROR(VALUE(IFERROR(TRIM(INDEX($A975:$V975,MATCH(Lists!$J$2,$A$1:$V$1,0))&amp;""),"")),"")),IF(AND(IFERROR(VALUE(IFERROR(TRIM(INDEX($A975:$V975,MATCH(Lists!$J$2,$A$1:$V$1,0))&amp;""),"")),"")&gt;=0,IFERROR(VALUE(IFERROR(TRIM(INDEX($A975:$V975,MATCH(Lists!$J$2,$A$1:$V$1,0))&amp;""),"")),"")&lt;=10),IFERROR(VALUE(IFERROR(TRIM(INDEX($A975:$V975,MATCH(Lists!$J$2,$A$1:$V$1,0))&amp;""),"")),""),""),"")</f>
        <v/>
      </c>
      <c r="Z975" s="36">
        <f>IF(Y975="","",IF(Y975&gt;=9,"Promoter",IF(Y975&gt;=7,"Passive","Detractor")))</f>
        <v/>
      </c>
      <c r="AA975" s="36">
        <f>IFERROR(VALUE(IFERROR(TRIM(INDEX($A975:$V975,MATCH(Lists!$J$4,$A$1:$V$1,0))&amp;""),"")),"")</f>
        <v/>
      </c>
      <c r="AB975" s="36">
        <f>IFERROR(VALUE(IFERROR(TRIM(INDEX($A975:$V975,MATCH(Lists!$J$5,$A$1:$V$1,0))&amp;""),"")),"")</f>
        <v/>
      </c>
      <c r="AC975" s="36">
        <f>IFERROR(VALUE(IFERROR(TRIM(INDEX($A975:$V975,MATCH(Lists!$J$6,$A$1:$V$1,0))&amp;""),"")),"")</f>
        <v/>
      </c>
      <c r="AD975" s="36">
        <f>IFERROR(TRIM(INDEX($A975:$V975,MATCH(Lists!$J$7,$A$1:$V$1,0))&amp;""),"")</f>
        <v/>
      </c>
      <c r="AE975" s="36">
        <f>IFERROR(TRIM(INDEX($A975:$V975,MATCH(Lists!$J$8,$A$1:$V$1,0))&amp;""),"")</f>
        <v/>
      </c>
      <c r="AF975" s="36">
        <f>IFERROR(TRIM(INDEX($A975:$V975,MATCH(Lists!$J$3,$A$1:$V$1,0))&amp;""),"")</f>
        <v/>
      </c>
      <c r="AG975" s="36">
        <f>IF(LEN(AF975)&gt;0,MAX($AG$1:AG974)+1,"")</f>
        <v/>
      </c>
      <c r="AH975" s="36">
        <f>IFERROR(TRIM(INDEX($A975:$V975,MATCH(Lists!$J$9,$A$1:$V$1,0))&amp;""),"")</f>
        <v/>
      </c>
    </row>
    <row r="976">
      <c r="W976" s="35" t="n"/>
      <c r="X976" s="36">
        <f>IFERROR(TRIM(INDEX($A976:$V976,MATCH(Lists!$J$10,$A$1:$V$1,0))&amp;""),"")</f>
        <v/>
      </c>
      <c r="Y976" s="36">
        <f>IF(ISNUMBER(IFERROR(VALUE(IFERROR(TRIM(INDEX($A976:$V976,MATCH(Lists!$J$2,$A$1:$V$1,0))&amp;""),"")),"")),IF(AND(IFERROR(VALUE(IFERROR(TRIM(INDEX($A976:$V976,MATCH(Lists!$J$2,$A$1:$V$1,0))&amp;""),"")),"")&gt;=0,IFERROR(VALUE(IFERROR(TRIM(INDEX($A976:$V976,MATCH(Lists!$J$2,$A$1:$V$1,0))&amp;""),"")),"")&lt;=10),IFERROR(VALUE(IFERROR(TRIM(INDEX($A976:$V976,MATCH(Lists!$J$2,$A$1:$V$1,0))&amp;""),"")),""),""),"")</f>
        <v/>
      </c>
      <c r="Z976" s="36">
        <f>IF(Y976="","",IF(Y976&gt;=9,"Promoter",IF(Y976&gt;=7,"Passive","Detractor")))</f>
        <v/>
      </c>
      <c r="AA976" s="36">
        <f>IFERROR(VALUE(IFERROR(TRIM(INDEX($A976:$V976,MATCH(Lists!$J$4,$A$1:$V$1,0))&amp;""),"")),"")</f>
        <v/>
      </c>
      <c r="AB976" s="36">
        <f>IFERROR(VALUE(IFERROR(TRIM(INDEX($A976:$V976,MATCH(Lists!$J$5,$A$1:$V$1,0))&amp;""),"")),"")</f>
        <v/>
      </c>
      <c r="AC976" s="36">
        <f>IFERROR(VALUE(IFERROR(TRIM(INDEX($A976:$V976,MATCH(Lists!$J$6,$A$1:$V$1,0))&amp;""),"")),"")</f>
        <v/>
      </c>
      <c r="AD976" s="36">
        <f>IFERROR(TRIM(INDEX($A976:$V976,MATCH(Lists!$J$7,$A$1:$V$1,0))&amp;""),"")</f>
        <v/>
      </c>
      <c r="AE976" s="36">
        <f>IFERROR(TRIM(INDEX($A976:$V976,MATCH(Lists!$J$8,$A$1:$V$1,0))&amp;""),"")</f>
        <v/>
      </c>
      <c r="AF976" s="36">
        <f>IFERROR(TRIM(INDEX($A976:$V976,MATCH(Lists!$J$3,$A$1:$V$1,0))&amp;""),"")</f>
        <v/>
      </c>
      <c r="AG976" s="36">
        <f>IF(LEN(AF976)&gt;0,MAX($AG$1:AG975)+1,"")</f>
        <v/>
      </c>
      <c r="AH976" s="36">
        <f>IFERROR(TRIM(INDEX($A976:$V976,MATCH(Lists!$J$9,$A$1:$V$1,0))&amp;""),"")</f>
        <v/>
      </c>
    </row>
    <row r="977">
      <c r="W977" s="35" t="n"/>
      <c r="X977" s="36">
        <f>IFERROR(TRIM(INDEX($A977:$V977,MATCH(Lists!$J$10,$A$1:$V$1,0))&amp;""),"")</f>
        <v/>
      </c>
      <c r="Y977" s="36">
        <f>IF(ISNUMBER(IFERROR(VALUE(IFERROR(TRIM(INDEX($A977:$V977,MATCH(Lists!$J$2,$A$1:$V$1,0))&amp;""),"")),"")),IF(AND(IFERROR(VALUE(IFERROR(TRIM(INDEX($A977:$V977,MATCH(Lists!$J$2,$A$1:$V$1,0))&amp;""),"")),"")&gt;=0,IFERROR(VALUE(IFERROR(TRIM(INDEX($A977:$V977,MATCH(Lists!$J$2,$A$1:$V$1,0))&amp;""),"")),"")&lt;=10),IFERROR(VALUE(IFERROR(TRIM(INDEX($A977:$V977,MATCH(Lists!$J$2,$A$1:$V$1,0))&amp;""),"")),""),""),"")</f>
        <v/>
      </c>
      <c r="Z977" s="36">
        <f>IF(Y977="","",IF(Y977&gt;=9,"Promoter",IF(Y977&gt;=7,"Passive","Detractor")))</f>
        <v/>
      </c>
      <c r="AA977" s="36">
        <f>IFERROR(VALUE(IFERROR(TRIM(INDEX($A977:$V977,MATCH(Lists!$J$4,$A$1:$V$1,0))&amp;""),"")),"")</f>
        <v/>
      </c>
      <c r="AB977" s="36">
        <f>IFERROR(VALUE(IFERROR(TRIM(INDEX($A977:$V977,MATCH(Lists!$J$5,$A$1:$V$1,0))&amp;""),"")),"")</f>
        <v/>
      </c>
      <c r="AC977" s="36">
        <f>IFERROR(VALUE(IFERROR(TRIM(INDEX($A977:$V977,MATCH(Lists!$J$6,$A$1:$V$1,0))&amp;""),"")),"")</f>
        <v/>
      </c>
      <c r="AD977" s="36">
        <f>IFERROR(TRIM(INDEX($A977:$V977,MATCH(Lists!$J$7,$A$1:$V$1,0))&amp;""),"")</f>
        <v/>
      </c>
      <c r="AE977" s="36">
        <f>IFERROR(TRIM(INDEX($A977:$V977,MATCH(Lists!$J$8,$A$1:$V$1,0))&amp;""),"")</f>
        <v/>
      </c>
      <c r="AF977" s="36">
        <f>IFERROR(TRIM(INDEX($A977:$V977,MATCH(Lists!$J$3,$A$1:$V$1,0))&amp;""),"")</f>
        <v/>
      </c>
      <c r="AG977" s="36">
        <f>IF(LEN(AF977)&gt;0,MAX($AG$1:AG976)+1,"")</f>
        <v/>
      </c>
      <c r="AH977" s="36">
        <f>IFERROR(TRIM(INDEX($A977:$V977,MATCH(Lists!$J$9,$A$1:$V$1,0))&amp;""),"")</f>
        <v/>
      </c>
    </row>
    <row r="978">
      <c r="W978" s="35" t="n"/>
      <c r="X978" s="36">
        <f>IFERROR(TRIM(INDEX($A978:$V978,MATCH(Lists!$J$10,$A$1:$V$1,0))&amp;""),"")</f>
        <v/>
      </c>
      <c r="Y978" s="36">
        <f>IF(ISNUMBER(IFERROR(VALUE(IFERROR(TRIM(INDEX($A978:$V978,MATCH(Lists!$J$2,$A$1:$V$1,0))&amp;""),"")),"")),IF(AND(IFERROR(VALUE(IFERROR(TRIM(INDEX($A978:$V978,MATCH(Lists!$J$2,$A$1:$V$1,0))&amp;""),"")),"")&gt;=0,IFERROR(VALUE(IFERROR(TRIM(INDEX($A978:$V978,MATCH(Lists!$J$2,$A$1:$V$1,0))&amp;""),"")),"")&lt;=10),IFERROR(VALUE(IFERROR(TRIM(INDEX($A978:$V978,MATCH(Lists!$J$2,$A$1:$V$1,0))&amp;""),"")),""),""),"")</f>
        <v/>
      </c>
      <c r="Z978" s="36">
        <f>IF(Y978="","",IF(Y978&gt;=9,"Promoter",IF(Y978&gt;=7,"Passive","Detractor")))</f>
        <v/>
      </c>
      <c r="AA978" s="36">
        <f>IFERROR(VALUE(IFERROR(TRIM(INDEX($A978:$V978,MATCH(Lists!$J$4,$A$1:$V$1,0))&amp;""),"")),"")</f>
        <v/>
      </c>
      <c r="AB978" s="36">
        <f>IFERROR(VALUE(IFERROR(TRIM(INDEX($A978:$V978,MATCH(Lists!$J$5,$A$1:$V$1,0))&amp;""),"")),"")</f>
        <v/>
      </c>
      <c r="AC978" s="36">
        <f>IFERROR(VALUE(IFERROR(TRIM(INDEX($A978:$V978,MATCH(Lists!$J$6,$A$1:$V$1,0))&amp;""),"")),"")</f>
        <v/>
      </c>
      <c r="AD978" s="36">
        <f>IFERROR(TRIM(INDEX($A978:$V978,MATCH(Lists!$J$7,$A$1:$V$1,0))&amp;""),"")</f>
        <v/>
      </c>
      <c r="AE978" s="36">
        <f>IFERROR(TRIM(INDEX($A978:$V978,MATCH(Lists!$J$8,$A$1:$V$1,0))&amp;""),"")</f>
        <v/>
      </c>
      <c r="AF978" s="36">
        <f>IFERROR(TRIM(INDEX($A978:$V978,MATCH(Lists!$J$3,$A$1:$V$1,0))&amp;""),"")</f>
        <v/>
      </c>
      <c r="AG978" s="36">
        <f>IF(LEN(AF978)&gt;0,MAX($AG$1:AG977)+1,"")</f>
        <v/>
      </c>
      <c r="AH978" s="36">
        <f>IFERROR(TRIM(INDEX($A978:$V978,MATCH(Lists!$J$9,$A$1:$V$1,0))&amp;""),"")</f>
        <v/>
      </c>
    </row>
    <row r="979">
      <c r="W979" s="35" t="n"/>
      <c r="X979" s="36">
        <f>IFERROR(TRIM(INDEX($A979:$V979,MATCH(Lists!$J$10,$A$1:$V$1,0))&amp;""),"")</f>
        <v/>
      </c>
      <c r="Y979" s="36">
        <f>IF(ISNUMBER(IFERROR(VALUE(IFERROR(TRIM(INDEX($A979:$V979,MATCH(Lists!$J$2,$A$1:$V$1,0))&amp;""),"")),"")),IF(AND(IFERROR(VALUE(IFERROR(TRIM(INDEX($A979:$V979,MATCH(Lists!$J$2,$A$1:$V$1,0))&amp;""),"")),"")&gt;=0,IFERROR(VALUE(IFERROR(TRIM(INDEX($A979:$V979,MATCH(Lists!$J$2,$A$1:$V$1,0))&amp;""),"")),"")&lt;=10),IFERROR(VALUE(IFERROR(TRIM(INDEX($A979:$V979,MATCH(Lists!$J$2,$A$1:$V$1,0))&amp;""),"")),""),""),"")</f>
        <v/>
      </c>
      <c r="Z979" s="36">
        <f>IF(Y979="","",IF(Y979&gt;=9,"Promoter",IF(Y979&gt;=7,"Passive","Detractor")))</f>
        <v/>
      </c>
      <c r="AA979" s="36">
        <f>IFERROR(VALUE(IFERROR(TRIM(INDEX($A979:$V979,MATCH(Lists!$J$4,$A$1:$V$1,0))&amp;""),"")),"")</f>
        <v/>
      </c>
      <c r="AB979" s="36">
        <f>IFERROR(VALUE(IFERROR(TRIM(INDEX($A979:$V979,MATCH(Lists!$J$5,$A$1:$V$1,0))&amp;""),"")),"")</f>
        <v/>
      </c>
      <c r="AC979" s="36">
        <f>IFERROR(VALUE(IFERROR(TRIM(INDEX($A979:$V979,MATCH(Lists!$J$6,$A$1:$V$1,0))&amp;""),"")),"")</f>
        <v/>
      </c>
      <c r="AD979" s="36">
        <f>IFERROR(TRIM(INDEX($A979:$V979,MATCH(Lists!$J$7,$A$1:$V$1,0))&amp;""),"")</f>
        <v/>
      </c>
      <c r="AE979" s="36">
        <f>IFERROR(TRIM(INDEX($A979:$V979,MATCH(Lists!$J$8,$A$1:$V$1,0))&amp;""),"")</f>
        <v/>
      </c>
      <c r="AF979" s="36">
        <f>IFERROR(TRIM(INDEX($A979:$V979,MATCH(Lists!$J$3,$A$1:$V$1,0))&amp;""),"")</f>
        <v/>
      </c>
      <c r="AG979" s="36">
        <f>IF(LEN(AF979)&gt;0,MAX($AG$1:AG978)+1,"")</f>
        <v/>
      </c>
      <c r="AH979" s="36">
        <f>IFERROR(TRIM(INDEX($A979:$V979,MATCH(Lists!$J$9,$A$1:$V$1,0))&amp;""),"")</f>
        <v/>
      </c>
    </row>
    <row r="980">
      <c r="W980" s="35" t="n"/>
      <c r="X980" s="36">
        <f>IFERROR(TRIM(INDEX($A980:$V980,MATCH(Lists!$J$10,$A$1:$V$1,0))&amp;""),"")</f>
        <v/>
      </c>
      <c r="Y980" s="36">
        <f>IF(ISNUMBER(IFERROR(VALUE(IFERROR(TRIM(INDEX($A980:$V980,MATCH(Lists!$J$2,$A$1:$V$1,0))&amp;""),"")),"")),IF(AND(IFERROR(VALUE(IFERROR(TRIM(INDEX($A980:$V980,MATCH(Lists!$J$2,$A$1:$V$1,0))&amp;""),"")),"")&gt;=0,IFERROR(VALUE(IFERROR(TRIM(INDEX($A980:$V980,MATCH(Lists!$J$2,$A$1:$V$1,0))&amp;""),"")),"")&lt;=10),IFERROR(VALUE(IFERROR(TRIM(INDEX($A980:$V980,MATCH(Lists!$J$2,$A$1:$V$1,0))&amp;""),"")),""),""),"")</f>
        <v/>
      </c>
      <c r="Z980" s="36">
        <f>IF(Y980="","",IF(Y980&gt;=9,"Promoter",IF(Y980&gt;=7,"Passive","Detractor")))</f>
        <v/>
      </c>
      <c r="AA980" s="36">
        <f>IFERROR(VALUE(IFERROR(TRIM(INDEX($A980:$V980,MATCH(Lists!$J$4,$A$1:$V$1,0))&amp;""),"")),"")</f>
        <v/>
      </c>
      <c r="AB980" s="36">
        <f>IFERROR(VALUE(IFERROR(TRIM(INDEX($A980:$V980,MATCH(Lists!$J$5,$A$1:$V$1,0))&amp;""),"")),"")</f>
        <v/>
      </c>
      <c r="AC980" s="36">
        <f>IFERROR(VALUE(IFERROR(TRIM(INDEX($A980:$V980,MATCH(Lists!$J$6,$A$1:$V$1,0))&amp;""),"")),"")</f>
        <v/>
      </c>
      <c r="AD980" s="36">
        <f>IFERROR(TRIM(INDEX($A980:$V980,MATCH(Lists!$J$7,$A$1:$V$1,0))&amp;""),"")</f>
        <v/>
      </c>
      <c r="AE980" s="36">
        <f>IFERROR(TRIM(INDEX($A980:$V980,MATCH(Lists!$J$8,$A$1:$V$1,0))&amp;""),"")</f>
        <v/>
      </c>
      <c r="AF980" s="36">
        <f>IFERROR(TRIM(INDEX($A980:$V980,MATCH(Lists!$J$3,$A$1:$V$1,0))&amp;""),"")</f>
        <v/>
      </c>
      <c r="AG980" s="36">
        <f>IF(LEN(AF980)&gt;0,MAX($AG$1:AG979)+1,"")</f>
        <v/>
      </c>
      <c r="AH980" s="36">
        <f>IFERROR(TRIM(INDEX($A980:$V980,MATCH(Lists!$J$9,$A$1:$V$1,0))&amp;""),"")</f>
        <v/>
      </c>
    </row>
    <row r="981">
      <c r="W981" s="35" t="n"/>
      <c r="X981" s="36">
        <f>IFERROR(TRIM(INDEX($A981:$V981,MATCH(Lists!$J$10,$A$1:$V$1,0))&amp;""),"")</f>
        <v/>
      </c>
      <c r="Y981" s="36">
        <f>IF(ISNUMBER(IFERROR(VALUE(IFERROR(TRIM(INDEX($A981:$V981,MATCH(Lists!$J$2,$A$1:$V$1,0))&amp;""),"")),"")),IF(AND(IFERROR(VALUE(IFERROR(TRIM(INDEX($A981:$V981,MATCH(Lists!$J$2,$A$1:$V$1,0))&amp;""),"")),"")&gt;=0,IFERROR(VALUE(IFERROR(TRIM(INDEX($A981:$V981,MATCH(Lists!$J$2,$A$1:$V$1,0))&amp;""),"")),"")&lt;=10),IFERROR(VALUE(IFERROR(TRIM(INDEX($A981:$V981,MATCH(Lists!$J$2,$A$1:$V$1,0))&amp;""),"")),""),""),"")</f>
        <v/>
      </c>
      <c r="Z981" s="36">
        <f>IF(Y981="","",IF(Y981&gt;=9,"Promoter",IF(Y981&gt;=7,"Passive","Detractor")))</f>
        <v/>
      </c>
      <c r="AA981" s="36">
        <f>IFERROR(VALUE(IFERROR(TRIM(INDEX($A981:$V981,MATCH(Lists!$J$4,$A$1:$V$1,0))&amp;""),"")),"")</f>
        <v/>
      </c>
      <c r="AB981" s="36">
        <f>IFERROR(VALUE(IFERROR(TRIM(INDEX($A981:$V981,MATCH(Lists!$J$5,$A$1:$V$1,0))&amp;""),"")),"")</f>
        <v/>
      </c>
      <c r="AC981" s="36">
        <f>IFERROR(VALUE(IFERROR(TRIM(INDEX($A981:$V981,MATCH(Lists!$J$6,$A$1:$V$1,0))&amp;""),"")),"")</f>
        <v/>
      </c>
      <c r="AD981" s="36">
        <f>IFERROR(TRIM(INDEX($A981:$V981,MATCH(Lists!$J$7,$A$1:$V$1,0))&amp;""),"")</f>
        <v/>
      </c>
      <c r="AE981" s="36">
        <f>IFERROR(TRIM(INDEX($A981:$V981,MATCH(Lists!$J$8,$A$1:$V$1,0))&amp;""),"")</f>
        <v/>
      </c>
      <c r="AF981" s="36">
        <f>IFERROR(TRIM(INDEX($A981:$V981,MATCH(Lists!$J$3,$A$1:$V$1,0))&amp;""),"")</f>
        <v/>
      </c>
      <c r="AG981" s="36">
        <f>IF(LEN(AF981)&gt;0,MAX($AG$1:AG980)+1,"")</f>
        <v/>
      </c>
      <c r="AH981" s="36">
        <f>IFERROR(TRIM(INDEX($A981:$V981,MATCH(Lists!$J$9,$A$1:$V$1,0))&amp;""),"")</f>
        <v/>
      </c>
    </row>
    <row r="982">
      <c r="W982" s="35" t="n"/>
      <c r="X982" s="36">
        <f>IFERROR(TRIM(INDEX($A982:$V982,MATCH(Lists!$J$10,$A$1:$V$1,0))&amp;""),"")</f>
        <v/>
      </c>
      <c r="Y982" s="36">
        <f>IF(ISNUMBER(IFERROR(VALUE(IFERROR(TRIM(INDEX($A982:$V982,MATCH(Lists!$J$2,$A$1:$V$1,0))&amp;""),"")),"")),IF(AND(IFERROR(VALUE(IFERROR(TRIM(INDEX($A982:$V982,MATCH(Lists!$J$2,$A$1:$V$1,0))&amp;""),"")),"")&gt;=0,IFERROR(VALUE(IFERROR(TRIM(INDEX($A982:$V982,MATCH(Lists!$J$2,$A$1:$V$1,0))&amp;""),"")),"")&lt;=10),IFERROR(VALUE(IFERROR(TRIM(INDEX($A982:$V982,MATCH(Lists!$J$2,$A$1:$V$1,0))&amp;""),"")),""),""),"")</f>
        <v/>
      </c>
      <c r="Z982" s="36">
        <f>IF(Y982="","",IF(Y982&gt;=9,"Promoter",IF(Y982&gt;=7,"Passive","Detractor")))</f>
        <v/>
      </c>
      <c r="AA982" s="36">
        <f>IFERROR(VALUE(IFERROR(TRIM(INDEX($A982:$V982,MATCH(Lists!$J$4,$A$1:$V$1,0))&amp;""),"")),"")</f>
        <v/>
      </c>
      <c r="AB982" s="36">
        <f>IFERROR(VALUE(IFERROR(TRIM(INDEX($A982:$V982,MATCH(Lists!$J$5,$A$1:$V$1,0))&amp;""),"")),"")</f>
        <v/>
      </c>
      <c r="AC982" s="36">
        <f>IFERROR(VALUE(IFERROR(TRIM(INDEX($A982:$V982,MATCH(Lists!$J$6,$A$1:$V$1,0))&amp;""),"")),"")</f>
        <v/>
      </c>
      <c r="AD982" s="36">
        <f>IFERROR(TRIM(INDEX($A982:$V982,MATCH(Lists!$J$7,$A$1:$V$1,0))&amp;""),"")</f>
        <v/>
      </c>
      <c r="AE982" s="36">
        <f>IFERROR(TRIM(INDEX($A982:$V982,MATCH(Lists!$J$8,$A$1:$V$1,0))&amp;""),"")</f>
        <v/>
      </c>
      <c r="AF982" s="36">
        <f>IFERROR(TRIM(INDEX($A982:$V982,MATCH(Lists!$J$3,$A$1:$V$1,0))&amp;""),"")</f>
        <v/>
      </c>
      <c r="AG982" s="36">
        <f>IF(LEN(AF982)&gt;0,MAX($AG$1:AG981)+1,"")</f>
        <v/>
      </c>
      <c r="AH982" s="36">
        <f>IFERROR(TRIM(INDEX($A982:$V982,MATCH(Lists!$J$9,$A$1:$V$1,0))&amp;""),"")</f>
        <v/>
      </c>
    </row>
    <row r="983">
      <c r="W983" s="35" t="n"/>
      <c r="X983" s="36">
        <f>IFERROR(TRIM(INDEX($A983:$V983,MATCH(Lists!$J$10,$A$1:$V$1,0))&amp;""),"")</f>
        <v/>
      </c>
      <c r="Y983" s="36">
        <f>IF(ISNUMBER(IFERROR(VALUE(IFERROR(TRIM(INDEX($A983:$V983,MATCH(Lists!$J$2,$A$1:$V$1,0))&amp;""),"")),"")),IF(AND(IFERROR(VALUE(IFERROR(TRIM(INDEX($A983:$V983,MATCH(Lists!$J$2,$A$1:$V$1,0))&amp;""),"")),"")&gt;=0,IFERROR(VALUE(IFERROR(TRIM(INDEX($A983:$V983,MATCH(Lists!$J$2,$A$1:$V$1,0))&amp;""),"")),"")&lt;=10),IFERROR(VALUE(IFERROR(TRIM(INDEX($A983:$V983,MATCH(Lists!$J$2,$A$1:$V$1,0))&amp;""),"")),""),""),"")</f>
        <v/>
      </c>
      <c r="Z983" s="36">
        <f>IF(Y983="","",IF(Y983&gt;=9,"Promoter",IF(Y983&gt;=7,"Passive","Detractor")))</f>
        <v/>
      </c>
      <c r="AA983" s="36">
        <f>IFERROR(VALUE(IFERROR(TRIM(INDEX($A983:$V983,MATCH(Lists!$J$4,$A$1:$V$1,0))&amp;""),"")),"")</f>
        <v/>
      </c>
      <c r="AB983" s="36">
        <f>IFERROR(VALUE(IFERROR(TRIM(INDEX($A983:$V983,MATCH(Lists!$J$5,$A$1:$V$1,0))&amp;""),"")),"")</f>
        <v/>
      </c>
      <c r="AC983" s="36">
        <f>IFERROR(VALUE(IFERROR(TRIM(INDEX($A983:$V983,MATCH(Lists!$J$6,$A$1:$V$1,0))&amp;""),"")),"")</f>
        <v/>
      </c>
      <c r="AD983" s="36">
        <f>IFERROR(TRIM(INDEX($A983:$V983,MATCH(Lists!$J$7,$A$1:$V$1,0))&amp;""),"")</f>
        <v/>
      </c>
      <c r="AE983" s="36">
        <f>IFERROR(TRIM(INDEX($A983:$V983,MATCH(Lists!$J$8,$A$1:$V$1,0))&amp;""),"")</f>
        <v/>
      </c>
      <c r="AF983" s="36">
        <f>IFERROR(TRIM(INDEX($A983:$V983,MATCH(Lists!$J$3,$A$1:$V$1,0))&amp;""),"")</f>
        <v/>
      </c>
      <c r="AG983" s="36">
        <f>IF(LEN(AF983)&gt;0,MAX($AG$1:AG982)+1,"")</f>
        <v/>
      </c>
      <c r="AH983" s="36">
        <f>IFERROR(TRIM(INDEX($A983:$V983,MATCH(Lists!$J$9,$A$1:$V$1,0))&amp;""),"")</f>
        <v/>
      </c>
    </row>
    <row r="984">
      <c r="W984" s="35" t="n"/>
      <c r="X984" s="36">
        <f>IFERROR(TRIM(INDEX($A984:$V984,MATCH(Lists!$J$10,$A$1:$V$1,0))&amp;""),"")</f>
        <v/>
      </c>
      <c r="Y984" s="36">
        <f>IF(ISNUMBER(IFERROR(VALUE(IFERROR(TRIM(INDEX($A984:$V984,MATCH(Lists!$J$2,$A$1:$V$1,0))&amp;""),"")),"")),IF(AND(IFERROR(VALUE(IFERROR(TRIM(INDEX($A984:$V984,MATCH(Lists!$J$2,$A$1:$V$1,0))&amp;""),"")),"")&gt;=0,IFERROR(VALUE(IFERROR(TRIM(INDEX($A984:$V984,MATCH(Lists!$J$2,$A$1:$V$1,0))&amp;""),"")),"")&lt;=10),IFERROR(VALUE(IFERROR(TRIM(INDEX($A984:$V984,MATCH(Lists!$J$2,$A$1:$V$1,0))&amp;""),"")),""),""),"")</f>
        <v/>
      </c>
      <c r="Z984" s="36">
        <f>IF(Y984="","",IF(Y984&gt;=9,"Promoter",IF(Y984&gt;=7,"Passive","Detractor")))</f>
        <v/>
      </c>
      <c r="AA984" s="36">
        <f>IFERROR(VALUE(IFERROR(TRIM(INDEX($A984:$V984,MATCH(Lists!$J$4,$A$1:$V$1,0))&amp;""),"")),"")</f>
        <v/>
      </c>
      <c r="AB984" s="36">
        <f>IFERROR(VALUE(IFERROR(TRIM(INDEX($A984:$V984,MATCH(Lists!$J$5,$A$1:$V$1,0))&amp;""),"")),"")</f>
        <v/>
      </c>
      <c r="AC984" s="36">
        <f>IFERROR(VALUE(IFERROR(TRIM(INDEX($A984:$V984,MATCH(Lists!$J$6,$A$1:$V$1,0))&amp;""),"")),"")</f>
        <v/>
      </c>
      <c r="AD984" s="36">
        <f>IFERROR(TRIM(INDEX($A984:$V984,MATCH(Lists!$J$7,$A$1:$V$1,0))&amp;""),"")</f>
        <v/>
      </c>
      <c r="AE984" s="36">
        <f>IFERROR(TRIM(INDEX($A984:$V984,MATCH(Lists!$J$8,$A$1:$V$1,0))&amp;""),"")</f>
        <v/>
      </c>
      <c r="AF984" s="36">
        <f>IFERROR(TRIM(INDEX($A984:$V984,MATCH(Lists!$J$3,$A$1:$V$1,0))&amp;""),"")</f>
        <v/>
      </c>
      <c r="AG984" s="36">
        <f>IF(LEN(AF984)&gt;0,MAX($AG$1:AG983)+1,"")</f>
        <v/>
      </c>
      <c r="AH984" s="36">
        <f>IFERROR(TRIM(INDEX($A984:$V984,MATCH(Lists!$J$9,$A$1:$V$1,0))&amp;""),"")</f>
        <v/>
      </c>
    </row>
    <row r="985">
      <c r="W985" s="35" t="n"/>
      <c r="X985" s="36">
        <f>IFERROR(TRIM(INDEX($A985:$V985,MATCH(Lists!$J$10,$A$1:$V$1,0))&amp;""),"")</f>
        <v/>
      </c>
      <c r="Y985" s="36">
        <f>IF(ISNUMBER(IFERROR(VALUE(IFERROR(TRIM(INDEX($A985:$V985,MATCH(Lists!$J$2,$A$1:$V$1,0))&amp;""),"")),"")),IF(AND(IFERROR(VALUE(IFERROR(TRIM(INDEX($A985:$V985,MATCH(Lists!$J$2,$A$1:$V$1,0))&amp;""),"")),"")&gt;=0,IFERROR(VALUE(IFERROR(TRIM(INDEX($A985:$V985,MATCH(Lists!$J$2,$A$1:$V$1,0))&amp;""),"")),"")&lt;=10),IFERROR(VALUE(IFERROR(TRIM(INDEX($A985:$V985,MATCH(Lists!$J$2,$A$1:$V$1,0))&amp;""),"")),""),""),"")</f>
        <v/>
      </c>
      <c r="Z985" s="36">
        <f>IF(Y985="","",IF(Y985&gt;=9,"Promoter",IF(Y985&gt;=7,"Passive","Detractor")))</f>
        <v/>
      </c>
      <c r="AA985" s="36">
        <f>IFERROR(VALUE(IFERROR(TRIM(INDEX($A985:$V985,MATCH(Lists!$J$4,$A$1:$V$1,0))&amp;""),"")),"")</f>
        <v/>
      </c>
      <c r="AB985" s="36">
        <f>IFERROR(VALUE(IFERROR(TRIM(INDEX($A985:$V985,MATCH(Lists!$J$5,$A$1:$V$1,0))&amp;""),"")),"")</f>
        <v/>
      </c>
      <c r="AC985" s="36">
        <f>IFERROR(VALUE(IFERROR(TRIM(INDEX($A985:$V985,MATCH(Lists!$J$6,$A$1:$V$1,0))&amp;""),"")),"")</f>
        <v/>
      </c>
      <c r="AD985" s="36">
        <f>IFERROR(TRIM(INDEX($A985:$V985,MATCH(Lists!$J$7,$A$1:$V$1,0))&amp;""),"")</f>
        <v/>
      </c>
      <c r="AE985" s="36">
        <f>IFERROR(TRIM(INDEX($A985:$V985,MATCH(Lists!$J$8,$A$1:$V$1,0))&amp;""),"")</f>
        <v/>
      </c>
      <c r="AF985" s="36">
        <f>IFERROR(TRIM(INDEX($A985:$V985,MATCH(Lists!$J$3,$A$1:$V$1,0))&amp;""),"")</f>
        <v/>
      </c>
      <c r="AG985" s="36">
        <f>IF(LEN(AF985)&gt;0,MAX($AG$1:AG984)+1,"")</f>
        <v/>
      </c>
      <c r="AH985" s="36">
        <f>IFERROR(TRIM(INDEX($A985:$V985,MATCH(Lists!$J$9,$A$1:$V$1,0))&amp;""),"")</f>
        <v/>
      </c>
    </row>
    <row r="986">
      <c r="W986" s="35" t="n"/>
      <c r="X986" s="36">
        <f>IFERROR(TRIM(INDEX($A986:$V986,MATCH(Lists!$J$10,$A$1:$V$1,0))&amp;""),"")</f>
        <v/>
      </c>
      <c r="Y986" s="36">
        <f>IF(ISNUMBER(IFERROR(VALUE(IFERROR(TRIM(INDEX($A986:$V986,MATCH(Lists!$J$2,$A$1:$V$1,0))&amp;""),"")),"")),IF(AND(IFERROR(VALUE(IFERROR(TRIM(INDEX($A986:$V986,MATCH(Lists!$J$2,$A$1:$V$1,0))&amp;""),"")),"")&gt;=0,IFERROR(VALUE(IFERROR(TRIM(INDEX($A986:$V986,MATCH(Lists!$J$2,$A$1:$V$1,0))&amp;""),"")),"")&lt;=10),IFERROR(VALUE(IFERROR(TRIM(INDEX($A986:$V986,MATCH(Lists!$J$2,$A$1:$V$1,0))&amp;""),"")),""),""),"")</f>
        <v/>
      </c>
      <c r="Z986" s="36">
        <f>IF(Y986="","",IF(Y986&gt;=9,"Promoter",IF(Y986&gt;=7,"Passive","Detractor")))</f>
        <v/>
      </c>
      <c r="AA986" s="36">
        <f>IFERROR(VALUE(IFERROR(TRIM(INDEX($A986:$V986,MATCH(Lists!$J$4,$A$1:$V$1,0))&amp;""),"")),"")</f>
        <v/>
      </c>
      <c r="AB986" s="36">
        <f>IFERROR(VALUE(IFERROR(TRIM(INDEX($A986:$V986,MATCH(Lists!$J$5,$A$1:$V$1,0))&amp;""),"")),"")</f>
        <v/>
      </c>
      <c r="AC986" s="36">
        <f>IFERROR(VALUE(IFERROR(TRIM(INDEX($A986:$V986,MATCH(Lists!$J$6,$A$1:$V$1,0))&amp;""),"")),"")</f>
        <v/>
      </c>
      <c r="AD986" s="36">
        <f>IFERROR(TRIM(INDEX($A986:$V986,MATCH(Lists!$J$7,$A$1:$V$1,0))&amp;""),"")</f>
        <v/>
      </c>
      <c r="AE986" s="36">
        <f>IFERROR(TRIM(INDEX($A986:$V986,MATCH(Lists!$J$8,$A$1:$V$1,0))&amp;""),"")</f>
        <v/>
      </c>
      <c r="AF986" s="36">
        <f>IFERROR(TRIM(INDEX($A986:$V986,MATCH(Lists!$J$3,$A$1:$V$1,0))&amp;""),"")</f>
        <v/>
      </c>
      <c r="AG986" s="36">
        <f>IF(LEN(AF986)&gt;0,MAX($AG$1:AG985)+1,"")</f>
        <v/>
      </c>
      <c r="AH986" s="36">
        <f>IFERROR(TRIM(INDEX($A986:$V986,MATCH(Lists!$J$9,$A$1:$V$1,0))&amp;""),"")</f>
        <v/>
      </c>
    </row>
    <row r="987">
      <c r="W987" s="35" t="n"/>
      <c r="X987" s="36">
        <f>IFERROR(TRIM(INDEX($A987:$V987,MATCH(Lists!$J$10,$A$1:$V$1,0))&amp;""),"")</f>
        <v/>
      </c>
      <c r="Y987" s="36">
        <f>IF(ISNUMBER(IFERROR(VALUE(IFERROR(TRIM(INDEX($A987:$V987,MATCH(Lists!$J$2,$A$1:$V$1,0))&amp;""),"")),"")),IF(AND(IFERROR(VALUE(IFERROR(TRIM(INDEX($A987:$V987,MATCH(Lists!$J$2,$A$1:$V$1,0))&amp;""),"")),"")&gt;=0,IFERROR(VALUE(IFERROR(TRIM(INDEX($A987:$V987,MATCH(Lists!$J$2,$A$1:$V$1,0))&amp;""),"")),"")&lt;=10),IFERROR(VALUE(IFERROR(TRIM(INDEX($A987:$V987,MATCH(Lists!$J$2,$A$1:$V$1,0))&amp;""),"")),""),""),"")</f>
        <v/>
      </c>
      <c r="Z987" s="36">
        <f>IF(Y987="","",IF(Y987&gt;=9,"Promoter",IF(Y987&gt;=7,"Passive","Detractor")))</f>
        <v/>
      </c>
      <c r="AA987" s="36">
        <f>IFERROR(VALUE(IFERROR(TRIM(INDEX($A987:$V987,MATCH(Lists!$J$4,$A$1:$V$1,0))&amp;""),"")),"")</f>
        <v/>
      </c>
      <c r="AB987" s="36">
        <f>IFERROR(VALUE(IFERROR(TRIM(INDEX($A987:$V987,MATCH(Lists!$J$5,$A$1:$V$1,0))&amp;""),"")),"")</f>
        <v/>
      </c>
      <c r="AC987" s="36">
        <f>IFERROR(VALUE(IFERROR(TRIM(INDEX($A987:$V987,MATCH(Lists!$J$6,$A$1:$V$1,0))&amp;""),"")),"")</f>
        <v/>
      </c>
      <c r="AD987" s="36">
        <f>IFERROR(TRIM(INDEX($A987:$V987,MATCH(Lists!$J$7,$A$1:$V$1,0))&amp;""),"")</f>
        <v/>
      </c>
      <c r="AE987" s="36">
        <f>IFERROR(TRIM(INDEX($A987:$V987,MATCH(Lists!$J$8,$A$1:$V$1,0))&amp;""),"")</f>
        <v/>
      </c>
      <c r="AF987" s="36">
        <f>IFERROR(TRIM(INDEX($A987:$V987,MATCH(Lists!$J$3,$A$1:$V$1,0))&amp;""),"")</f>
        <v/>
      </c>
      <c r="AG987" s="36">
        <f>IF(LEN(AF987)&gt;0,MAX($AG$1:AG986)+1,"")</f>
        <v/>
      </c>
      <c r="AH987" s="36">
        <f>IFERROR(TRIM(INDEX($A987:$V987,MATCH(Lists!$J$9,$A$1:$V$1,0))&amp;""),"")</f>
        <v/>
      </c>
    </row>
    <row r="988">
      <c r="W988" s="35" t="n"/>
      <c r="X988" s="36">
        <f>IFERROR(TRIM(INDEX($A988:$V988,MATCH(Lists!$J$10,$A$1:$V$1,0))&amp;""),"")</f>
        <v/>
      </c>
      <c r="Y988" s="36">
        <f>IF(ISNUMBER(IFERROR(VALUE(IFERROR(TRIM(INDEX($A988:$V988,MATCH(Lists!$J$2,$A$1:$V$1,0))&amp;""),"")),"")),IF(AND(IFERROR(VALUE(IFERROR(TRIM(INDEX($A988:$V988,MATCH(Lists!$J$2,$A$1:$V$1,0))&amp;""),"")),"")&gt;=0,IFERROR(VALUE(IFERROR(TRIM(INDEX($A988:$V988,MATCH(Lists!$J$2,$A$1:$V$1,0))&amp;""),"")),"")&lt;=10),IFERROR(VALUE(IFERROR(TRIM(INDEX($A988:$V988,MATCH(Lists!$J$2,$A$1:$V$1,0))&amp;""),"")),""),""),"")</f>
        <v/>
      </c>
      <c r="Z988" s="36">
        <f>IF(Y988="","",IF(Y988&gt;=9,"Promoter",IF(Y988&gt;=7,"Passive","Detractor")))</f>
        <v/>
      </c>
      <c r="AA988" s="36">
        <f>IFERROR(VALUE(IFERROR(TRIM(INDEX($A988:$V988,MATCH(Lists!$J$4,$A$1:$V$1,0))&amp;""),"")),"")</f>
        <v/>
      </c>
      <c r="AB988" s="36">
        <f>IFERROR(VALUE(IFERROR(TRIM(INDEX($A988:$V988,MATCH(Lists!$J$5,$A$1:$V$1,0))&amp;""),"")),"")</f>
        <v/>
      </c>
      <c r="AC988" s="36">
        <f>IFERROR(VALUE(IFERROR(TRIM(INDEX($A988:$V988,MATCH(Lists!$J$6,$A$1:$V$1,0))&amp;""),"")),"")</f>
        <v/>
      </c>
      <c r="AD988" s="36">
        <f>IFERROR(TRIM(INDEX($A988:$V988,MATCH(Lists!$J$7,$A$1:$V$1,0))&amp;""),"")</f>
        <v/>
      </c>
      <c r="AE988" s="36">
        <f>IFERROR(TRIM(INDEX($A988:$V988,MATCH(Lists!$J$8,$A$1:$V$1,0))&amp;""),"")</f>
        <v/>
      </c>
      <c r="AF988" s="36">
        <f>IFERROR(TRIM(INDEX($A988:$V988,MATCH(Lists!$J$3,$A$1:$V$1,0))&amp;""),"")</f>
        <v/>
      </c>
      <c r="AG988" s="36">
        <f>IF(LEN(AF988)&gt;0,MAX($AG$1:AG987)+1,"")</f>
        <v/>
      </c>
      <c r="AH988" s="36">
        <f>IFERROR(TRIM(INDEX($A988:$V988,MATCH(Lists!$J$9,$A$1:$V$1,0))&amp;""),"")</f>
        <v/>
      </c>
    </row>
    <row r="989">
      <c r="W989" s="35" t="n"/>
      <c r="X989" s="36">
        <f>IFERROR(TRIM(INDEX($A989:$V989,MATCH(Lists!$J$10,$A$1:$V$1,0))&amp;""),"")</f>
        <v/>
      </c>
      <c r="Y989" s="36">
        <f>IF(ISNUMBER(IFERROR(VALUE(IFERROR(TRIM(INDEX($A989:$V989,MATCH(Lists!$J$2,$A$1:$V$1,0))&amp;""),"")),"")),IF(AND(IFERROR(VALUE(IFERROR(TRIM(INDEX($A989:$V989,MATCH(Lists!$J$2,$A$1:$V$1,0))&amp;""),"")),"")&gt;=0,IFERROR(VALUE(IFERROR(TRIM(INDEX($A989:$V989,MATCH(Lists!$J$2,$A$1:$V$1,0))&amp;""),"")),"")&lt;=10),IFERROR(VALUE(IFERROR(TRIM(INDEX($A989:$V989,MATCH(Lists!$J$2,$A$1:$V$1,0))&amp;""),"")),""),""),"")</f>
        <v/>
      </c>
      <c r="Z989" s="36">
        <f>IF(Y989="","",IF(Y989&gt;=9,"Promoter",IF(Y989&gt;=7,"Passive","Detractor")))</f>
        <v/>
      </c>
      <c r="AA989" s="36">
        <f>IFERROR(VALUE(IFERROR(TRIM(INDEX($A989:$V989,MATCH(Lists!$J$4,$A$1:$V$1,0))&amp;""),"")),"")</f>
        <v/>
      </c>
      <c r="AB989" s="36">
        <f>IFERROR(VALUE(IFERROR(TRIM(INDEX($A989:$V989,MATCH(Lists!$J$5,$A$1:$V$1,0))&amp;""),"")),"")</f>
        <v/>
      </c>
      <c r="AC989" s="36">
        <f>IFERROR(VALUE(IFERROR(TRIM(INDEX($A989:$V989,MATCH(Lists!$J$6,$A$1:$V$1,0))&amp;""),"")),"")</f>
        <v/>
      </c>
      <c r="AD989" s="36">
        <f>IFERROR(TRIM(INDEX($A989:$V989,MATCH(Lists!$J$7,$A$1:$V$1,0))&amp;""),"")</f>
        <v/>
      </c>
      <c r="AE989" s="36">
        <f>IFERROR(TRIM(INDEX($A989:$V989,MATCH(Lists!$J$8,$A$1:$V$1,0))&amp;""),"")</f>
        <v/>
      </c>
      <c r="AF989" s="36">
        <f>IFERROR(TRIM(INDEX($A989:$V989,MATCH(Lists!$J$3,$A$1:$V$1,0))&amp;""),"")</f>
        <v/>
      </c>
      <c r="AG989" s="36">
        <f>IF(LEN(AF989)&gt;0,MAX($AG$1:AG988)+1,"")</f>
        <v/>
      </c>
      <c r="AH989" s="36">
        <f>IFERROR(TRIM(INDEX($A989:$V989,MATCH(Lists!$J$9,$A$1:$V$1,0))&amp;""),"")</f>
        <v/>
      </c>
    </row>
    <row r="990">
      <c r="W990" s="35" t="n"/>
      <c r="X990" s="36">
        <f>IFERROR(TRIM(INDEX($A990:$V990,MATCH(Lists!$J$10,$A$1:$V$1,0))&amp;""),"")</f>
        <v/>
      </c>
      <c r="Y990" s="36">
        <f>IF(ISNUMBER(IFERROR(VALUE(IFERROR(TRIM(INDEX($A990:$V990,MATCH(Lists!$J$2,$A$1:$V$1,0))&amp;""),"")),"")),IF(AND(IFERROR(VALUE(IFERROR(TRIM(INDEX($A990:$V990,MATCH(Lists!$J$2,$A$1:$V$1,0))&amp;""),"")),"")&gt;=0,IFERROR(VALUE(IFERROR(TRIM(INDEX($A990:$V990,MATCH(Lists!$J$2,$A$1:$V$1,0))&amp;""),"")),"")&lt;=10),IFERROR(VALUE(IFERROR(TRIM(INDEX($A990:$V990,MATCH(Lists!$J$2,$A$1:$V$1,0))&amp;""),"")),""),""),"")</f>
        <v/>
      </c>
      <c r="Z990" s="36">
        <f>IF(Y990="","",IF(Y990&gt;=9,"Promoter",IF(Y990&gt;=7,"Passive","Detractor")))</f>
        <v/>
      </c>
      <c r="AA990" s="36">
        <f>IFERROR(VALUE(IFERROR(TRIM(INDEX($A990:$V990,MATCH(Lists!$J$4,$A$1:$V$1,0))&amp;""),"")),"")</f>
        <v/>
      </c>
      <c r="AB990" s="36">
        <f>IFERROR(VALUE(IFERROR(TRIM(INDEX($A990:$V990,MATCH(Lists!$J$5,$A$1:$V$1,0))&amp;""),"")),"")</f>
        <v/>
      </c>
      <c r="AC990" s="36">
        <f>IFERROR(VALUE(IFERROR(TRIM(INDEX($A990:$V990,MATCH(Lists!$J$6,$A$1:$V$1,0))&amp;""),"")),"")</f>
        <v/>
      </c>
      <c r="AD990" s="36">
        <f>IFERROR(TRIM(INDEX($A990:$V990,MATCH(Lists!$J$7,$A$1:$V$1,0))&amp;""),"")</f>
        <v/>
      </c>
      <c r="AE990" s="36">
        <f>IFERROR(TRIM(INDEX($A990:$V990,MATCH(Lists!$J$8,$A$1:$V$1,0))&amp;""),"")</f>
        <v/>
      </c>
      <c r="AF990" s="36">
        <f>IFERROR(TRIM(INDEX($A990:$V990,MATCH(Lists!$J$3,$A$1:$V$1,0))&amp;""),"")</f>
        <v/>
      </c>
      <c r="AG990" s="36">
        <f>IF(LEN(AF990)&gt;0,MAX($AG$1:AG989)+1,"")</f>
        <v/>
      </c>
      <c r="AH990" s="36">
        <f>IFERROR(TRIM(INDEX($A990:$V990,MATCH(Lists!$J$9,$A$1:$V$1,0))&amp;""),"")</f>
        <v/>
      </c>
    </row>
    <row r="991">
      <c r="W991" s="35" t="n"/>
      <c r="X991" s="36">
        <f>IFERROR(TRIM(INDEX($A991:$V991,MATCH(Lists!$J$10,$A$1:$V$1,0))&amp;""),"")</f>
        <v/>
      </c>
      <c r="Y991" s="36">
        <f>IF(ISNUMBER(IFERROR(VALUE(IFERROR(TRIM(INDEX($A991:$V991,MATCH(Lists!$J$2,$A$1:$V$1,0))&amp;""),"")),"")),IF(AND(IFERROR(VALUE(IFERROR(TRIM(INDEX($A991:$V991,MATCH(Lists!$J$2,$A$1:$V$1,0))&amp;""),"")),"")&gt;=0,IFERROR(VALUE(IFERROR(TRIM(INDEX($A991:$V991,MATCH(Lists!$J$2,$A$1:$V$1,0))&amp;""),"")),"")&lt;=10),IFERROR(VALUE(IFERROR(TRIM(INDEX($A991:$V991,MATCH(Lists!$J$2,$A$1:$V$1,0))&amp;""),"")),""),""),"")</f>
        <v/>
      </c>
      <c r="Z991" s="36">
        <f>IF(Y991="","",IF(Y991&gt;=9,"Promoter",IF(Y991&gt;=7,"Passive","Detractor")))</f>
        <v/>
      </c>
      <c r="AA991" s="36">
        <f>IFERROR(VALUE(IFERROR(TRIM(INDEX($A991:$V991,MATCH(Lists!$J$4,$A$1:$V$1,0))&amp;""),"")),"")</f>
        <v/>
      </c>
      <c r="AB991" s="36">
        <f>IFERROR(VALUE(IFERROR(TRIM(INDEX($A991:$V991,MATCH(Lists!$J$5,$A$1:$V$1,0))&amp;""),"")),"")</f>
        <v/>
      </c>
      <c r="AC991" s="36">
        <f>IFERROR(VALUE(IFERROR(TRIM(INDEX($A991:$V991,MATCH(Lists!$J$6,$A$1:$V$1,0))&amp;""),"")),"")</f>
        <v/>
      </c>
      <c r="AD991" s="36">
        <f>IFERROR(TRIM(INDEX($A991:$V991,MATCH(Lists!$J$7,$A$1:$V$1,0))&amp;""),"")</f>
        <v/>
      </c>
      <c r="AE991" s="36">
        <f>IFERROR(TRIM(INDEX($A991:$V991,MATCH(Lists!$J$8,$A$1:$V$1,0))&amp;""),"")</f>
        <v/>
      </c>
      <c r="AF991" s="36">
        <f>IFERROR(TRIM(INDEX($A991:$V991,MATCH(Lists!$J$3,$A$1:$V$1,0))&amp;""),"")</f>
        <v/>
      </c>
      <c r="AG991" s="36">
        <f>IF(LEN(AF991)&gt;0,MAX($AG$1:AG990)+1,"")</f>
        <v/>
      </c>
      <c r="AH991" s="36">
        <f>IFERROR(TRIM(INDEX($A991:$V991,MATCH(Lists!$J$9,$A$1:$V$1,0))&amp;""),"")</f>
        <v/>
      </c>
    </row>
    <row r="992">
      <c r="W992" s="35" t="n"/>
      <c r="X992" s="36">
        <f>IFERROR(TRIM(INDEX($A992:$V992,MATCH(Lists!$J$10,$A$1:$V$1,0))&amp;""),"")</f>
        <v/>
      </c>
      <c r="Y992" s="36">
        <f>IF(ISNUMBER(IFERROR(VALUE(IFERROR(TRIM(INDEX($A992:$V992,MATCH(Lists!$J$2,$A$1:$V$1,0))&amp;""),"")),"")),IF(AND(IFERROR(VALUE(IFERROR(TRIM(INDEX($A992:$V992,MATCH(Lists!$J$2,$A$1:$V$1,0))&amp;""),"")),"")&gt;=0,IFERROR(VALUE(IFERROR(TRIM(INDEX($A992:$V992,MATCH(Lists!$J$2,$A$1:$V$1,0))&amp;""),"")),"")&lt;=10),IFERROR(VALUE(IFERROR(TRIM(INDEX($A992:$V992,MATCH(Lists!$J$2,$A$1:$V$1,0))&amp;""),"")),""),""),"")</f>
        <v/>
      </c>
      <c r="Z992" s="36">
        <f>IF(Y992="","",IF(Y992&gt;=9,"Promoter",IF(Y992&gt;=7,"Passive","Detractor")))</f>
        <v/>
      </c>
      <c r="AA992" s="36">
        <f>IFERROR(VALUE(IFERROR(TRIM(INDEX($A992:$V992,MATCH(Lists!$J$4,$A$1:$V$1,0))&amp;""),"")),"")</f>
        <v/>
      </c>
      <c r="AB992" s="36">
        <f>IFERROR(VALUE(IFERROR(TRIM(INDEX($A992:$V992,MATCH(Lists!$J$5,$A$1:$V$1,0))&amp;""),"")),"")</f>
        <v/>
      </c>
      <c r="AC992" s="36">
        <f>IFERROR(VALUE(IFERROR(TRIM(INDEX($A992:$V992,MATCH(Lists!$J$6,$A$1:$V$1,0))&amp;""),"")),"")</f>
        <v/>
      </c>
      <c r="AD992" s="36">
        <f>IFERROR(TRIM(INDEX($A992:$V992,MATCH(Lists!$J$7,$A$1:$V$1,0))&amp;""),"")</f>
        <v/>
      </c>
      <c r="AE992" s="36">
        <f>IFERROR(TRIM(INDEX($A992:$V992,MATCH(Lists!$J$8,$A$1:$V$1,0))&amp;""),"")</f>
        <v/>
      </c>
      <c r="AF992" s="36">
        <f>IFERROR(TRIM(INDEX($A992:$V992,MATCH(Lists!$J$3,$A$1:$V$1,0))&amp;""),"")</f>
        <v/>
      </c>
      <c r="AG992" s="36">
        <f>IF(LEN(AF992)&gt;0,MAX($AG$1:AG991)+1,"")</f>
        <v/>
      </c>
      <c r="AH992" s="36">
        <f>IFERROR(TRIM(INDEX($A992:$V992,MATCH(Lists!$J$9,$A$1:$V$1,0))&amp;""),"")</f>
        <v/>
      </c>
    </row>
    <row r="993">
      <c r="W993" s="35" t="n"/>
      <c r="X993" s="36">
        <f>IFERROR(TRIM(INDEX($A993:$V993,MATCH(Lists!$J$10,$A$1:$V$1,0))&amp;""),"")</f>
        <v/>
      </c>
      <c r="Y993" s="36">
        <f>IF(ISNUMBER(IFERROR(VALUE(IFERROR(TRIM(INDEX($A993:$V993,MATCH(Lists!$J$2,$A$1:$V$1,0))&amp;""),"")),"")),IF(AND(IFERROR(VALUE(IFERROR(TRIM(INDEX($A993:$V993,MATCH(Lists!$J$2,$A$1:$V$1,0))&amp;""),"")),"")&gt;=0,IFERROR(VALUE(IFERROR(TRIM(INDEX($A993:$V993,MATCH(Lists!$J$2,$A$1:$V$1,0))&amp;""),"")),"")&lt;=10),IFERROR(VALUE(IFERROR(TRIM(INDEX($A993:$V993,MATCH(Lists!$J$2,$A$1:$V$1,0))&amp;""),"")),""),""),"")</f>
        <v/>
      </c>
      <c r="Z993" s="36">
        <f>IF(Y993="","",IF(Y993&gt;=9,"Promoter",IF(Y993&gt;=7,"Passive","Detractor")))</f>
        <v/>
      </c>
      <c r="AA993" s="36">
        <f>IFERROR(VALUE(IFERROR(TRIM(INDEX($A993:$V993,MATCH(Lists!$J$4,$A$1:$V$1,0))&amp;""),"")),"")</f>
        <v/>
      </c>
      <c r="AB993" s="36">
        <f>IFERROR(VALUE(IFERROR(TRIM(INDEX($A993:$V993,MATCH(Lists!$J$5,$A$1:$V$1,0))&amp;""),"")),"")</f>
        <v/>
      </c>
      <c r="AC993" s="36">
        <f>IFERROR(VALUE(IFERROR(TRIM(INDEX($A993:$V993,MATCH(Lists!$J$6,$A$1:$V$1,0))&amp;""),"")),"")</f>
        <v/>
      </c>
      <c r="AD993" s="36">
        <f>IFERROR(TRIM(INDEX($A993:$V993,MATCH(Lists!$J$7,$A$1:$V$1,0))&amp;""),"")</f>
        <v/>
      </c>
      <c r="AE993" s="36">
        <f>IFERROR(TRIM(INDEX($A993:$V993,MATCH(Lists!$J$8,$A$1:$V$1,0))&amp;""),"")</f>
        <v/>
      </c>
      <c r="AF993" s="36">
        <f>IFERROR(TRIM(INDEX($A993:$V993,MATCH(Lists!$J$3,$A$1:$V$1,0))&amp;""),"")</f>
        <v/>
      </c>
      <c r="AG993" s="36">
        <f>IF(LEN(AF993)&gt;0,MAX($AG$1:AG992)+1,"")</f>
        <v/>
      </c>
      <c r="AH993" s="36">
        <f>IFERROR(TRIM(INDEX($A993:$V993,MATCH(Lists!$J$9,$A$1:$V$1,0))&amp;""),"")</f>
        <v/>
      </c>
    </row>
    <row r="994">
      <c r="W994" s="35" t="n"/>
      <c r="X994" s="36">
        <f>IFERROR(TRIM(INDEX($A994:$V994,MATCH(Lists!$J$10,$A$1:$V$1,0))&amp;""),"")</f>
        <v/>
      </c>
      <c r="Y994" s="36">
        <f>IF(ISNUMBER(IFERROR(VALUE(IFERROR(TRIM(INDEX($A994:$V994,MATCH(Lists!$J$2,$A$1:$V$1,0))&amp;""),"")),"")),IF(AND(IFERROR(VALUE(IFERROR(TRIM(INDEX($A994:$V994,MATCH(Lists!$J$2,$A$1:$V$1,0))&amp;""),"")),"")&gt;=0,IFERROR(VALUE(IFERROR(TRIM(INDEX($A994:$V994,MATCH(Lists!$J$2,$A$1:$V$1,0))&amp;""),"")),"")&lt;=10),IFERROR(VALUE(IFERROR(TRIM(INDEX($A994:$V994,MATCH(Lists!$J$2,$A$1:$V$1,0))&amp;""),"")),""),""),"")</f>
        <v/>
      </c>
      <c r="Z994" s="36">
        <f>IF(Y994="","",IF(Y994&gt;=9,"Promoter",IF(Y994&gt;=7,"Passive","Detractor")))</f>
        <v/>
      </c>
      <c r="AA994" s="36">
        <f>IFERROR(VALUE(IFERROR(TRIM(INDEX($A994:$V994,MATCH(Lists!$J$4,$A$1:$V$1,0))&amp;""),"")),"")</f>
        <v/>
      </c>
      <c r="AB994" s="36">
        <f>IFERROR(VALUE(IFERROR(TRIM(INDEX($A994:$V994,MATCH(Lists!$J$5,$A$1:$V$1,0))&amp;""),"")),"")</f>
        <v/>
      </c>
      <c r="AC994" s="36">
        <f>IFERROR(VALUE(IFERROR(TRIM(INDEX($A994:$V994,MATCH(Lists!$J$6,$A$1:$V$1,0))&amp;""),"")),"")</f>
        <v/>
      </c>
      <c r="AD994" s="36">
        <f>IFERROR(TRIM(INDEX($A994:$V994,MATCH(Lists!$J$7,$A$1:$V$1,0))&amp;""),"")</f>
        <v/>
      </c>
      <c r="AE994" s="36">
        <f>IFERROR(TRIM(INDEX($A994:$V994,MATCH(Lists!$J$8,$A$1:$V$1,0))&amp;""),"")</f>
        <v/>
      </c>
      <c r="AF994" s="36">
        <f>IFERROR(TRIM(INDEX($A994:$V994,MATCH(Lists!$J$3,$A$1:$V$1,0))&amp;""),"")</f>
        <v/>
      </c>
      <c r="AG994" s="36">
        <f>IF(LEN(AF994)&gt;0,MAX($AG$1:AG993)+1,"")</f>
        <v/>
      </c>
      <c r="AH994" s="36">
        <f>IFERROR(TRIM(INDEX($A994:$V994,MATCH(Lists!$J$9,$A$1:$V$1,0))&amp;""),"")</f>
        <v/>
      </c>
    </row>
    <row r="995">
      <c r="W995" s="35" t="n"/>
      <c r="X995" s="36">
        <f>IFERROR(TRIM(INDEX($A995:$V995,MATCH(Lists!$J$10,$A$1:$V$1,0))&amp;""),"")</f>
        <v/>
      </c>
      <c r="Y995" s="36">
        <f>IF(ISNUMBER(IFERROR(VALUE(IFERROR(TRIM(INDEX($A995:$V995,MATCH(Lists!$J$2,$A$1:$V$1,0))&amp;""),"")),"")),IF(AND(IFERROR(VALUE(IFERROR(TRIM(INDEX($A995:$V995,MATCH(Lists!$J$2,$A$1:$V$1,0))&amp;""),"")),"")&gt;=0,IFERROR(VALUE(IFERROR(TRIM(INDEX($A995:$V995,MATCH(Lists!$J$2,$A$1:$V$1,0))&amp;""),"")),"")&lt;=10),IFERROR(VALUE(IFERROR(TRIM(INDEX($A995:$V995,MATCH(Lists!$J$2,$A$1:$V$1,0))&amp;""),"")),""),""),"")</f>
        <v/>
      </c>
      <c r="Z995" s="36">
        <f>IF(Y995="","",IF(Y995&gt;=9,"Promoter",IF(Y995&gt;=7,"Passive","Detractor")))</f>
        <v/>
      </c>
      <c r="AA995" s="36">
        <f>IFERROR(VALUE(IFERROR(TRIM(INDEX($A995:$V995,MATCH(Lists!$J$4,$A$1:$V$1,0))&amp;""),"")),"")</f>
        <v/>
      </c>
      <c r="AB995" s="36">
        <f>IFERROR(VALUE(IFERROR(TRIM(INDEX($A995:$V995,MATCH(Lists!$J$5,$A$1:$V$1,0))&amp;""),"")),"")</f>
        <v/>
      </c>
      <c r="AC995" s="36">
        <f>IFERROR(VALUE(IFERROR(TRIM(INDEX($A995:$V995,MATCH(Lists!$J$6,$A$1:$V$1,0))&amp;""),"")),"")</f>
        <v/>
      </c>
      <c r="AD995" s="36">
        <f>IFERROR(TRIM(INDEX($A995:$V995,MATCH(Lists!$J$7,$A$1:$V$1,0))&amp;""),"")</f>
        <v/>
      </c>
      <c r="AE995" s="36">
        <f>IFERROR(TRIM(INDEX($A995:$V995,MATCH(Lists!$J$8,$A$1:$V$1,0))&amp;""),"")</f>
        <v/>
      </c>
      <c r="AF995" s="36">
        <f>IFERROR(TRIM(INDEX($A995:$V995,MATCH(Lists!$J$3,$A$1:$V$1,0))&amp;""),"")</f>
        <v/>
      </c>
      <c r="AG995" s="36">
        <f>IF(LEN(AF995)&gt;0,MAX($AG$1:AG994)+1,"")</f>
        <v/>
      </c>
      <c r="AH995" s="36">
        <f>IFERROR(TRIM(INDEX($A995:$V995,MATCH(Lists!$J$9,$A$1:$V$1,0))&amp;""),"")</f>
        <v/>
      </c>
    </row>
    <row r="996">
      <c r="W996" s="35" t="n"/>
      <c r="X996" s="36">
        <f>IFERROR(TRIM(INDEX($A996:$V996,MATCH(Lists!$J$10,$A$1:$V$1,0))&amp;""),"")</f>
        <v/>
      </c>
      <c r="Y996" s="36">
        <f>IF(ISNUMBER(IFERROR(VALUE(IFERROR(TRIM(INDEX($A996:$V996,MATCH(Lists!$J$2,$A$1:$V$1,0))&amp;""),"")),"")),IF(AND(IFERROR(VALUE(IFERROR(TRIM(INDEX($A996:$V996,MATCH(Lists!$J$2,$A$1:$V$1,0))&amp;""),"")),"")&gt;=0,IFERROR(VALUE(IFERROR(TRIM(INDEX($A996:$V996,MATCH(Lists!$J$2,$A$1:$V$1,0))&amp;""),"")),"")&lt;=10),IFERROR(VALUE(IFERROR(TRIM(INDEX($A996:$V996,MATCH(Lists!$J$2,$A$1:$V$1,0))&amp;""),"")),""),""),"")</f>
        <v/>
      </c>
      <c r="Z996" s="36">
        <f>IF(Y996="","",IF(Y996&gt;=9,"Promoter",IF(Y996&gt;=7,"Passive","Detractor")))</f>
        <v/>
      </c>
      <c r="AA996" s="36">
        <f>IFERROR(VALUE(IFERROR(TRIM(INDEX($A996:$V996,MATCH(Lists!$J$4,$A$1:$V$1,0))&amp;""),"")),"")</f>
        <v/>
      </c>
      <c r="AB996" s="36">
        <f>IFERROR(VALUE(IFERROR(TRIM(INDEX($A996:$V996,MATCH(Lists!$J$5,$A$1:$V$1,0))&amp;""),"")),"")</f>
        <v/>
      </c>
      <c r="AC996" s="36">
        <f>IFERROR(VALUE(IFERROR(TRIM(INDEX($A996:$V996,MATCH(Lists!$J$6,$A$1:$V$1,0))&amp;""),"")),"")</f>
        <v/>
      </c>
      <c r="AD996" s="36">
        <f>IFERROR(TRIM(INDEX($A996:$V996,MATCH(Lists!$J$7,$A$1:$V$1,0))&amp;""),"")</f>
        <v/>
      </c>
      <c r="AE996" s="36">
        <f>IFERROR(TRIM(INDEX($A996:$V996,MATCH(Lists!$J$8,$A$1:$V$1,0))&amp;""),"")</f>
        <v/>
      </c>
      <c r="AF996" s="36">
        <f>IFERROR(TRIM(INDEX($A996:$V996,MATCH(Lists!$J$3,$A$1:$V$1,0))&amp;""),"")</f>
        <v/>
      </c>
      <c r="AG996" s="36">
        <f>IF(LEN(AF996)&gt;0,MAX($AG$1:AG995)+1,"")</f>
        <v/>
      </c>
      <c r="AH996" s="36">
        <f>IFERROR(TRIM(INDEX($A996:$V996,MATCH(Lists!$J$9,$A$1:$V$1,0))&amp;""),"")</f>
        <v/>
      </c>
    </row>
    <row r="997">
      <c r="W997" s="35" t="n"/>
      <c r="X997" s="36">
        <f>IFERROR(TRIM(INDEX($A997:$V997,MATCH(Lists!$J$10,$A$1:$V$1,0))&amp;""),"")</f>
        <v/>
      </c>
      <c r="Y997" s="36">
        <f>IF(ISNUMBER(IFERROR(VALUE(IFERROR(TRIM(INDEX($A997:$V997,MATCH(Lists!$J$2,$A$1:$V$1,0))&amp;""),"")),"")),IF(AND(IFERROR(VALUE(IFERROR(TRIM(INDEX($A997:$V997,MATCH(Lists!$J$2,$A$1:$V$1,0))&amp;""),"")),"")&gt;=0,IFERROR(VALUE(IFERROR(TRIM(INDEX($A997:$V997,MATCH(Lists!$J$2,$A$1:$V$1,0))&amp;""),"")),"")&lt;=10),IFERROR(VALUE(IFERROR(TRIM(INDEX($A997:$V997,MATCH(Lists!$J$2,$A$1:$V$1,0))&amp;""),"")),""),""),"")</f>
        <v/>
      </c>
      <c r="Z997" s="36">
        <f>IF(Y997="","",IF(Y997&gt;=9,"Promoter",IF(Y997&gt;=7,"Passive","Detractor")))</f>
        <v/>
      </c>
      <c r="AA997" s="36">
        <f>IFERROR(VALUE(IFERROR(TRIM(INDEX($A997:$V997,MATCH(Lists!$J$4,$A$1:$V$1,0))&amp;""),"")),"")</f>
        <v/>
      </c>
      <c r="AB997" s="36">
        <f>IFERROR(VALUE(IFERROR(TRIM(INDEX($A997:$V997,MATCH(Lists!$J$5,$A$1:$V$1,0))&amp;""),"")),"")</f>
        <v/>
      </c>
      <c r="AC997" s="36">
        <f>IFERROR(VALUE(IFERROR(TRIM(INDEX($A997:$V997,MATCH(Lists!$J$6,$A$1:$V$1,0))&amp;""),"")),"")</f>
        <v/>
      </c>
      <c r="AD997" s="36">
        <f>IFERROR(TRIM(INDEX($A997:$V997,MATCH(Lists!$J$7,$A$1:$V$1,0))&amp;""),"")</f>
        <v/>
      </c>
      <c r="AE997" s="36">
        <f>IFERROR(TRIM(INDEX($A997:$V997,MATCH(Lists!$J$8,$A$1:$V$1,0))&amp;""),"")</f>
        <v/>
      </c>
      <c r="AF997" s="36">
        <f>IFERROR(TRIM(INDEX($A997:$V997,MATCH(Lists!$J$3,$A$1:$V$1,0))&amp;""),"")</f>
        <v/>
      </c>
      <c r="AG997" s="36">
        <f>IF(LEN(AF997)&gt;0,MAX($AG$1:AG996)+1,"")</f>
        <v/>
      </c>
      <c r="AH997" s="36">
        <f>IFERROR(TRIM(INDEX($A997:$V997,MATCH(Lists!$J$9,$A$1:$V$1,0))&amp;""),"")</f>
        <v/>
      </c>
    </row>
    <row r="998">
      <c r="W998" s="35" t="n"/>
      <c r="X998" s="36">
        <f>IFERROR(TRIM(INDEX($A998:$V998,MATCH(Lists!$J$10,$A$1:$V$1,0))&amp;""),"")</f>
        <v/>
      </c>
      <c r="Y998" s="36">
        <f>IF(ISNUMBER(IFERROR(VALUE(IFERROR(TRIM(INDEX($A998:$V998,MATCH(Lists!$J$2,$A$1:$V$1,0))&amp;""),"")),"")),IF(AND(IFERROR(VALUE(IFERROR(TRIM(INDEX($A998:$V998,MATCH(Lists!$J$2,$A$1:$V$1,0))&amp;""),"")),"")&gt;=0,IFERROR(VALUE(IFERROR(TRIM(INDEX($A998:$V998,MATCH(Lists!$J$2,$A$1:$V$1,0))&amp;""),"")),"")&lt;=10),IFERROR(VALUE(IFERROR(TRIM(INDEX($A998:$V998,MATCH(Lists!$J$2,$A$1:$V$1,0))&amp;""),"")),""),""),"")</f>
        <v/>
      </c>
      <c r="Z998" s="36">
        <f>IF(Y998="","",IF(Y998&gt;=9,"Promoter",IF(Y998&gt;=7,"Passive","Detractor")))</f>
        <v/>
      </c>
      <c r="AA998" s="36">
        <f>IFERROR(VALUE(IFERROR(TRIM(INDEX($A998:$V998,MATCH(Lists!$J$4,$A$1:$V$1,0))&amp;""),"")),"")</f>
        <v/>
      </c>
      <c r="AB998" s="36">
        <f>IFERROR(VALUE(IFERROR(TRIM(INDEX($A998:$V998,MATCH(Lists!$J$5,$A$1:$V$1,0))&amp;""),"")),"")</f>
        <v/>
      </c>
      <c r="AC998" s="36">
        <f>IFERROR(VALUE(IFERROR(TRIM(INDEX($A998:$V998,MATCH(Lists!$J$6,$A$1:$V$1,0))&amp;""),"")),"")</f>
        <v/>
      </c>
      <c r="AD998" s="36">
        <f>IFERROR(TRIM(INDEX($A998:$V998,MATCH(Lists!$J$7,$A$1:$V$1,0))&amp;""),"")</f>
        <v/>
      </c>
      <c r="AE998" s="36">
        <f>IFERROR(TRIM(INDEX($A998:$V998,MATCH(Lists!$J$8,$A$1:$V$1,0))&amp;""),"")</f>
        <v/>
      </c>
      <c r="AF998" s="36">
        <f>IFERROR(TRIM(INDEX($A998:$V998,MATCH(Lists!$J$3,$A$1:$V$1,0))&amp;""),"")</f>
        <v/>
      </c>
      <c r="AG998" s="36">
        <f>IF(LEN(AF998)&gt;0,MAX($AG$1:AG997)+1,"")</f>
        <v/>
      </c>
      <c r="AH998" s="36">
        <f>IFERROR(TRIM(INDEX($A998:$V998,MATCH(Lists!$J$9,$A$1:$V$1,0))&amp;""),"")</f>
        <v/>
      </c>
    </row>
    <row r="999">
      <c r="W999" s="35" t="n"/>
      <c r="X999" s="36">
        <f>IFERROR(TRIM(INDEX($A999:$V999,MATCH(Lists!$J$10,$A$1:$V$1,0))&amp;""),"")</f>
        <v/>
      </c>
      <c r="Y999" s="36">
        <f>IF(ISNUMBER(IFERROR(VALUE(IFERROR(TRIM(INDEX($A999:$V999,MATCH(Lists!$J$2,$A$1:$V$1,0))&amp;""),"")),"")),IF(AND(IFERROR(VALUE(IFERROR(TRIM(INDEX($A999:$V999,MATCH(Lists!$J$2,$A$1:$V$1,0))&amp;""),"")),"")&gt;=0,IFERROR(VALUE(IFERROR(TRIM(INDEX($A999:$V999,MATCH(Lists!$J$2,$A$1:$V$1,0))&amp;""),"")),"")&lt;=10),IFERROR(VALUE(IFERROR(TRIM(INDEX($A999:$V999,MATCH(Lists!$J$2,$A$1:$V$1,0))&amp;""),"")),""),""),"")</f>
        <v/>
      </c>
      <c r="Z999" s="36">
        <f>IF(Y999="","",IF(Y999&gt;=9,"Promoter",IF(Y999&gt;=7,"Passive","Detractor")))</f>
        <v/>
      </c>
      <c r="AA999" s="36">
        <f>IFERROR(VALUE(IFERROR(TRIM(INDEX($A999:$V999,MATCH(Lists!$J$4,$A$1:$V$1,0))&amp;""),"")),"")</f>
        <v/>
      </c>
      <c r="AB999" s="36">
        <f>IFERROR(VALUE(IFERROR(TRIM(INDEX($A999:$V999,MATCH(Lists!$J$5,$A$1:$V$1,0))&amp;""),"")),"")</f>
        <v/>
      </c>
      <c r="AC999" s="36">
        <f>IFERROR(VALUE(IFERROR(TRIM(INDEX($A999:$V999,MATCH(Lists!$J$6,$A$1:$V$1,0))&amp;""),"")),"")</f>
        <v/>
      </c>
      <c r="AD999" s="36">
        <f>IFERROR(TRIM(INDEX($A999:$V999,MATCH(Lists!$J$7,$A$1:$V$1,0))&amp;""),"")</f>
        <v/>
      </c>
      <c r="AE999" s="36">
        <f>IFERROR(TRIM(INDEX($A999:$V999,MATCH(Lists!$J$8,$A$1:$V$1,0))&amp;""),"")</f>
        <v/>
      </c>
      <c r="AF999" s="36">
        <f>IFERROR(TRIM(INDEX($A999:$V999,MATCH(Lists!$J$3,$A$1:$V$1,0))&amp;""),"")</f>
        <v/>
      </c>
      <c r="AG999" s="36">
        <f>IF(LEN(AF999)&gt;0,MAX($AG$1:AG998)+1,"")</f>
        <v/>
      </c>
      <c r="AH999" s="36">
        <f>IFERROR(TRIM(INDEX($A999:$V999,MATCH(Lists!$J$9,$A$1:$V$1,0))&amp;""),"")</f>
        <v/>
      </c>
    </row>
    <row r="1000">
      <c r="W1000" s="35" t="n"/>
      <c r="X1000" s="36">
        <f>IFERROR(TRIM(INDEX($A1000:$V1000,MATCH(Lists!$J$10,$A$1:$V$1,0))&amp;""),"")</f>
        <v/>
      </c>
      <c r="Y1000" s="36">
        <f>IF(ISNUMBER(IFERROR(VALUE(IFERROR(TRIM(INDEX($A1000:$V1000,MATCH(Lists!$J$2,$A$1:$V$1,0))&amp;""),"")),"")),IF(AND(IFERROR(VALUE(IFERROR(TRIM(INDEX($A1000:$V1000,MATCH(Lists!$J$2,$A$1:$V$1,0))&amp;""),"")),"")&gt;=0,IFERROR(VALUE(IFERROR(TRIM(INDEX($A1000:$V1000,MATCH(Lists!$J$2,$A$1:$V$1,0))&amp;""),"")),"")&lt;=10),IFERROR(VALUE(IFERROR(TRIM(INDEX($A1000:$V1000,MATCH(Lists!$J$2,$A$1:$V$1,0))&amp;""),"")),""),""),"")</f>
        <v/>
      </c>
      <c r="Z1000" s="36">
        <f>IF(Y1000="","",IF(Y1000&gt;=9,"Promoter",IF(Y1000&gt;=7,"Passive","Detractor")))</f>
        <v/>
      </c>
      <c r="AA1000" s="36">
        <f>IFERROR(VALUE(IFERROR(TRIM(INDEX($A1000:$V1000,MATCH(Lists!$J$4,$A$1:$V$1,0))&amp;""),"")),"")</f>
        <v/>
      </c>
      <c r="AB1000" s="36">
        <f>IFERROR(VALUE(IFERROR(TRIM(INDEX($A1000:$V1000,MATCH(Lists!$J$5,$A$1:$V$1,0))&amp;""),"")),"")</f>
        <v/>
      </c>
      <c r="AC1000" s="36">
        <f>IFERROR(VALUE(IFERROR(TRIM(INDEX($A1000:$V1000,MATCH(Lists!$J$6,$A$1:$V$1,0))&amp;""),"")),"")</f>
        <v/>
      </c>
      <c r="AD1000" s="36">
        <f>IFERROR(TRIM(INDEX($A1000:$V1000,MATCH(Lists!$J$7,$A$1:$V$1,0))&amp;""),"")</f>
        <v/>
      </c>
      <c r="AE1000" s="36">
        <f>IFERROR(TRIM(INDEX($A1000:$V1000,MATCH(Lists!$J$8,$A$1:$V$1,0))&amp;""),"")</f>
        <v/>
      </c>
      <c r="AF1000" s="36">
        <f>IFERROR(TRIM(INDEX($A1000:$V1000,MATCH(Lists!$J$3,$A$1:$V$1,0))&amp;""),"")</f>
        <v/>
      </c>
      <c r="AG1000" s="36">
        <f>IF(LEN(AF1000)&gt;0,MAX($AG$1:AG999)+1,"")</f>
        <v/>
      </c>
      <c r="AH1000" s="36">
        <f>IFERROR(TRIM(INDEX($A1000:$V1000,MATCH(Lists!$J$9,$A$1:$V$1,0))&amp;""),"")</f>
        <v/>
      </c>
    </row>
    <row r="1001">
      <c r="W1001" s="35" t="n"/>
      <c r="X1001" s="36">
        <f>IFERROR(TRIM(INDEX($A1001:$V1001,MATCH(Lists!$J$10,$A$1:$V$1,0))&amp;""),"")</f>
        <v/>
      </c>
      <c r="Y1001" s="36">
        <f>IF(ISNUMBER(IFERROR(VALUE(IFERROR(TRIM(INDEX($A1001:$V1001,MATCH(Lists!$J$2,$A$1:$V$1,0))&amp;""),"")),"")),IF(AND(IFERROR(VALUE(IFERROR(TRIM(INDEX($A1001:$V1001,MATCH(Lists!$J$2,$A$1:$V$1,0))&amp;""),"")),"")&gt;=0,IFERROR(VALUE(IFERROR(TRIM(INDEX($A1001:$V1001,MATCH(Lists!$J$2,$A$1:$V$1,0))&amp;""),"")),"")&lt;=10),IFERROR(VALUE(IFERROR(TRIM(INDEX($A1001:$V1001,MATCH(Lists!$J$2,$A$1:$V$1,0))&amp;""),"")),""),""),"")</f>
        <v/>
      </c>
      <c r="Z1001" s="36">
        <f>IF(Y1001="","",IF(Y1001&gt;=9,"Promoter",IF(Y1001&gt;=7,"Passive","Detractor")))</f>
        <v/>
      </c>
      <c r="AA1001" s="36">
        <f>IFERROR(VALUE(IFERROR(TRIM(INDEX($A1001:$V1001,MATCH(Lists!$J$4,$A$1:$V$1,0))&amp;""),"")),"")</f>
        <v/>
      </c>
      <c r="AB1001" s="36">
        <f>IFERROR(VALUE(IFERROR(TRIM(INDEX($A1001:$V1001,MATCH(Lists!$J$5,$A$1:$V$1,0))&amp;""),"")),"")</f>
        <v/>
      </c>
      <c r="AC1001" s="36">
        <f>IFERROR(VALUE(IFERROR(TRIM(INDEX($A1001:$V1001,MATCH(Lists!$J$6,$A$1:$V$1,0))&amp;""),"")),"")</f>
        <v/>
      </c>
      <c r="AD1001" s="36">
        <f>IFERROR(TRIM(INDEX($A1001:$V1001,MATCH(Lists!$J$7,$A$1:$V$1,0))&amp;""),"")</f>
        <v/>
      </c>
      <c r="AE1001" s="36">
        <f>IFERROR(TRIM(INDEX($A1001:$V1001,MATCH(Lists!$J$8,$A$1:$V$1,0))&amp;""),"")</f>
        <v/>
      </c>
      <c r="AF1001" s="36">
        <f>IFERROR(TRIM(INDEX($A1001:$V1001,MATCH(Lists!$J$3,$A$1:$V$1,0))&amp;""),"")</f>
        <v/>
      </c>
      <c r="AG1001" s="36">
        <f>IF(LEN(AF1001)&gt;0,MAX($AG$1:AG1000)+1,"")</f>
        <v/>
      </c>
      <c r="AH1001" s="36">
        <f>IFERROR(TRIM(INDEX($A1001:$V1001,MATCH(Lists!$J$9,$A$1:$V$1,0))&amp;""),"")</f>
        <v/>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32" customWidth="1" min="1" max="1"/>
    <col width="3" customWidth="1" min="2" max="2"/>
    <col width="26" customWidth="1" min="3" max="3"/>
    <col width="3" customWidth="1" min="4" max="4"/>
    <col width="28" customWidth="1" min="5" max="5"/>
    <col width="3" customWidth="1" min="6" max="6"/>
    <col width="14" customWidth="1" min="7" max="7"/>
    <col width="3" customWidth="1" min="8" max="8"/>
    <col width="30" customWidth="1" min="9" max="9"/>
    <col width="58" customWidth="1" min="10" max="10"/>
  </cols>
  <sheetData>
    <row r="1" ht="44" customHeight="1">
      <c r="A1" s="3" t="inlineStr">
        <is>
          <t>Events (type your ?event= values)</t>
        </is>
      </c>
      <c r="C1" s="3" t="inlineStr">
        <is>
          <t>Come back options (edit me)</t>
        </is>
      </c>
      <c r="E1" s="3" t="inlineStr">
        <is>
          <t>Do more of options (edit me)</t>
        </is>
      </c>
      <c r="G1" s="3" t="inlineStr">
        <is>
          <t>OK to publish</t>
        </is>
      </c>
      <c r="I1" s="3" t="inlineStr">
        <is>
          <t>Column names to look for</t>
        </is>
      </c>
      <c r="J1" s="3" t="inlineStr">
        <is>
          <t>Header in your export (edit if you renamed a question)</t>
        </is>
      </c>
    </row>
    <row r="2">
      <c r="A2" s="30" t="inlineStr">
        <is>
          <t>spring-meetup</t>
        </is>
      </c>
      <c r="C2" s="31" t="inlineStr">
        <is>
          <t>Definitely</t>
        </is>
      </c>
      <c r="E2" s="31" t="inlineStr">
        <is>
          <t>Hands-on workshops</t>
        </is>
      </c>
      <c r="G2" s="31" t="inlineStr">
        <is>
          <t>Yes</t>
        </is>
      </c>
      <c r="I2" s="37" t="inlineStr">
        <is>
          <t>0 to 10 recommend question</t>
        </is>
      </c>
      <c r="J2" s="31" t="inlineStr">
        <is>
          <t>How likely are you to recommend this event to a colleague?</t>
        </is>
      </c>
    </row>
    <row r="3">
      <c r="A3" s="30" t="inlineStr">
        <is>
          <t>autumn-summit</t>
        </is>
      </c>
      <c r="C3" s="31" t="inlineStr">
        <is>
          <t>Probably</t>
        </is>
      </c>
      <c r="E3" s="31" t="inlineStr">
        <is>
          <t>Lightning talks</t>
        </is>
      </c>
      <c r="G3" s="31" t="inlineStr">
        <is>
          <t>No</t>
        </is>
      </c>
      <c r="I3" s="37" t="inlineStr">
        <is>
          <t>Quote question</t>
        </is>
      </c>
      <c r="J3" s="31" t="inlineStr">
        <is>
          <t>Could we quote you?</t>
        </is>
      </c>
    </row>
    <row r="4">
      <c r="A4" s="31" t="n"/>
      <c r="C4" s="31" t="inlineStr">
        <is>
          <t>Probably not</t>
        </is>
      </c>
      <c r="E4" s="31" t="inlineStr">
        <is>
          <t>Panels and Q&amp;A</t>
        </is>
      </c>
      <c r="I4" s="37" t="inlineStr">
        <is>
          <t>Sessions rating</t>
        </is>
      </c>
      <c r="J4" s="31" t="inlineStr">
        <is>
          <t>The sessions</t>
        </is>
      </c>
    </row>
    <row r="5">
      <c r="A5" s="31" t="n"/>
      <c r="C5" s="31" t="inlineStr">
        <is>
          <t>No</t>
        </is>
      </c>
      <c r="E5" s="31" t="inlineStr">
        <is>
          <t>Longer breaks</t>
        </is>
      </c>
      <c r="I5" s="37" t="inlineStr">
        <is>
          <t>Venue rating</t>
        </is>
      </c>
      <c r="J5" s="31" t="inlineStr">
        <is>
          <t>The venue</t>
        </is>
      </c>
    </row>
    <row r="6">
      <c r="A6" s="31" t="n"/>
      <c r="E6" s="31" t="inlineStr">
        <is>
          <t>Hallway time</t>
        </is>
      </c>
      <c r="I6" s="37" t="inlineStr">
        <is>
          <t>Food rating</t>
        </is>
      </c>
      <c r="J6" s="31" t="inlineStr">
        <is>
          <t>The food and coffee</t>
        </is>
      </c>
    </row>
    <row r="7">
      <c r="A7" s="31" t="n"/>
      <c r="E7" s="31" t="inlineStr">
        <is>
          <t>An evening social</t>
        </is>
      </c>
      <c r="I7" s="37" t="inlineStr">
        <is>
          <t>Come back question</t>
        </is>
      </c>
      <c r="J7" s="31" t="inlineStr">
        <is>
          <t>Would you come back next time?</t>
        </is>
      </c>
    </row>
    <row r="8">
      <c r="A8" s="31" t="n"/>
      <c r="I8" s="37" t="inlineStr">
        <is>
          <t>Do more of question</t>
        </is>
      </c>
      <c r="J8" s="31" t="inlineStr">
        <is>
          <t>What should we do more of?</t>
        </is>
      </c>
    </row>
    <row r="9">
      <c r="A9" s="31" t="n"/>
      <c r="I9" s="37" t="inlineStr">
        <is>
          <t>Email</t>
        </is>
      </c>
      <c r="J9" s="31" t="inlineStr">
        <is>
          <t>Email (only if you'd like a reply)</t>
        </is>
      </c>
    </row>
    <row r="10">
      <c r="I10" s="37" t="inlineStr">
        <is>
          <t>Event (hidden field)</t>
        </is>
      </c>
      <c r="J10" s="31" t="inlineStr">
        <is>
          <t>event</t>
        </is>
      </c>
    </row>
    <row r="12">
      <c r="I12" s="15"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2026-10-27T07:34:48Z</dcterms:created>
  <dcterms:modified xmlns:dcterms="http://purl.org/dc/terms/" xmlns:xsi="http://www.w3.org/2001/XMLSchema-instance" xsi:type="dcterms:W3CDTF">2026-10-27T07:34:52Z</dcterms:modified>
</cp:coreProperties>
</file>