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Review" sheetId="3" state="visible" r:id="rId3"/>
    <sheet xmlns:r="http://schemas.openxmlformats.org/officeDocument/2006/relationships"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0" fontId="10" fillId="4" borderId="1" pivotButton="0" quotePrefix="0" xfId="0"/>
    <xf numFmtId="2" fontId="10" fillId="4" borderId="1" pivotButton="0" quotePrefix="0" xfId="0"/>
    <xf numFmtId="0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2" fontId="5" fillId="4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9 are EXAMPLE data: clear A2 to AI9 first.</t>
      </text>
    </comment>
    <comment ref="AD1" authorId="0" shapeId="0">
      <text>
        <t>Fit: does this person suit the way you work? 1 is a poor fit, 5 is a great fit.</t>
      </text>
    </comment>
    <comment ref="AE1" authorId="0" shapeId="0">
      <text>
        <t>Readiness: are they ready to start and make time? 1 is not yet, 5 is ready now. This is your read, not their own 1 to 10 answer (shown for reference).</t>
      </text>
    </comment>
    <comment ref="AF1" authorId="0" shapeId="0">
      <text>
        <t>Goals: are their goals clear and something you can help with? 1 is unclear, 5 is clear.</t>
      </text>
    </comment>
    <comment ref="AG1" authorId="0" shapeId="0">
      <text>
        <t>Accept, Waitlist or Not a fit. Leave empty until you have decided.</t>
      </text>
    </comment>
    <comment ref="AK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N6" authorId="0" shapeId="0">
      <text>
        <t>A higher weight makes fit count for more in the score. Any number above 0. Leave empty to use the example in the next column.</t>
      </text>
    </comment>
    <comment ref="N7" authorId="0" shapeId="0">
      <text>
        <t>A higher weight makes readiness count for more. Leave empty to use the example in the next column.</t>
      </text>
    </comment>
    <comment ref="N8" authorId="0" shapeId="0">
      <text>
        <t>A higher weight makes goals count for more. Leave empty to use the example in the next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Application review sheet</t>
        </is>
      </c>
    </row>
    <row r="3">
      <c r="B3" s="2" t="inlineStr">
        <is>
          <t>Score each coaching application, rank them, and keep track of who you have replied to.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your applications</t>
        </is>
      </c>
      <c r="D6" s="6" t="inlineStr">
        <is>
          <t>In HornetForms, open the form's Responses page and download the CSV. Already sending answers to a Google Sheet? Open that Sheet and use File, Import, Upload this file, then pick "Insert new sheet(s)".</t>
        </is>
      </c>
    </row>
    <row r="7" ht="51" customHeight="1">
      <c r="B7" s="4" t="n">
        <v>2</v>
      </c>
      <c r="C7" s="5" t="inlineStr">
        <is>
          <t>Put them on the Applications tab</t>
        </is>
      </c>
      <c r="D7" s="6" t="inlineStr">
        <is>
          <t>First clear the example: select A2 to AI9 on Applications and press Delete. Then click A1 and paste your CSV, headers included. Using the Google Sheet? Clear A1 to AB501 and type =ARRAYFORMULA(Responses!A1:AB501) in A1.</t>
        </is>
      </c>
    </row>
    <row r="8" ht="51" customHeight="1">
      <c r="B8" s="4" t="n">
        <v>3</v>
      </c>
      <c r="C8" s="5" t="inlineStr">
        <is>
          <t>Score each application</t>
        </is>
      </c>
      <c r="D8" s="6" t="inlineStr">
        <is>
          <t>In the yellow columns, give Fit, Readiness and Goals a score from 1 to 5. Then pick a Decision (Accept, Waitlist or Not a fit) and mark Replied once you have written back.</t>
        </is>
      </c>
    </row>
    <row r="9" ht="51" customHeight="1">
      <c r="B9" s="4" t="n">
        <v>4</v>
      </c>
      <c r="C9" s="5" t="inlineStr">
        <is>
          <t>Read the Review tab</t>
        </is>
      </c>
      <c r="D9" s="6" t="inlineStr">
        <is>
          <t>Scored applications are ranked from the highest score down. Want fit to count double? Change the weights in the yellow box. Leave a weight empty and the example number is used.</t>
        </is>
      </c>
    </row>
    <row r="10" ht="44" customHeight="1">
      <c r="B10" s="4" t="n">
        <v>5</v>
      </c>
      <c r="C10" s="5" t="inlineStr">
        <is>
          <t>Reply to people</t>
        </is>
      </c>
      <c r="D10" s="6" t="inlineStr">
        <is>
          <t>Use the reply scripts from the same post. The Review tab shows how many decided people you still owe a reply.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The sheet finds columns by their header names, so it still works if your columns are in another order. Renamed a question? Update its name on the Lists tab.</t>
        </is>
      </c>
    </row>
    <row r="19" ht="28" customHeight="1">
      <c r="C19" s="12" t="inlineStr">
        <is>
          <t>A score needs all three numbers. Until then the application shows as not decided yet and stays off the ranked list.</t>
        </is>
      </c>
    </row>
    <row r="20" ht="28" customHeight="1">
      <c r="C20" s="12" t="inlineStr">
        <is>
          <t>Their own 1 to 10 readiness answer is shown for reference only. Your Readiness score is your own read.</t>
        </is>
      </c>
    </row>
    <row r="21" ht="28" customHeight="1">
      <c r="C21" s="12" t="inlineStr">
        <is>
          <t>The weights in the box are example numbers. Change them to match how you choose clients.</t>
        </is>
      </c>
    </row>
    <row r="22" ht="28" customHeight="1">
      <c r="C22" s="12" t="inlineStr">
        <is>
          <t>Keep this file where only you can open it. It holds applicants' names, email addresses and goals.</t>
        </is>
      </c>
    </row>
    <row r="23" ht="34" customHeight="1">
      <c r="C23" s="12" t="inlineStr">
        <is>
          <t>Do not sort or delete rows on Applications: your yellow cells line up with the pasted rows. Paste a fresh export over the old one instead.</t>
        </is>
      </c>
    </row>
    <row r="24" ht="28" customHeight="1">
      <c r="C24" s="12" t="inlineStr">
        <is>
          <t>There is room for 500 applications and 28 export columns. The Review tab ranks the top 60.</t>
        </is>
      </c>
    </row>
    <row r="26">
      <c r="B26" s="7" t="inlineStr">
        <is>
          <t>Example data</t>
        </is>
      </c>
    </row>
    <row r="27" ht="32" customHeight="1">
      <c r="C27" s="13" t="inlineStr">
        <is>
          <t>Rows 2 to 9 on Applications are EXAMPLE data with invented people (Response IDs start with EXAMPLE) so you can see the Review tab work. Clear them before you add your own.</t>
        </is>
      </c>
    </row>
    <row r="29">
      <c r="C29" s="14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Q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" customWidth="1" min="29" max="29"/>
    <col width="10" customWidth="1" min="30" max="30"/>
    <col width="11" customWidth="1" min="31" max="31"/>
    <col width="10" customWidth="1" min="32" max="32"/>
    <col width="12" customWidth="1" min="33" max="33"/>
    <col width="10" customWidth="1" min="34" max="34"/>
    <col width="30" customWidth="1" min="35" max="35"/>
    <col width="2" customWidth="1" min="36" max="36"/>
    <col width="22" customWidth="1" min="37" max="37"/>
    <col width="24" customWidth="1" min="38" max="38"/>
    <col width="22" customWidth="1" min="39" max="39"/>
    <col width="14" customWidth="1" min="40" max="40"/>
    <col width="24" customWidth="1" min="41" max="41"/>
    <col width="12" customWidth="1" min="42" max="42"/>
    <col width="9" customWidth="1" min="43" max="43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Your name</t>
        </is>
      </c>
      <c r="E1" s="3" t="inlineStr">
        <is>
          <t>Email</t>
        </is>
      </c>
      <c r="F1" s="3" t="inlineStr">
        <is>
          <t>Time zone</t>
        </is>
      </c>
      <c r="G1" s="3" t="inlineStr">
        <is>
          <t>How did you hear about me?</t>
        </is>
      </c>
      <c r="H1" s="3" t="inlineStr">
        <is>
          <t>source</t>
        </is>
      </c>
      <c r="I1" s="3" t="inlineStr">
        <is>
          <t>What do you most want to change right now?</t>
        </is>
      </c>
      <c r="J1" s="3" t="inlineStr">
        <is>
          <t>What would success look like six months from now?</t>
        </is>
      </c>
      <c r="K1" s="3" t="inlineStr">
        <is>
          <t>What have you already tried?</t>
        </is>
      </c>
      <c r="L1" s="3" t="inlineStr">
        <is>
          <t>Have you worked with a coach before?</t>
        </is>
      </c>
      <c r="M1" s="3" t="inlineStr">
        <is>
          <t>What worked, and what didn't?</t>
        </is>
      </c>
      <c r="N1" s="3" t="inlineStr">
        <is>
          <t>When would you like to start?</t>
        </is>
      </c>
      <c r="O1" s="3" t="inlineStr">
        <is>
          <t>How ready are you to make this a priority?</t>
        </is>
      </c>
      <c r="P1" s="3" t="inlineStr">
        <is>
          <t>What are you interested in?</t>
        </is>
      </c>
      <c r="Q1" s="3" t="inlineStr">
        <is>
          <t>What would you bring to the group?</t>
        </is>
      </c>
      <c r="R1" s="3" t="inlineStr">
        <is>
          <t>What budget have you set aside for coaching?</t>
        </is>
      </c>
      <c r="S1" s="3" t="inlineStr">
        <is>
          <t>Anything else you'd like me to know?</t>
        </is>
      </c>
      <c r="T1" s="3" t="inlineStr">
        <is>
          <t>Book a short call</t>
        </is>
      </c>
      <c r="U1" s="3" t="inlineStr">
        <is>
          <t>Form version</t>
        </is>
      </c>
      <c r="V1" s="3" t="n"/>
      <c r="W1" s="3" t="n"/>
      <c r="X1" s="3" t="n"/>
      <c r="Y1" s="3" t="n"/>
      <c r="Z1" s="3" t="n"/>
      <c r="AA1" s="3" t="n"/>
      <c r="AB1" s="3" t="n"/>
      <c r="AC1" s="15" t="n"/>
      <c r="AD1" s="16" t="inlineStr">
        <is>
          <t>Fit (1 to 5)</t>
        </is>
      </c>
      <c r="AE1" s="16" t="inlineStr">
        <is>
          <t>Readiness (1 to 5)</t>
        </is>
      </c>
      <c r="AF1" s="16" t="inlineStr">
        <is>
          <t>Goals (1 to 5)</t>
        </is>
      </c>
      <c r="AG1" s="16" t="inlineStr">
        <is>
          <t>Decision</t>
        </is>
      </c>
      <c r="AH1" s="16" t="inlineStr">
        <is>
          <t>Replied (Y/N)</t>
        </is>
      </c>
      <c r="AI1" s="16" t="inlineStr">
        <is>
          <t>Notes</t>
        </is>
      </c>
      <c r="AJ1" s="15" t="n"/>
      <c r="AK1" s="17" t="inlineStr">
        <is>
          <t>Applicant (worked out)</t>
        </is>
      </c>
      <c r="AL1" s="17" t="inlineStr">
        <is>
          <t>Email (worked out)</t>
        </is>
      </c>
      <c r="AM1" s="17" t="inlineStr">
        <is>
          <t>Wants to start (worked out)</t>
        </is>
      </c>
      <c r="AN1" s="17" t="inlineStr">
        <is>
          <t>Self-rated readiness (worked out)</t>
        </is>
      </c>
      <c r="AO1" s="17" t="inlineStr">
        <is>
          <t>Budget answer (worked out)</t>
        </is>
      </c>
      <c r="AP1" s="17" t="inlineStr">
        <is>
          <t>Score out of 5 (worked out)</t>
        </is>
      </c>
      <c r="AQ1" s="17" t="inlineStr">
        <is>
          <t>Rank (worked out)</t>
        </is>
      </c>
    </row>
    <row r="2">
      <c r="A2" s="18" t="inlineStr">
        <is>
          <t>EXAMPLE-01 (delete me)</t>
        </is>
      </c>
      <c r="B2" s="18" t="inlineStr">
        <is>
          <t>2026-10-02T10:10:00.000Z</t>
        </is>
      </c>
      <c r="C2" s="18" t="inlineStr">
        <is>
          <t>2026-10-02T10:03:00.000Z</t>
        </is>
      </c>
      <c r="D2" s="18" t="inlineStr">
        <is>
          <t>Hana Cole</t>
        </is>
      </c>
      <c r="E2" s="18" t="inlineStr">
        <is>
          <t>hana@example.com</t>
        </is>
      </c>
      <c r="F2" s="18" t="inlineStr">
        <is>
          <t>Lisbon (WET)</t>
        </is>
      </c>
      <c r="G2" s="18" t="inlineStr">
        <is>
          <t>A podcast or talk</t>
        </is>
      </c>
      <c r="H2" s="18" t="inlineStr">
        <is>
          <t>podcast</t>
        </is>
      </c>
      <c r="I2" s="18" t="inlineStr">
        <is>
          <t>I want a plan I can stick to.</t>
        </is>
      </c>
      <c r="J2" s="18" t="inlineStr">
        <is>
          <t>A steady routine and less stress.</t>
        </is>
      </c>
      <c r="K2" s="18" t="inlineStr">
        <is>
          <t>Books and a course.</t>
        </is>
      </c>
      <c r="L2" s="18" t="inlineStr">
        <is>
          <t>No</t>
        </is>
      </c>
      <c r="M2" s="18" t="inlineStr"/>
      <c r="N2" s="18" t="inlineStr">
        <is>
          <t>Within two weeks</t>
        </is>
      </c>
      <c r="O2" s="18" t="n">
        <v>9</v>
      </c>
      <c r="P2" s="18" t="inlineStr">
        <is>
          <t>One-to-one coaching</t>
        </is>
      </c>
      <c r="Q2" s="18" t="inlineStr"/>
      <c r="R2" s="18" t="inlineStr">
        <is>
          <t>$1,500 to $5,000</t>
        </is>
      </c>
      <c r="S2" s="18" t="inlineStr"/>
      <c r="T2" s="18" t="inlineStr">
        <is>
          <t>2026-10-10 15:00 UTC</t>
        </is>
      </c>
      <c r="U2" s="18" t="n">
        <v>1</v>
      </c>
      <c r="AC2" s="19" t="n"/>
      <c r="AD2" s="20" t="n">
        <v>5</v>
      </c>
      <c r="AE2" s="20" t="n">
        <v>4</v>
      </c>
      <c r="AF2" s="20" t="n">
        <v>4</v>
      </c>
      <c r="AG2" s="20" t="inlineStr">
        <is>
          <t>Accept</t>
        </is>
      </c>
      <c r="AH2" s="20" t="inlineStr">
        <is>
          <t>Y</t>
        </is>
      </c>
      <c r="AI2" s="20" t="inlineStr">
        <is>
          <t>Clear goal. Send times.</t>
        </is>
      </c>
      <c r="AJ2" s="19" t="n"/>
      <c r="AK2" s="21">
        <f>IFERROR(TRIM(INDEX($A2:$AB2,MATCH(Lists!$J$2,$A$1:$AB$1,0))&amp;""),"")</f>
        <v/>
      </c>
      <c r="AL2" s="21">
        <f>IFERROR(TRIM(INDEX($A2:$AB2,MATCH(Lists!$J$3,$A$1:$AB$1,0))&amp;""),"")</f>
        <v/>
      </c>
      <c r="AM2" s="21">
        <f>IFERROR(TRIM(INDEX($A2:$AB2,MATCH(Lists!$J$4,$A$1:$AB$1,0))&amp;""),"")</f>
        <v/>
      </c>
      <c r="AN2" s="21">
        <f>IFERROR(TRIM(INDEX($A2:$AB2,MATCH(Lists!$J$5,$A$1:$AB$1,0))&amp;""),"")</f>
        <v/>
      </c>
      <c r="AO2" s="21">
        <f>IFERROR(TRIM(INDEX($A2:$AB2,MATCH(Lists!$J$6,$A$1:$AB$1,0))&amp;""),"")</f>
        <v/>
      </c>
      <c r="AP2" s="22">
        <f>IF(COUNT(AD2:AF2)=3,IFERROR(ROUND((AD2*Review!$P$6+AE2*Review!$P$7+AF2*Review!$P$8)/(Review!$P$6+Review!$P$7+Review!$P$8),2),""),"")</f>
        <v/>
      </c>
      <c r="AQ2" s="21">
        <f>IF(AP2="","",SUMPRODUCT(ISNUMBER($AP$2:$AP$501)*($AP$2:$AP$501&gt;AP2))+COUNTIF($AP$2:AP2,AP2))</f>
        <v/>
      </c>
    </row>
    <row r="3">
      <c r="A3" s="18" t="inlineStr">
        <is>
          <t>EXAMPLE-02 (delete me)</t>
        </is>
      </c>
      <c r="B3" s="18" t="inlineStr">
        <is>
          <t>2026-10-03T10:11:00.000Z</t>
        </is>
      </c>
      <c r="C3" s="18" t="inlineStr">
        <is>
          <t>2026-10-03T10:04:00.000Z</t>
        </is>
      </c>
      <c r="D3" s="18" t="inlineStr">
        <is>
          <t>Ben Alvarez</t>
        </is>
      </c>
      <c r="E3" s="18" t="inlineStr">
        <is>
          <t>ben@example.com</t>
        </is>
      </c>
      <c r="F3" s="18" t="inlineStr">
        <is>
          <t>Denver (MT)</t>
        </is>
      </c>
      <c r="G3" s="18" t="inlineStr">
        <is>
          <t>A friend or client</t>
        </is>
      </c>
      <c r="H3" s="18" t="inlineStr"/>
      <c r="I3" s="18" t="inlineStr">
        <is>
          <t>I want a plan I can stick to.</t>
        </is>
      </c>
      <c r="J3" s="18" t="inlineStr">
        <is>
          <t>A steady routine and less stress.</t>
        </is>
      </c>
      <c r="K3" s="18" t="inlineStr">
        <is>
          <t>Books and a course.</t>
        </is>
      </c>
      <c r="L3" s="18" t="inlineStr">
        <is>
          <t>No</t>
        </is>
      </c>
      <c r="M3" s="18" t="inlineStr"/>
      <c r="N3" s="18" t="inlineStr">
        <is>
          <t>Within a month</t>
        </is>
      </c>
      <c r="O3" s="18" t="n">
        <v>8</v>
      </c>
      <c r="P3" s="18" t="inlineStr">
        <is>
          <t>A group program</t>
        </is>
      </c>
      <c r="Q3" s="18" t="inlineStr">
        <is>
          <t>Honest feedback</t>
        </is>
      </c>
      <c r="R3" s="18" t="inlineStr">
        <is>
          <t>$500 to $1,500</t>
        </is>
      </c>
      <c r="S3" s="18" t="inlineStr"/>
      <c r="T3" s="18" t="inlineStr">
        <is>
          <t>2026-10-11 15:00 UTC</t>
        </is>
      </c>
      <c r="U3" s="18" t="n">
        <v>1</v>
      </c>
      <c r="AC3" s="19" t="n"/>
      <c r="AD3" s="20" t="n">
        <v>4</v>
      </c>
      <c r="AE3" s="20" t="n">
        <v>5</v>
      </c>
      <c r="AF3" s="20" t="n">
        <v>3</v>
      </c>
      <c r="AG3" s="20" t="inlineStr">
        <is>
          <t>Waitlist</t>
        </is>
      </c>
      <c r="AH3" s="20" t="inlineStr">
        <is>
          <t>N</t>
        </is>
      </c>
      <c r="AI3" s="20" t="inlineStr">
        <is>
          <t>Wait for the next group.</t>
        </is>
      </c>
      <c r="AJ3" s="19" t="n"/>
      <c r="AK3" s="21">
        <f>IFERROR(TRIM(INDEX($A3:$AB3,MATCH(Lists!$J$2,$A$1:$AB$1,0))&amp;""),"")</f>
        <v/>
      </c>
      <c r="AL3" s="21">
        <f>IFERROR(TRIM(INDEX($A3:$AB3,MATCH(Lists!$J$3,$A$1:$AB$1,0))&amp;""),"")</f>
        <v/>
      </c>
      <c r="AM3" s="21">
        <f>IFERROR(TRIM(INDEX($A3:$AB3,MATCH(Lists!$J$4,$A$1:$AB$1,0))&amp;""),"")</f>
        <v/>
      </c>
      <c r="AN3" s="21">
        <f>IFERROR(TRIM(INDEX($A3:$AB3,MATCH(Lists!$J$5,$A$1:$AB$1,0))&amp;""),"")</f>
        <v/>
      </c>
      <c r="AO3" s="21">
        <f>IFERROR(TRIM(INDEX($A3:$AB3,MATCH(Lists!$J$6,$A$1:$AB$1,0))&amp;""),"")</f>
        <v/>
      </c>
      <c r="AP3" s="22">
        <f>IF(COUNT(AD3:AF3)=3,IFERROR(ROUND((AD3*Review!$P$6+AE3*Review!$P$7+AF3*Review!$P$8)/(Review!$P$6+Review!$P$7+Review!$P$8),2),""),"")</f>
        <v/>
      </c>
      <c r="AQ3" s="21">
        <f>IF(AP3="","",SUMPRODUCT(ISNUMBER($AP$2:$AP$501)*($AP$2:$AP$501&gt;AP3))+COUNTIF($AP$2:AP3,AP3))</f>
        <v/>
      </c>
    </row>
    <row r="4">
      <c r="A4" s="18" t="inlineStr">
        <is>
          <t>EXAMPLE-03 (delete me)</t>
        </is>
      </c>
      <c r="B4" s="18" t="inlineStr">
        <is>
          <t>2026-10-04T10:12:00.000Z</t>
        </is>
      </c>
      <c r="C4" s="18" t="inlineStr">
        <is>
          <t>2026-10-04T10:05:00.000Z</t>
        </is>
      </c>
      <c r="D4" s="18" t="inlineStr">
        <is>
          <t>Ines Kovac</t>
        </is>
      </c>
      <c r="E4" s="18" t="inlineStr">
        <is>
          <t>ines@example.com</t>
        </is>
      </c>
      <c r="F4" s="18" t="inlineStr">
        <is>
          <t>Zagreb (CET)</t>
        </is>
      </c>
      <c r="G4" s="18" t="inlineStr">
        <is>
          <t>Search engine</t>
        </is>
      </c>
      <c r="H4" s="18" t="inlineStr"/>
      <c r="I4" s="18" t="inlineStr">
        <is>
          <t>I want a plan I can stick to.</t>
        </is>
      </c>
      <c r="J4" s="18" t="inlineStr">
        <is>
          <t>A steady routine and less stress.</t>
        </is>
      </c>
      <c r="K4" s="18" t="inlineStr">
        <is>
          <t>Books and a course.</t>
        </is>
      </c>
      <c r="L4" s="18" t="inlineStr">
        <is>
          <t>No</t>
        </is>
      </c>
      <c r="M4" s="18" t="inlineStr"/>
      <c r="N4" s="18" t="inlineStr">
        <is>
          <t>In one to three months</t>
        </is>
      </c>
      <c r="O4" s="18" t="n">
        <v>6</v>
      </c>
      <c r="P4" s="18" t="inlineStr">
        <is>
          <t>Not sure yet</t>
        </is>
      </c>
      <c r="Q4" s="18" t="inlineStr"/>
      <c r="R4" s="18" t="inlineStr">
        <is>
          <t>I'd like to talk about it first</t>
        </is>
      </c>
      <c r="S4" s="18" t="inlineStr"/>
      <c r="T4" s="18" t="inlineStr">
        <is>
          <t>2026-10-12 15:00 UTC</t>
        </is>
      </c>
      <c r="U4" s="18" t="n">
        <v>1</v>
      </c>
      <c r="AC4" s="19" t="n"/>
      <c r="AD4" s="20" t="n">
        <v>3</v>
      </c>
      <c r="AE4" s="20" t="n">
        <v>3</v>
      </c>
      <c r="AF4" s="20" t="n">
        <v>4</v>
      </c>
      <c r="AG4" s="20" t="inlineStr">
        <is>
          <t>Waitlist</t>
        </is>
      </c>
      <c r="AH4" s="20" t="inlineStr">
        <is>
          <t>N</t>
        </is>
      </c>
      <c r="AI4" s="20" t="n"/>
      <c r="AJ4" s="19" t="n"/>
      <c r="AK4" s="21">
        <f>IFERROR(TRIM(INDEX($A4:$AB4,MATCH(Lists!$J$2,$A$1:$AB$1,0))&amp;""),"")</f>
        <v/>
      </c>
      <c r="AL4" s="21">
        <f>IFERROR(TRIM(INDEX($A4:$AB4,MATCH(Lists!$J$3,$A$1:$AB$1,0))&amp;""),"")</f>
        <v/>
      </c>
      <c r="AM4" s="21">
        <f>IFERROR(TRIM(INDEX($A4:$AB4,MATCH(Lists!$J$4,$A$1:$AB$1,0))&amp;""),"")</f>
        <v/>
      </c>
      <c r="AN4" s="21">
        <f>IFERROR(TRIM(INDEX($A4:$AB4,MATCH(Lists!$J$5,$A$1:$AB$1,0))&amp;""),"")</f>
        <v/>
      </c>
      <c r="AO4" s="21">
        <f>IFERROR(TRIM(INDEX($A4:$AB4,MATCH(Lists!$J$6,$A$1:$AB$1,0))&amp;""),"")</f>
        <v/>
      </c>
      <c r="AP4" s="22">
        <f>IF(COUNT(AD4:AF4)=3,IFERROR(ROUND((AD4*Review!$P$6+AE4*Review!$P$7+AF4*Review!$P$8)/(Review!$P$6+Review!$P$7+Review!$P$8),2),""),"")</f>
        <v/>
      </c>
      <c r="AQ4" s="21">
        <f>IF(AP4="","",SUMPRODUCT(ISNUMBER($AP$2:$AP$501)*($AP$2:$AP$501&gt;AP4))+COUNTIF($AP$2:AP4,AP4))</f>
        <v/>
      </c>
    </row>
    <row r="5">
      <c r="A5" s="18" t="inlineStr">
        <is>
          <t>EXAMPLE-04 (delete me)</t>
        </is>
      </c>
      <c r="B5" s="18" t="inlineStr">
        <is>
          <t>2026-10-05T10:13:00.000Z</t>
        </is>
      </c>
      <c r="C5" s="18" t="inlineStr">
        <is>
          <t>2026-10-05T10:06:00.000Z</t>
        </is>
      </c>
      <c r="D5" s="18" t="inlineStr">
        <is>
          <t>Raj Patel</t>
        </is>
      </c>
      <c r="E5" s="18" t="inlineStr">
        <is>
          <t>raj@example.com</t>
        </is>
      </c>
      <c r="F5" s="18" t="inlineStr">
        <is>
          <t>Mumbai (IST)</t>
        </is>
      </c>
      <c r="G5" s="18" t="inlineStr">
        <is>
          <t>Social media</t>
        </is>
      </c>
      <c r="H5" s="18" t="inlineStr">
        <is>
          <t>instagram</t>
        </is>
      </c>
      <c r="I5" s="18" t="inlineStr">
        <is>
          <t>I want a plan I can stick to.</t>
        </is>
      </c>
      <c r="J5" s="18" t="inlineStr">
        <is>
          <t>A steady routine and less stress.</t>
        </is>
      </c>
      <c r="K5" s="18" t="inlineStr">
        <is>
          <t>Books and a course.</t>
        </is>
      </c>
      <c r="L5" s="18" t="inlineStr">
        <is>
          <t>No</t>
        </is>
      </c>
      <c r="M5" s="18" t="inlineStr"/>
      <c r="N5" s="18" t="inlineStr">
        <is>
          <t>Within a month</t>
        </is>
      </c>
      <c r="O5" s="18" t="n">
        <v>7</v>
      </c>
      <c r="P5" s="18" t="inlineStr">
        <is>
          <t>One-to-one coaching</t>
        </is>
      </c>
      <c r="Q5" s="18" t="inlineStr"/>
      <c r="R5" s="18" t="inlineStr">
        <is>
          <t>$1,500 to $5,000</t>
        </is>
      </c>
      <c r="S5" s="18" t="inlineStr"/>
      <c r="T5" s="18" t="inlineStr">
        <is>
          <t>2026-10-13 15:00 UTC</t>
        </is>
      </c>
      <c r="U5" s="18" t="n">
        <v>1</v>
      </c>
      <c r="AC5" s="19" t="n"/>
      <c r="AD5" s="20" t="n">
        <v>5</v>
      </c>
      <c r="AE5" s="20" t="n">
        <v>2</v>
      </c>
      <c r="AF5" s="20" t="n">
        <v>3</v>
      </c>
      <c r="AG5" s="20" t="inlineStr">
        <is>
          <t>Waitlist</t>
        </is>
      </c>
      <c r="AH5" s="20" t="inlineStr">
        <is>
          <t>Y</t>
        </is>
      </c>
      <c r="AI5" s="20" t="inlineStr">
        <is>
          <t>Busy until spring.</t>
        </is>
      </c>
      <c r="AJ5" s="19" t="n"/>
      <c r="AK5" s="21">
        <f>IFERROR(TRIM(INDEX($A5:$AB5,MATCH(Lists!$J$2,$A$1:$AB$1,0))&amp;""),"")</f>
        <v/>
      </c>
      <c r="AL5" s="21">
        <f>IFERROR(TRIM(INDEX($A5:$AB5,MATCH(Lists!$J$3,$A$1:$AB$1,0))&amp;""),"")</f>
        <v/>
      </c>
      <c r="AM5" s="21">
        <f>IFERROR(TRIM(INDEX($A5:$AB5,MATCH(Lists!$J$4,$A$1:$AB$1,0))&amp;""),"")</f>
        <v/>
      </c>
      <c r="AN5" s="21">
        <f>IFERROR(TRIM(INDEX($A5:$AB5,MATCH(Lists!$J$5,$A$1:$AB$1,0))&amp;""),"")</f>
        <v/>
      </c>
      <c r="AO5" s="21">
        <f>IFERROR(TRIM(INDEX($A5:$AB5,MATCH(Lists!$J$6,$A$1:$AB$1,0))&amp;""),"")</f>
        <v/>
      </c>
      <c r="AP5" s="22">
        <f>IF(COUNT(AD5:AF5)=3,IFERROR(ROUND((AD5*Review!$P$6+AE5*Review!$P$7+AF5*Review!$P$8)/(Review!$P$6+Review!$P$7+Review!$P$8),2),""),"")</f>
        <v/>
      </c>
      <c r="AQ5" s="21">
        <f>IF(AP5="","",SUMPRODUCT(ISNUMBER($AP$2:$AP$501)*($AP$2:$AP$501&gt;AP5))+COUNTIF($AP$2:AP5,AP5))</f>
        <v/>
      </c>
    </row>
    <row r="6">
      <c r="A6" s="18" t="inlineStr">
        <is>
          <t>EXAMPLE-05 (delete me)</t>
        </is>
      </c>
      <c r="B6" s="18" t="inlineStr">
        <is>
          <t>2026-10-06T10:14:00.000Z</t>
        </is>
      </c>
      <c r="C6" s="18" t="inlineStr">
        <is>
          <t>2026-10-06T10:07:00.000Z</t>
        </is>
      </c>
      <c r="D6" s="18" t="inlineStr">
        <is>
          <t>Nora Lund</t>
        </is>
      </c>
      <c r="E6" s="18" t="inlineStr">
        <is>
          <t>nora@example.com</t>
        </is>
      </c>
      <c r="F6" s="18" t="inlineStr">
        <is>
          <t>Oslo (CET)</t>
        </is>
      </c>
      <c r="G6" s="18" t="inlineStr">
        <is>
          <t>Somewhere else</t>
        </is>
      </c>
      <c r="H6" s="18" t="inlineStr"/>
      <c r="I6" s="18" t="inlineStr">
        <is>
          <t>I want a plan I can stick to.</t>
        </is>
      </c>
      <c r="J6" s="18" t="inlineStr">
        <is>
          <t>A steady routine and less stress.</t>
        </is>
      </c>
      <c r="K6" s="18" t="inlineStr">
        <is>
          <t>Books and a course.</t>
        </is>
      </c>
      <c r="L6" s="18" t="inlineStr">
        <is>
          <t>No</t>
        </is>
      </c>
      <c r="M6" s="18" t="inlineStr"/>
      <c r="N6" s="18" t="inlineStr">
        <is>
          <t>In one to three months</t>
        </is>
      </c>
      <c r="O6" s="18" t="n">
        <v>4</v>
      </c>
      <c r="P6" s="18" t="inlineStr">
        <is>
          <t>One-to-one coaching</t>
        </is>
      </c>
      <c r="Q6" s="18" t="inlineStr"/>
      <c r="R6" s="18" t="inlineStr">
        <is>
          <t>Under $500</t>
        </is>
      </c>
      <c r="S6" s="18" t="inlineStr"/>
      <c r="T6" s="18" t="inlineStr">
        <is>
          <t>2026-10-14 15:00 UTC</t>
        </is>
      </c>
      <c r="U6" s="18" t="n">
        <v>1</v>
      </c>
      <c r="AC6" s="19" t="n"/>
      <c r="AD6" s="20" t="n">
        <v>2</v>
      </c>
      <c r="AE6" s="20" t="n">
        <v>3</v>
      </c>
      <c r="AF6" s="20" t="n">
        <v>2</v>
      </c>
      <c r="AG6" s="20" t="inlineStr">
        <is>
          <t>Not a fit</t>
        </is>
      </c>
      <c r="AH6" s="20" t="inlineStr">
        <is>
          <t>Y</t>
        </is>
      </c>
      <c r="AI6" s="20" t="inlineStr">
        <is>
          <t>Point her to a book list.</t>
        </is>
      </c>
      <c r="AJ6" s="19" t="n"/>
      <c r="AK6" s="21">
        <f>IFERROR(TRIM(INDEX($A6:$AB6,MATCH(Lists!$J$2,$A$1:$AB$1,0))&amp;""),"")</f>
        <v/>
      </c>
      <c r="AL6" s="21">
        <f>IFERROR(TRIM(INDEX($A6:$AB6,MATCH(Lists!$J$3,$A$1:$AB$1,0))&amp;""),"")</f>
        <v/>
      </c>
      <c r="AM6" s="21">
        <f>IFERROR(TRIM(INDEX($A6:$AB6,MATCH(Lists!$J$4,$A$1:$AB$1,0))&amp;""),"")</f>
        <v/>
      </c>
      <c r="AN6" s="21">
        <f>IFERROR(TRIM(INDEX($A6:$AB6,MATCH(Lists!$J$5,$A$1:$AB$1,0))&amp;""),"")</f>
        <v/>
      </c>
      <c r="AO6" s="21">
        <f>IFERROR(TRIM(INDEX($A6:$AB6,MATCH(Lists!$J$6,$A$1:$AB$1,0))&amp;""),"")</f>
        <v/>
      </c>
      <c r="AP6" s="22">
        <f>IF(COUNT(AD6:AF6)=3,IFERROR(ROUND((AD6*Review!$P$6+AE6*Review!$P$7+AF6*Review!$P$8)/(Review!$P$6+Review!$P$7+Review!$P$8),2),""),"")</f>
        <v/>
      </c>
      <c r="AQ6" s="21">
        <f>IF(AP6="","",SUMPRODUCT(ISNUMBER($AP$2:$AP$501)*($AP$2:$AP$501&gt;AP6))+COUNTIF($AP$2:AP6,AP6))</f>
        <v/>
      </c>
    </row>
    <row r="7">
      <c r="A7" s="18" t="inlineStr">
        <is>
          <t>EXAMPLE-06 (delete me)</t>
        </is>
      </c>
      <c r="B7" s="18" t="inlineStr">
        <is>
          <t>2026-10-07T10:15:00.000Z</t>
        </is>
      </c>
      <c r="C7" s="18" t="inlineStr">
        <is>
          <t>2026-10-07T10:08:00.000Z</t>
        </is>
      </c>
      <c r="D7" s="18" t="inlineStr">
        <is>
          <t>Oliver Reed</t>
        </is>
      </c>
      <c r="E7" s="18" t="inlineStr">
        <is>
          <t>oliver@example.com</t>
        </is>
      </c>
      <c r="F7" s="18" t="inlineStr">
        <is>
          <t>Dublin (GMT)</t>
        </is>
      </c>
      <c r="G7" s="18" t="inlineStr">
        <is>
          <t>A podcast or talk</t>
        </is>
      </c>
      <c r="H7" s="18" t="inlineStr">
        <is>
          <t>podcast</t>
        </is>
      </c>
      <c r="I7" s="18" t="inlineStr">
        <is>
          <t>I want a plan I can stick to.</t>
        </is>
      </c>
      <c r="J7" s="18" t="inlineStr">
        <is>
          <t>A steady routine and less stress.</t>
        </is>
      </c>
      <c r="K7" s="18" t="inlineStr">
        <is>
          <t>Books and a course.</t>
        </is>
      </c>
      <c r="L7" s="18" t="inlineStr">
        <is>
          <t>No</t>
        </is>
      </c>
      <c r="M7" s="18" t="inlineStr"/>
      <c r="N7" s="18" t="inlineStr">
        <is>
          <t>Within two weeks</t>
        </is>
      </c>
      <c r="O7" s="18" t="n">
        <v>10</v>
      </c>
      <c r="P7" s="18" t="inlineStr">
        <is>
          <t>One-to-one coaching</t>
        </is>
      </c>
      <c r="Q7" s="18" t="inlineStr"/>
      <c r="R7" s="18" t="inlineStr">
        <is>
          <t>Over $5,000</t>
        </is>
      </c>
      <c r="S7" s="18" t="inlineStr"/>
      <c r="T7" s="18" t="inlineStr">
        <is>
          <t>2026-10-15 15:00 UTC</t>
        </is>
      </c>
      <c r="U7" s="18" t="n">
        <v>1</v>
      </c>
      <c r="AC7" s="19" t="n"/>
      <c r="AD7" s="20" t="n">
        <v>4</v>
      </c>
      <c r="AE7" s="20" t="n">
        <v>4</v>
      </c>
      <c r="AF7" s="20" t="n">
        <v>5</v>
      </c>
      <c r="AG7" s="20" t="inlineStr">
        <is>
          <t>Accept</t>
        </is>
      </c>
      <c r="AH7" s="20" t="inlineStr">
        <is>
          <t>Y</t>
        </is>
      </c>
      <c r="AI7" s="20" t="n"/>
      <c r="AJ7" s="19" t="n"/>
      <c r="AK7" s="21">
        <f>IFERROR(TRIM(INDEX($A7:$AB7,MATCH(Lists!$J$2,$A$1:$AB$1,0))&amp;""),"")</f>
        <v/>
      </c>
      <c r="AL7" s="21">
        <f>IFERROR(TRIM(INDEX($A7:$AB7,MATCH(Lists!$J$3,$A$1:$AB$1,0))&amp;""),"")</f>
        <v/>
      </c>
      <c r="AM7" s="21">
        <f>IFERROR(TRIM(INDEX($A7:$AB7,MATCH(Lists!$J$4,$A$1:$AB$1,0))&amp;""),"")</f>
        <v/>
      </c>
      <c r="AN7" s="21">
        <f>IFERROR(TRIM(INDEX($A7:$AB7,MATCH(Lists!$J$5,$A$1:$AB$1,0))&amp;""),"")</f>
        <v/>
      </c>
      <c r="AO7" s="21">
        <f>IFERROR(TRIM(INDEX($A7:$AB7,MATCH(Lists!$J$6,$A$1:$AB$1,0))&amp;""),"")</f>
        <v/>
      </c>
      <c r="AP7" s="22">
        <f>IF(COUNT(AD7:AF7)=3,IFERROR(ROUND((AD7*Review!$P$6+AE7*Review!$P$7+AF7*Review!$P$8)/(Review!$P$6+Review!$P$7+Review!$P$8),2),""),"")</f>
        <v/>
      </c>
      <c r="AQ7" s="21">
        <f>IF(AP7="","",SUMPRODUCT(ISNUMBER($AP$2:$AP$501)*($AP$2:$AP$501&gt;AP7))+COUNTIF($AP$2:AP7,AP7))</f>
        <v/>
      </c>
    </row>
    <row r="8">
      <c r="A8" s="18" t="inlineStr">
        <is>
          <t>EXAMPLE-07 (delete me)</t>
        </is>
      </c>
      <c r="B8" s="18" t="inlineStr">
        <is>
          <t>2026-10-08T10:16:00.000Z</t>
        </is>
      </c>
      <c r="C8" s="18" t="inlineStr">
        <is>
          <t>2026-10-08T10:09:00.000Z</t>
        </is>
      </c>
      <c r="D8" s="18" t="inlineStr">
        <is>
          <t>Zoe Park</t>
        </is>
      </c>
      <c r="E8" s="18" t="inlineStr">
        <is>
          <t>zoe@example.com</t>
        </is>
      </c>
      <c r="F8" s="18" t="inlineStr">
        <is>
          <t>Seoul (KST)</t>
        </is>
      </c>
      <c r="G8" s="18" t="inlineStr">
        <is>
          <t>A friend or client</t>
        </is>
      </c>
      <c r="H8" s="18" t="inlineStr"/>
      <c r="I8" s="18" t="inlineStr">
        <is>
          <t>I want a plan I can stick to.</t>
        </is>
      </c>
      <c r="J8" s="18" t="inlineStr">
        <is>
          <t>A steady routine and less stress.</t>
        </is>
      </c>
      <c r="K8" s="18" t="inlineStr">
        <is>
          <t>Books and a course.</t>
        </is>
      </c>
      <c r="L8" s="18" t="inlineStr">
        <is>
          <t>No</t>
        </is>
      </c>
      <c r="M8" s="18" t="inlineStr"/>
      <c r="N8" s="18" t="inlineStr">
        <is>
          <t>Within a month</t>
        </is>
      </c>
      <c r="O8" s="18" t="n">
        <v>7</v>
      </c>
      <c r="P8" s="18" t="inlineStr">
        <is>
          <t>A group program</t>
        </is>
      </c>
      <c r="Q8" s="18" t="inlineStr">
        <is>
          <t>Honest feedback</t>
        </is>
      </c>
      <c r="R8" s="18" t="inlineStr">
        <is>
          <t>$500 to $1,500</t>
        </is>
      </c>
      <c r="S8" s="18" t="inlineStr"/>
      <c r="T8" s="18" t="inlineStr">
        <is>
          <t>2026-10-16 15:00 UTC</t>
        </is>
      </c>
      <c r="U8" s="18" t="n">
        <v>1</v>
      </c>
      <c r="AC8" s="19" t="n"/>
      <c r="AD8" s="20" t="n">
        <v>3</v>
      </c>
      <c r="AE8" s="20" t="n"/>
      <c r="AF8" s="20" t="n"/>
      <c r="AG8" s="20" t="n"/>
      <c r="AH8" s="20" t="n"/>
      <c r="AI8" s="20" t="inlineStr">
        <is>
          <t>Still reading.</t>
        </is>
      </c>
      <c r="AJ8" s="19" t="n"/>
      <c r="AK8" s="21">
        <f>IFERROR(TRIM(INDEX($A8:$AB8,MATCH(Lists!$J$2,$A$1:$AB$1,0))&amp;""),"")</f>
        <v/>
      </c>
      <c r="AL8" s="21">
        <f>IFERROR(TRIM(INDEX($A8:$AB8,MATCH(Lists!$J$3,$A$1:$AB$1,0))&amp;""),"")</f>
        <v/>
      </c>
      <c r="AM8" s="21">
        <f>IFERROR(TRIM(INDEX($A8:$AB8,MATCH(Lists!$J$4,$A$1:$AB$1,0))&amp;""),"")</f>
        <v/>
      </c>
      <c r="AN8" s="21">
        <f>IFERROR(TRIM(INDEX($A8:$AB8,MATCH(Lists!$J$5,$A$1:$AB$1,0))&amp;""),"")</f>
        <v/>
      </c>
      <c r="AO8" s="21">
        <f>IFERROR(TRIM(INDEX($A8:$AB8,MATCH(Lists!$J$6,$A$1:$AB$1,0))&amp;""),"")</f>
        <v/>
      </c>
      <c r="AP8" s="22">
        <f>IF(COUNT(AD8:AF8)=3,IFERROR(ROUND((AD8*Review!$P$6+AE8*Review!$P$7+AF8*Review!$P$8)/(Review!$P$6+Review!$P$7+Review!$P$8),2),""),"")</f>
        <v/>
      </c>
      <c r="AQ8" s="21">
        <f>IF(AP8="","",SUMPRODUCT(ISNUMBER($AP$2:$AP$501)*($AP$2:$AP$501&gt;AP8))+COUNTIF($AP$2:AP8,AP8))</f>
        <v/>
      </c>
    </row>
    <row r="9">
      <c r="A9" s="18" t="inlineStr">
        <is>
          <t>EXAMPLE-08 (delete me)</t>
        </is>
      </c>
      <c r="B9" s="18" t="inlineStr">
        <is>
          <t>2026-10-09T10:17:00.000Z</t>
        </is>
      </c>
      <c r="C9" s="18" t="inlineStr">
        <is>
          <t>2026-10-09T10:10:00.000Z</t>
        </is>
      </c>
      <c r="D9" s="18" t="inlineStr">
        <is>
          <t>Kai Mendes</t>
        </is>
      </c>
      <c r="E9" s="18" t="inlineStr">
        <is>
          <t>kai@example.com</t>
        </is>
      </c>
      <c r="F9" s="18" t="inlineStr">
        <is>
          <t>Sao Paulo (BRT)</t>
        </is>
      </c>
      <c r="G9" s="18" t="inlineStr">
        <is>
          <t>Social media</t>
        </is>
      </c>
      <c r="H9" s="18" t="inlineStr">
        <is>
          <t>instagram</t>
        </is>
      </c>
      <c r="I9" s="18" t="inlineStr">
        <is>
          <t>I want a plan I can stick to.</t>
        </is>
      </c>
      <c r="J9" s="18" t="inlineStr">
        <is>
          <t>A steady routine and less stress.</t>
        </is>
      </c>
      <c r="K9" s="18" t="inlineStr">
        <is>
          <t>Books and a course.</t>
        </is>
      </c>
      <c r="L9" s="18" t="inlineStr">
        <is>
          <t>No</t>
        </is>
      </c>
      <c r="M9" s="18" t="inlineStr"/>
      <c r="N9" s="18" t="inlineStr">
        <is>
          <t>I'm just exploring</t>
        </is>
      </c>
      <c r="O9" s="18" t="inlineStr"/>
      <c r="P9" s="18" t="inlineStr"/>
      <c r="Q9" s="18" t="inlineStr"/>
      <c r="R9" s="18" t="inlineStr"/>
      <c r="S9" s="18" t="inlineStr"/>
      <c r="T9" s="18" t="inlineStr"/>
      <c r="U9" s="18" t="n">
        <v>1</v>
      </c>
      <c r="AC9" s="19" t="n"/>
      <c r="AD9" s="20" t="n"/>
      <c r="AE9" s="20" t="n"/>
      <c r="AF9" s="20" t="n"/>
      <c r="AG9" s="20" t="n"/>
      <c r="AH9" s="20" t="n"/>
      <c r="AI9" s="20" t="n"/>
      <c r="AJ9" s="19" t="n"/>
      <c r="AK9" s="21">
        <f>IFERROR(TRIM(INDEX($A9:$AB9,MATCH(Lists!$J$2,$A$1:$AB$1,0))&amp;""),"")</f>
        <v/>
      </c>
      <c r="AL9" s="21">
        <f>IFERROR(TRIM(INDEX($A9:$AB9,MATCH(Lists!$J$3,$A$1:$AB$1,0))&amp;""),"")</f>
        <v/>
      </c>
      <c r="AM9" s="21">
        <f>IFERROR(TRIM(INDEX($A9:$AB9,MATCH(Lists!$J$4,$A$1:$AB$1,0))&amp;""),"")</f>
        <v/>
      </c>
      <c r="AN9" s="21">
        <f>IFERROR(TRIM(INDEX($A9:$AB9,MATCH(Lists!$J$5,$A$1:$AB$1,0))&amp;""),"")</f>
        <v/>
      </c>
      <c r="AO9" s="21">
        <f>IFERROR(TRIM(INDEX($A9:$AB9,MATCH(Lists!$J$6,$A$1:$AB$1,0))&amp;""),"")</f>
        <v/>
      </c>
      <c r="AP9" s="22">
        <f>IF(COUNT(AD9:AF9)=3,IFERROR(ROUND((AD9*Review!$P$6+AE9*Review!$P$7+AF9*Review!$P$8)/(Review!$P$6+Review!$P$7+Review!$P$8),2),""),"")</f>
        <v/>
      </c>
      <c r="AQ9" s="21">
        <f>IF(AP9="","",SUMPRODUCT(ISNUMBER($AP$2:$AP$501)*($AP$2:$AP$501&gt;AP9))+COUNTIF($AP$2:AP9,AP9))</f>
        <v/>
      </c>
    </row>
    <row r="10">
      <c r="AC10" s="19" t="n"/>
      <c r="AD10" s="23" t="n"/>
      <c r="AE10" s="23" t="n"/>
      <c r="AF10" s="23" t="n"/>
      <c r="AG10" s="23" t="n"/>
      <c r="AH10" s="23" t="n"/>
      <c r="AI10" s="23" t="n"/>
      <c r="AJ10" s="19" t="n"/>
      <c r="AK10" s="21">
        <f>IFERROR(TRIM(INDEX($A10:$AB10,MATCH(Lists!$J$2,$A$1:$AB$1,0))&amp;""),"")</f>
        <v/>
      </c>
      <c r="AL10" s="21">
        <f>IFERROR(TRIM(INDEX($A10:$AB10,MATCH(Lists!$J$3,$A$1:$AB$1,0))&amp;""),"")</f>
        <v/>
      </c>
      <c r="AM10" s="21">
        <f>IFERROR(TRIM(INDEX($A10:$AB10,MATCH(Lists!$J$4,$A$1:$AB$1,0))&amp;""),"")</f>
        <v/>
      </c>
      <c r="AN10" s="21">
        <f>IFERROR(TRIM(INDEX($A10:$AB10,MATCH(Lists!$J$5,$A$1:$AB$1,0))&amp;""),"")</f>
        <v/>
      </c>
      <c r="AO10" s="21">
        <f>IFERROR(TRIM(INDEX($A10:$AB10,MATCH(Lists!$J$6,$A$1:$AB$1,0))&amp;""),"")</f>
        <v/>
      </c>
      <c r="AP10" s="22">
        <f>IF(COUNT(AD10:AF10)=3,IFERROR(ROUND((AD10*Review!$P$6+AE10*Review!$P$7+AF10*Review!$P$8)/(Review!$P$6+Review!$P$7+Review!$P$8),2),""),"")</f>
        <v/>
      </c>
      <c r="AQ10" s="21">
        <f>IF(AP10="","",SUMPRODUCT(ISNUMBER($AP$2:$AP$501)*($AP$2:$AP$501&gt;AP10))+COUNTIF($AP$2:AP10,AP10))</f>
        <v/>
      </c>
    </row>
    <row r="11">
      <c r="AC11" s="19" t="n"/>
      <c r="AD11" s="23" t="n"/>
      <c r="AE11" s="23" t="n"/>
      <c r="AF11" s="23" t="n"/>
      <c r="AG11" s="23" t="n"/>
      <c r="AH11" s="23" t="n"/>
      <c r="AI11" s="23" t="n"/>
      <c r="AJ11" s="19" t="n"/>
      <c r="AK11" s="21">
        <f>IFERROR(TRIM(INDEX($A11:$AB11,MATCH(Lists!$J$2,$A$1:$AB$1,0))&amp;""),"")</f>
        <v/>
      </c>
      <c r="AL11" s="21">
        <f>IFERROR(TRIM(INDEX($A11:$AB11,MATCH(Lists!$J$3,$A$1:$AB$1,0))&amp;""),"")</f>
        <v/>
      </c>
      <c r="AM11" s="21">
        <f>IFERROR(TRIM(INDEX($A11:$AB11,MATCH(Lists!$J$4,$A$1:$AB$1,0))&amp;""),"")</f>
        <v/>
      </c>
      <c r="AN11" s="21">
        <f>IFERROR(TRIM(INDEX($A11:$AB11,MATCH(Lists!$J$5,$A$1:$AB$1,0))&amp;""),"")</f>
        <v/>
      </c>
      <c r="AO11" s="21">
        <f>IFERROR(TRIM(INDEX($A11:$AB11,MATCH(Lists!$J$6,$A$1:$AB$1,0))&amp;""),"")</f>
        <v/>
      </c>
      <c r="AP11" s="22">
        <f>IF(COUNT(AD11:AF11)=3,IFERROR(ROUND((AD11*Review!$P$6+AE11*Review!$P$7+AF11*Review!$P$8)/(Review!$P$6+Review!$P$7+Review!$P$8),2),""),"")</f>
        <v/>
      </c>
      <c r="AQ11" s="21">
        <f>IF(AP11="","",SUMPRODUCT(ISNUMBER($AP$2:$AP$501)*($AP$2:$AP$501&gt;AP11))+COUNTIF($AP$2:AP11,AP11))</f>
        <v/>
      </c>
    </row>
    <row r="12">
      <c r="AC12" s="19" t="n"/>
      <c r="AD12" s="23" t="n"/>
      <c r="AE12" s="23" t="n"/>
      <c r="AF12" s="23" t="n"/>
      <c r="AG12" s="23" t="n"/>
      <c r="AH12" s="23" t="n"/>
      <c r="AI12" s="23" t="n"/>
      <c r="AJ12" s="19" t="n"/>
      <c r="AK12" s="21">
        <f>IFERROR(TRIM(INDEX($A12:$AB12,MATCH(Lists!$J$2,$A$1:$AB$1,0))&amp;""),"")</f>
        <v/>
      </c>
      <c r="AL12" s="21">
        <f>IFERROR(TRIM(INDEX($A12:$AB12,MATCH(Lists!$J$3,$A$1:$AB$1,0))&amp;""),"")</f>
        <v/>
      </c>
      <c r="AM12" s="21">
        <f>IFERROR(TRIM(INDEX($A12:$AB12,MATCH(Lists!$J$4,$A$1:$AB$1,0))&amp;""),"")</f>
        <v/>
      </c>
      <c r="AN12" s="21">
        <f>IFERROR(TRIM(INDEX($A12:$AB12,MATCH(Lists!$J$5,$A$1:$AB$1,0))&amp;""),"")</f>
        <v/>
      </c>
      <c r="AO12" s="21">
        <f>IFERROR(TRIM(INDEX($A12:$AB12,MATCH(Lists!$J$6,$A$1:$AB$1,0))&amp;""),"")</f>
        <v/>
      </c>
      <c r="AP12" s="22">
        <f>IF(COUNT(AD12:AF12)=3,IFERROR(ROUND((AD12*Review!$P$6+AE12*Review!$P$7+AF12*Review!$P$8)/(Review!$P$6+Review!$P$7+Review!$P$8),2),""),"")</f>
        <v/>
      </c>
      <c r="AQ12" s="21">
        <f>IF(AP12="","",SUMPRODUCT(ISNUMBER($AP$2:$AP$501)*($AP$2:$AP$501&gt;AP12))+COUNTIF($AP$2:AP12,AP12))</f>
        <v/>
      </c>
    </row>
    <row r="13">
      <c r="AC13" s="19" t="n"/>
      <c r="AD13" s="23" t="n"/>
      <c r="AE13" s="23" t="n"/>
      <c r="AF13" s="23" t="n"/>
      <c r="AG13" s="23" t="n"/>
      <c r="AH13" s="23" t="n"/>
      <c r="AI13" s="23" t="n"/>
      <c r="AJ13" s="19" t="n"/>
      <c r="AK13" s="21">
        <f>IFERROR(TRIM(INDEX($A13:$AB13,MATCH(Lists!$J$2,$A$1:$AB$1,0))&amp;""),"")</f>
        <v/>
      </c>
      <c r="AL13" s="21">
        <f>IFERROR(TRIM(INDEX($A13:$AB13,MATCH(Lists!$J$3,$A$1:$AB$1,0))&amp;""),"")</f>
        <v/>
      </c>
      <c r="AM13" s="21">
        <f>IFERROR(TRIM(INDEX($A13:$AB13,MATCH(Lists!$J$4,$A$1:$AB$1,0))&amp;""),"")</f>
        <v/>
      </c>
      <c r="AN13" s="21">
        <f>IFERROR(TRIM(INDEX($A13:$AB13,MATCH(Lists!$J$5,$A$1:$AB$1,0))&amp;""),"")</f>
        <v/>
      </c>
      <c r="AO13" s="21">
        <f>IFERROR(TRIM(INDEX($A13:$AB13,MATCH(Lists!$J$6,$A$1:$AB$1,0))&amp;""),"")</f>
        <v/>
      </c>
      <c r="AP13" s="22">
        <f>IF(COUNT(AD13:AF13)=3,IFERROR(ROUND((AD13*Review!$P$6+AE13*Review!$P$7+AF13*Review!$P$8)/(Review!$P$6+Review!$P$7+Review!$P$8),2),""),"")</f>
        <v/>
      </c>
      <c r="AQ13" s="21">
        <f>IF(AP13="","",SUMPRODUCT(ISNUMBER($AP$2:$AP$501)*($AP$2:$AP$501&gt;AP13))+COUNTIF($AP$2:AP13,AP13))</f>
        <v/>
      </c>
    </row>
    <row r="14">
      <c r="AC14" s="19" t="n"/>
      <c r="AD14" s="23" t="n"/>
      <c r="AE14" s="23" t="n"/>
      <c r="AF14" s="23" t="n"/>
      <c r="AG14" s="23" t="n"/>
      <c r="AH14" s="23" t="n"/>
      <c r="AI14" s="23" t="n"/>
      <c r="AJ14" s="19" t="n"/>
      <c r="AK14" s="21">
        <f>IFERROR(TRIM(INDEX($A14:$AB14,MATCH(Lists!$J$2,$A$1:$AB$1,0))&amp;""),"")</f>
        <v/>
      </c>
      <c r="AL14" s="21">
        <f>IFERROR(TRIM(INDEX($A14:$AB14,MATCH(Lists!$J$3,$A$1:$AB$1,0))&amp;""),"")</f>
        <v/>
      </c>
      <c r="AM14" s="21">
        <f>IFERROR(TRIM(INDEX($A14:$AB14,MATCH(Lists!$J$4,$A$1:$AB$1,0))&amp;""),"")</f>
        <v/>
      </c>
      <c r="AN14" s="21">
        <f>IFERROR(TRIM(INDEX($A14:$AB14,MATCH(Lists!$J$5,$A$1:$AB$1,0))&amp;""),"")</f>
        <v/>
      </c>
      <c r="AO14" s="21">
        <f>IFERROR(TRIM(INDEX($A14:$AB14,MATCH(Lists!$J$6,$A$1:$AB$1,0))&amp;""),"")</f>
        <v/>
      </c>
      <c r="AP14" s="22">
        <f>IF(COUNT(AD14:AF14)=3,IFERROR(ROUND((AD14*Review!$P$6+AE14*Review!$P$7+AF14*Review!$P$8)/(Review!$P$6+Review!$P$7+Review!$P$8),2),""),"")</f>
        <v/>
      </c>
      <c r="AQ14" s="21">
        <f>IF(AP14="","",SUMPRODUCT(ISNUMBER($AP$2:$AP$501)*($AP$2:$AP$501&gt;AP14))+COUNTIF($AP$2:AP14,AP14))</f>
        <v/>
      </c>
    </row>
    <row r="15">
      <c r="AC15" s="19" t="n"/>
      <c r="AD15" s="23" t="n"/>
      <c r="AE15" s="23" t="n"/>
      <c r="AF15" s="23" t="n"/>
      <c r="AG15" s="23" t="n"/>
      <c r="AH15" s="23" t="n"/>
      <c r="AI15" s="23" t="n"/>
      <c r="AJ15" s="19" t="n"/>
      <c r="AK15" s="21">
        <f>IFERROR(TRIM(INDEX($A15:$AB15,MATCH(Lists!$J$2,$A$1:$AB$1,0))&amp;""),"")</f>
        <v/>
      </c>
      <c r="AL15" s="21">
        <f>IFERROR(TRIM(INDEX($A15:$AB15,MATCH(Lists!$J$3,$A$1:$AB$1,0))&amp;""),"")</f>
        <v/>
      </c>
      <c r="AM15" s="21">
        <f>IFERROR(TRIM(INDEX($A15:$AB15,MATCH(Lists!$J$4,$A$1:$AB$1,0))&amp;""),"")</f>
        <v/>
      </c>
      <c r="AN15" s="21">
        <f>IFERROR(TRIM(INDEX($A15:$AB15,MATCH(Lists!$J$5,$A$1:$AB$1,0))&amp;""),"")</f>
        <v/>
      </c>
      <c r="AO15" s="21">
        <f>IFERROR(TRIM(INDEX($A15:$AB15,MATCH(Lists!$J$6,$A$1:$AB$1,0))&amp;""),"")</f>
        <v/>
      </c>
      <c r="AP15" s="22">
        <f>IF(COUNT(AD15:AF15)=3,IFERROR(ROUND((AD15*Review!$P$6+AE15*Review!$P$7+AF15*Review!$P$8)/(Review!$P$6+Review!$P$7+Review!$P$8),2),""),"")</f>
        <v/>
      </c>
      <c r="AQ15" s="21">
        <f>IF(AP15="","",SUMPRODUCT(ISNUMBER($AP$2:$AP$501)*($AP$2:$AP$501&gt;AP15))+COUNTIF($AP$2:AP15,AP15))</f>
        <v/>
      </c>
    </row>
    <row r="16">
      <c r="AC16" s="19" t="n"/>
      <c r="AD16" s="23" t="n"/>
      <c r="AE16" s="23" t="n"/>
      <c r="AF16" s="23" t="n"/>
      <c r="AG16" s="23" t="n"/>
      <c r="AH16" s="23" t="n"/>
      <c r="AI16" s="23" t="n"/>
      <c r="AJ16" s="19" t="n"/>
      <c r="AK16" s="21">
        <f>IFERROR(TRIM(INDEX($A16:$AB16,MATCH(Lists!$J$2,$A$1:$AB$1,0))&amp;""),"")</f>
        <v/>
      </c>
      <c r="AL16" s="21">
        <f>IFERROR(TRIM(INDEX($A16:$AB16,MATCH(Lists!$J$3,$A$1:$AB$1,0))&amp;""),"")</f>
        <v/>
      </c>
      <c r="AM16" s="21">
        <f>IFERROR(TRIM(INDEX($A16:$AB16,MATCH(Lists!$J$4,$A$1:$AB$1,0))&amp;""),"")</f>
        <v/>
      </c>
      <c r="AN16" s="21">
        <f>IFERROR(TRIM(INDEX($A16:$AB16,MATCH(Lists!$J$5,$A$1:$AB$1,0))&amp;""),"")</f>
        <v/>
      </c>
      <c r="AO16" s="21">
        <f>IFERROR(TRIM(INDEX($A16:$AB16,MATCH(Lists!$J$6,$A$1:$AB$1,0))&amp;""),"")</f>
        <v/>
      </c>
      <c r="AP16" s="22">
        <f>IF(COUNT(AD16:AF16)=3,IFERROR(ROUND((AD16*Review!$P$6+AE16*Review!$P$7+AF16*Review!$P$8)/(Review!$P$6+Review!$P$7+Review!$P$8),2),""),"")</f>
        <v/>
      </c>
      <c r="AQ16" s="21">
        <f>IF(AP16="","",SUMPRODUCT(ISNUMBER($AP$2:$AP$501)*($AP$2:$AP$501&gt;AP16))+COUNTIF($AP$2:AP16,AP16))</f>
        <v/>
      </c>
    </row>
    <row r="17">
      <c r="AC17" s="19" t="n"/>
      <c r="AD17" s="23" t="n"/>
      <c r="AE17" s="23" t="n"/>
      <c r="AF17" s="23" t="n"/>
      <c r="AG17" s="23" t="n"/>
      <c r="AH17" s="23" t="n"/>
      <c r="AI17" s="23" t="n"/>
      <c r="AJ17" s="19" t="n"/>
      <c r="AK17" s="21">
        <f>IFERROR(TRIM(INDEX($A17:$AB17,MATCH(Lists!$J$2,$A$1:$AB$1,0))&amp;""),"")</f>
        <v/>
      </c>
      <c r="AL17" s="21">
        <f>IFERROR(TRIM(INDEX($A17:$AB17,MATCH(Lists!$J$3,$A$1:$AB$1,0))&amp;""),"")</f>
        <v/>
      </c>
      <c r="AM17" s="21">
        <f>IFERROR(TRIM(INDEX($A17:$AB17,MATCH(Lists!$J$4,$A$1:$AB$1,0))&amp;""),"")</f>
        <v/>
      </c>
      <c r="AN17" s="21">
        <f>IFERROR(TRIM(INDEX($A17:$AB17,MATCH(Lists!$J$5,$A$1:$AB$1,0))&amp;""),"")</f>
        <v/>
      </c>
      <c r="AO17" s="21">
        <f>IFERROR(TRIM(INDEX($A17:$AB17,MATCH(Lists!$J$6,$A$1:$AB$1,0))&amp;""),"")</f>
        <v/>
      </c>
      <c r="AP17" s="22">
        <f>IF(COUNT(AD17:AF17)=3,IFERROR(ROUND((AD17*Review!$P$6+AE17*Review!$P$7+AF17*Review!$P$8)/(Review!$P$6+Review!$P$7+Review!$P$8),2),""),"")</f>
        <v/>
      </c>
      <c r="AQ17" s="21">
        <f>IF(AP17="","",SUMPRODUCT(ISNUMBER($AP$2:$AP$501)*($AP$2:$AP$501&gt;AP17))+COUNTIF($AP$2:AP17,AP17))</f>
        <v/>
      </c>
    </row>
    <row r="18">
      <c r="AC18" s="19" t="n"/>
      <c r="AD18" s="23" t="n"/>
      <c r="AE18" s="23" t="n"/>
      <c r="AF18" s="23" t="n"/>
      <c r="AG18" s="23" t="n"/>
      <c r="AH18" s="23" t="n"/>
      <c r="AI18" s="23" t="n"/>
      <c r="AJ18" s="19" t="n"/>
      <c r="AK18" s="21">
        <f>IFERROR(TRIM(INDEX($A18:$AB18,MATCH(Lists!$J$2,$A$1:$AB$1,0))&amp;""),"")</f>
        <v/>
      </c>
      <c r="AL18" s="21">
        <f>IFERROR(TRIM(INDEX($A18:$AB18,MATCH(Lists!$J$3,$A$1:$AB$1,0))&amp;""),"")</f>
        <v/>
      </c>
      <c r="AM18" s="21">
        <f>IFERROR(TRIM(INDEX($A18:$AB18,MATCH(Lists!$J$4,$A$1:$AB$1,0))&amp;""),"")</f>
        <v/>
      </c>
      <c r="AN18" s="21">
        <f>IFERROR(TRIM(INDEX($A18:$AB18,MATCH(Lists!$J$5,$A$1:$AB$1,0))&amp;""),"")</f>
        <v/>
      </c>
      <c r="AO18" s="21">
        <f>IFERROR(TRIM(INDEX($A18:$AB18,MATCH(Lists!$J$6,$A$1:$AB$1,0))&amp;""),"")</f>
        <v/>
      </c>
      <c r="AP18" s="22">
        <f>IF(COUNT(AD18:AF18)=3,IFERROR(ROUND((AD18*Review!$P$6+AE18*Review!$P$7+AF18*Review!$P$8)/(Review!$P$6+Review!$P$7+Review!$P$8),2),""),"")</f>
        <v/>
      </c>
      <c r="AQ18" s="21">
        <f>IF(AP18="","",SUMPRODUCT(ISNUMBER($AP$2:$AP$501)*($AP$2:$AP$501&gt;AP18))+COUNTIF($AP$2:AP18,AP18))</f>
        <v/>
      </c>
    </row>
    <row r="19">
      <c r="AC19" s="19" t="n"/>
      <c r="AD19" s="23" t="n"/>
      <c r="AE19" s="23" t="n"/>
      <c r="AF19" s="23" t="n"/>
      <c r="AG19" s="23" t="n"/>
      <c r="AH19" s="23" t="n"/>
      <c r="AI19" s="23" t="n"/>
      <c r="AJ19" s="19" t="n"/>
      <c r="AK19" s="21">
        <f>IFERROR(TRIM(INDEX($A19:$AB19,MATCH(Lists!$J$2,$A$1:$AB$1,0))&amp;""),"")</f>
        <v/>
      </c>
      <c r="AL19" s="21">
        <f>IFERROR(TRIM(INDEX($A19:$AB19,MATCH(Lists!$J$3,$A$1:$AB$1,0))&amp;""),"")</f>
        <v/>
      </c>
      <c r="AM19" s="21">
        <f>IFERROR(TRIM(INDEX($A19:$AB19,MATCH(Lists!$J$4,$A$1:$AB$1,0))&amp;""),"")</f>
        <v/>
      </c>
      <c r="AN19" s="21">
        <f>IFERROR(TRIM(INDEX($A19:$AB19,MATCH(Lists!$J$5,$A$1:$AB$1,0))&amp;""),"")</f>
        <v/>
      </c>
      <c r="AO19" s="21">
        <f>IFERROR(TRIM(INDEX($A19:$AB19,MATCH(Lists!$J$6,$A$1:$AB$1,0))&amp;""),"")</f>
        <v/>
      </c>
      <c r="AP19" s="22">
        <f>IF(COUNT(AD19:AF19)=3,IFERROR(ROUND((AD19*Review!$P$6+AE19*Review!$P$7+AF19*Review!$P$8)/(Review!$P$6+Review!$P$7+Review!$P$8),2),""),"")</f>
        <v/>
      </c>
      <c r="AQ19" s="21">
        <f>IF(AP19="","",SUMPRODUCT(ISNUMBER($AP$2:$AP$501)*($AP$2:$AP$501&gt;AP19))+COUNTIF($AP$2:AP19,AP19))</f>
        <v/>
      </c>
    </row>
    <row r="20">
      <c r="AC20" s="19" t="n"/>
      <c r="AD20" s="23" t="n"/>
      <c r="AE20" s="23" t="n"/>
      <c r="AF20" s="23" t="n"/>
      <c r="AG20" s="23" t="n"/>
      <c r="AH20" s="23" t="n"/>
      <c r="AI20" s="23" t="n"/>
      <c r="AJ20" s="19" t="n"/>
      <c r="AK20" s="21">
        <f>IFERROR(TRIM(INDEX($A20:$AB20,MATCH(Lists!$J$2,$A$1:$AB$1,0))&amp;""),"")</f>
        <v/>
      </c>
      <c r="AL20" s="21">
        <f>IFERROR(TRIM(INDEX($A20:$AB20,MATCH(Lists!$J$3,$A$1:$AB$1,0))&amp;""),"")</f>
        <v/>
      </c>
      <c r="AM20" s="21">
        <f>IFERROR(TRIM(INDEX($A20:$AB20,MATCH(Lists!$J$4,$A$1:$AB$1,0))&amp;""),"")</f>
        <v/>
      </c>
      <c r="AN20" s="21">
        <f>IFERROR(TRIM(INDEX($A20:$AB20,MATCH(Lists!$J$5,$A$1:$AB$1,0))&amp;""),"")</f>
        <v/>
      </c>
      <c r="AO20" s="21">
        <f>IFERROR(TRIM(INDEX($A20:$AB20,MATCH(Lists!$J$6,$A$1:$AB$1,0))&amp;""),"")</f>
        <v/>
      </c>
      <c r="AP20" s="22">
        <f>IF(COUNT(AD20:AF20)=3,IFERROR(ROUND((AD20*Review!$P$6+AE20*Review!$P$7+AF20*Review!$P$8)/(Review!$P$6+Review!$P$7+Review!$P$8),2),""),"")</f>
        <v/>
      </c>
      <c r="AQ20" s="21">
        <f>IF(AP20="","",SUMPRODUCT(ISNUMBER($AP$2:$AP$501)*($AP$2:$AP$501&gt;AP20))+COUNTIF($AP$2:AP20,AP20))</f>
        <v/>
      </c>
    </row>
    <row r="21">
      <c r="AC21" s="19" t="n"/>
      <c r="AD21" s="23" t="n"/>
      <c r="AE21" s="23" t="n"/>
      <c r="AF21" s="23" t="n"/>
      <c r="AG21" s="23" t="n"/>
      <c r="AH21" s="23" t="n"/>
      <c r="AI21" s="23" t="n"/>
      <c r="AJ21" s="19" t="n"/>
      <c r="AK21" s="21">
        <f>IFERROR(TRIM(INDEX($A21:$AB21,MATCH(Lists!$J$2,$A$1:$AB$1,0))&amp;""),"")</f>
        <v/>
      </c>
      <c r="AL21" s="21">
        <f>IFERROR(TRIM(INDEX($A21:$AB21,MATCH(Lists!$J$3,$A$1:$AB$1,0))&amp;""),"")</f>
        <v/>
      </c>
      <c r="AM21" s="21">
        <f>IFERROR(TRIM(INDEX($A21:$AB21,MATCH(Lists!$J$4,$A$1:$AB$1,0))&amp;""),"")</f>
        <v/>
      </c>
      <c r="AN21" s="21">
        <f>IFERROR(TRIM(INDEX($A21:$AB21,MATCH(Lists!$J$5,$A$1:$AB$1,0))&amp;""),"")</f>
        <v/>
      </c>
      <c r="AO21" s="21">
        <f>IFERROR(TRIM(INDEX($A21:$AB21,MATCH(Lists!$J$6,$A$1:$AB$1,0))&amp;""),"")</f>
        <v/>
      </c>
      <c r="AP21" s="22">
        <f>IF(COUNT(AD21:AF21)=3,IFERROR(ROUND((AD21*Review!$P$6+AE21*Review!$P$7+AF21*Review!$P$8)/(Review!$P$6+Review!$P$7+Review!$P$8),2),""),"")</f>
        <v/>
      </c>
      <c r="AQ21" s="21">
        <f>IF(AP21="","",SUMPRODUCT(ISNUMBER($AP$2:$AP$501)*($AP$2:$AP$501&gt;AP21))+COUNTIF($AP$2:AP21,AP21))</f>
        <v/>
      </c>
    </row>
    <row r="22">
      <c r="AC22" s="19" t="n"/>
      <c r="AD22" s="23" t="n"/>
      <c r="AE22" s="23" t="n"/>
      <c r="AF22" s="23" t="n"/>
      <c r="AG22" s="23" t="n"/>
      <c r="AH22" s="23" t="n"/>
      <c r="AI22" s="23" t="n"/>
      <c r="AJ22" s="19" t="n"/>
      <c r="AK22" s="21">
        <f>IFERROR(TRIM(INDEX($A22:$AB22,MATCH(Lists!$J$2,$A$1:$AB$1,0))&amp;""),"")</f>
        <v/>
      </c>
      <c r="AL22" s="21">
        <f>IFERROR(TRIM(INDEX($A22:$AB22,MATCH(Lists!$J$3,$A$1:$AB$1,0))&amp;""),"")</f>
        <v/>
      </c>
      <c r="AM22" s="21">
        <f>IFERROR(TRIM(INDEX($A22:$AB22,MATCH(Lists!$J$4,$A$1:$AB$1,0))&amp;""),"")</f>
        <v/>
      </c>
      <c r="AN22" s="21">
        <f>IFERROR(TRIM(INDEX($A22:$AB22,MATCH(Lists!$J$5,$A$1:$AB$1,0))&amp;""),"")</f>
        <v/>
      </c>
      <c r="AO22" s="21">
        <f>IFERROR(TRIM(INDEX($A22:$AB22,MATCH(Lists!$J$6,$A$1:$AB$1,0))&amp;""),"")</f>
        <v/>
      </c>
      <c r="AP22" s="22">
        <f>IF(COUNT(AD22:AF22)=3,IFERROR(ROUND((AD22*Review!$P$6+AE22*Review!$P$7+AF22*Review!$P$8)/(Review!$P$6+Review!$P$7+Review!$P$8),2),""),"")</f>
        <v/>
      </c>
      <c r="AQ22" s="21">
        <f>IF(AP22="","",SUMPRODUCT(ISNUMBER($AP$2:$AP$501)*($AP$2:$AP$501&gt;AP22))+COUNTIF($AP$2:AP22,AP22))</f>
        <v/>
      </c>
    </row>
    <row r="23">
      <c r="AC23" s="19" t="n"/>
      <c r="AD23" s="23" t="n"/>
      <c r="AE23" s="23" t="n"/>
      <c r="AF23" s="23" t="n"/>
      <c r="AG23" s="23" t="n"/>
      <c r="AH23" s="23" t="n"/>
      <c r="AI23" s="23" t="n"/>
      <c r="AJ23" s="19" t="n"/>
      <c r="AK23" s="21">
        <f>IFERROR(TRIM(INDEX($A23:$AB23,MATCH(Lists!$J$2,$A$1:$AB$1,0))&amp;""),"")</f>
        <v/>
      </c>
      <c r="AL23" s="21">
        <f>IFERROR(TRIM(INDEX($A23:$AB23,MATCH(Lists!$J$3,$A$1:$AB$1,0))&amp;""),"")</f>
        <v/>
      </c>
      <c r="AM23" s="21">
        <f>IFERROR(TRIM(INDEX($A23:$AB23,MATCH(Lists!$J$4,$A$1:$AB$1,0))&amp;""),"")</f>
        <v/>
      </c>
      <c r="AN23" s="21">
        <f>IFERROR(TRIM(INDEX($A23:$AB23,MATCH(Lists!$J$5,$A$1:$AB$1,0))&amp;""),"")</f>
        <v/>
      </c>
      <c r="AO23" s="21">
        <f>IFERROR(TRIM(INDEX($A23:$AB23,MATCH(Lists!$J$6,$A$1:$AB$1,0))&amp;""),"")</f>
        <v/>
      </c>
      <c r="AP23" s="22">
        <f>IF(COUNT(AD23:AF23)=3,IFERROR(ROUND((AD23*Review!$P$6+AE23*Review!$P$7+AF23*Review!$P$8)/(Review!$P$6+Review!$P$7+Review!$P$8),2),""),"")</f>
        <v/>
      </c>
      <c r="AQ23" s="21">
        <f>IF(AP23="","",SUMPRODUCT(ISNUMBER($AP$2:$AP$501)*($AP$2:$AP$501&gt;AP23))+COUNTIF($AP$2:AP23,AP23))</f>
        <v/>
      </c>
    </row>
    <row r="24">
      <c r="AC24" s="19" t="n"/>
      <c r="AD24" s="23" t="n"/>
      <c r="AE24" s="23" t="n"/>
      <c r="AF24" s="23" t="n"/>
      <c r="AG24" s="23" t="n"/>
      <c r="AH24" s="23" t="n"/>
      <c r="AI24" s="23" t="n"/>
      <c r="AJ24" s="19" t="n"/>
      <c r="AK24" s="21">
        <f>IFERROR(TRIM(INDEX($A24:$AB24,MATCH(Lists!$J$2,$A$1:$AB$1,0))&amp;""),"")</f>
        <v/>
      </c>
      <c r="AL24" s="21">
        <f>IFERROR(TRIM(INDEX($A24:$AB24,MATCH(Lists!$J$3,$A$1:$AB$1,0))&amp;""),"")</f>
        <v/>
      </c>
      <c r="AM24" s="21">
        <f>IFERROR(TRIM(INDEX($A24:$AB24,MATCH(Lists!$J$4,$A$1:$AB$1,0))&amp;""),"")</f>
        <v/>
      </c>
      <c r="AN24" s="21">
        <f>IFERROR(TRIM(INDEX($A24:$AB24,MATCH(Lists!$J$5,$A$1:$AB$1,0))&amp;""),"")</f>
        <v/>
      </c>
      <c r="AO24" s="21">
        <f>IFERROR(TRIM(INDEX($A24:$AB24,MATCH(Lists!$J$6,$A$1:$AB$1,0))&amp;""),"")</f>
        <v/>
      </c>
      <c r="AP24" s="22">
        <f>IF(COUNT(AD24:AF24)=3,IFERROR(ROUND((AD24*Review!$P$6+AE24*Review!$P$7+AF24*Review!$P$8)/(Review!$P$6+Review!$P$7+Review!$P$8),2),""),"")</f>
        <v/>
      </c>
      <c r="AQ24" s="21">
        <f>IF(AP24="","",SUMPRODUCT(ISNUMBER($AP$2:$AP$501)*($AP$2:$AP$501&gt;AP24))+COUNTIF($AP$2:AP24,AP24))</f>
        <v/>
      </c>
    </row>
    <row r="25">
      <c r="AC25" s="19" t="n"/>
      <c r="AD25" s="23" t="n"/>
      <c r="AE25" s="23" t="n"/>
      <c r="AF25" s="23" t="n"/>
      <c r="AG25" s="23" t="n"/>
      <c r="AH25" s="23" t="n"/>
      <c r="AI25" s="23" t="n"/>
      <c r="AJ25" s="19" t="n"/>
      <c r="AK25" s="21">
        <f>IFERROR(TRIM(INDEX($A25:$AB25,MATCH(Lists!$J$2,$A$1:$AB$1,0))&amp;""),"")</f>
        <v/>
      </c>
      <c r="AL25" s="21">
        <f>IFERROR(TRIM(INDEX($A25:$AB25,MATCH(Lists!$J$3,$A$1:$AB$1,0))&amp;""),"")</f>
        <v/>
      </c>
      <c r="AM25" s="21">
        <f>IFERROR(TRIM(INDEX($A25:$AB25,MATCH(Lists!$J$4,$A$1:$AB$1,0))&amp;""),"")</f>
        <v/>
      </c>
      <c r="AN25" s="21">
        <f>IFERROR(TRIM(INDEX($A25:$AB25,MATCH(Lists!$J$5,$A$1:$AB$1,0))&amp;""),"")</f>
        <v/>
      </c>
      <c r="AO25" s="21">
        <f>IFERROR(TRIM(INDEX($A25:$AB25,MATCH(Lists!$J$6,$A$1:$AB$1,0))&amp;""),"")</f>
        <v/>
      </c>
      <c r="AP25" s="22">
        <f>IF(COUNT(AD25:AF25)=3,IFERROR(ROUND((AD25*Review!$P$6+AE25*Review!$P$7+AF25*Review!$P$8)/(Review!$P$6+Review!$P$7+Review!$P$8),2),""),"")</f>
        <v/>
      </c>
      <c r="AQ25" s="21">
        <f>IF(AP25="","",SUMPRODUCT(ISNUMBER($AP$2:$AP$501)*($AP$2:$AP$501&gt;AP25))+COUNTIF($AP$2:AP25,AP25))</f>
        <v/>
      </c>
    </row>
    <row r="26">
      <c r="AC26" s="19" t="n"/>
      <c r="AD26" s="23" t="n"/>
      <c r="AE26" s="23" t="n"/>
      <c r="AF26" s="23" t="n"/>
      <c r="AG26" s="23" t="n"/>
      <c r="AH26" s="23" t="n"/>
      <c r="AI26" s="23" t="n"/>
      <c r="AJ26" s="19" t="n"/>
      <c r="AK26" s="21">
        <f>IFERROR(TRIM(INDEX($A26:$AB26,MATCH(Lists!$J$2,$A$1:$AB$1,0))&amp;""),"")</f>
        <v/>
      </c>
      <c r="AL26" s="21">
        <f>IFERROR(TRIM(INDEX($A26:$AB26,MATCH(Lists!$J$3,$A$1:$AB$1,0))&amp;""),"")</f>
        <v/>
      </c>
      <c r="AM26" s="21">
        <f>IFERROR(TRIM(INDEX($A26:$AB26,MATCH(Lists!$J$4,$A$1:$AB$1,0))&amp;""),"")</f>
        <v/>
      </c>
      <c r="AN26" s="21">
        <f>IFERROR(TRIM(INDEX($A26:$AB26,MATCH(Lists!$J$5,$A$1:$AB$1,0))&amp;""),"")</f>
        <v/>
      </c>
      <c r="AO26" s="21">
        <f>IFERROR(TRIM(INDEX($A26:$AB26,MATCH(Lists!$J$6,$A$1:$AB$1,0))&amp;""),"")</f>
        <v/>
      </c>
      <c r="AP26" s="22">
        <f>IF(COUNT(AD26:AF26)=3,IFERROR(ROUND((AD26*Review!$P$6+AE26*Review!$P$7+AF26*Review!$P$8)/(Review!$P$6+Review!$P$7+Review!$P$8),2),""),"")</f>
        <v/>
      </c>
      <c r="AQ26" s="21">
        <f>IF(AP26="","",SUMPRODUCT(ISNUMBER($AP$2:$AP$501)*($AP$2:$AP$501&gt;AP26))+COUNTIF($AP$2:AP26,AP26))</f>
        <v/>
      </c>
    </row>
    <row r="27">
      <c r="AC27" s="19" t="n"/>
      <c r="AD27" s="23" t="n"/>
      <c r="AE27" s="23" t="n"/>
      <c r="AF27" s="23" t="n"/>
      <c r="AG27" s="23" t="n"/>
      <c r="AH27" s="23" t="n"/>
      <c r="AI27" s="23" t="n"/>
      <c r="AJ27" s="19" t="n"/>
      <c r="AK27" s="21">
        <f>IFERROR(TRIM(INDEX($A27:$AB27,MATCH(Lists!$J$2,$A$1:$AB$1,0))&amp;""),"")</f>
        <v/>
      </c>
      <c r="AL27" s="21">
        <f>IFERROR(TRIM(INDEX($A27:$AB27,MATCH(Lists!$J$3,$A$1:$AB$1,0))&amp;""),"")</f>
        <v/>
      </c>
      <c r="AM27" s="21">
        <f>IFERROR(TRIM(INDEX($A27:$AB27,MATCH(Lists!$J$4,$A$1:$AB$1,0))&amp;""),"")</f>
        <v/>
      </c>
      <c r="AN27" s="21">
        <f>IFERROR(TRIM(INDEX($A27:$AB27,MATCH(Lists!$J$5,$A$1:$AB$1,0))&amp;""),"")</f>
        <v/>
      </c>
      <c r="AO27" s="21">
        <f>IFERROR(TRIM(INDEX($A27:$AB27,MATCH(Lists!$J$6,$A$1:$AB$1,0))&amp;""),"")</f>
        <v/>
      </c>
      <c r="AP27" s="22">
        <f>IF(COUNT(AD27:AF27)=3,IFERROR(ROUND((AD27*Review!$P$6+AE27*Review!$P$7+AF27*Review!$P$8)/(Review!$P$6+Review!$P$7+Review!$P$8),2),""),"")</f>
        <v/>
      </c>
      <c r="AQ27" s="21">
        <f>IF(AP27="","",SUMPRODUCT(ISNUMBER($AP$2:$AP$501)*($AP$2:$AP$501&gt;AP27))+COUNTIF($AP$2:AP27,AP27))</f>
        <v/>
      </c>
    </row>
    <row r="28">
      <c r="AC28" s="19" t="n"/>
      <c r="AD28" s="23" t="n"/>
      <c r="AE28" s="23" t="n"/>
      <c r="AF28" s="23" t="n"/>
      <c r="AG28" s="23" t="n"/>
      <c r="AH28" s="23" t="n"/>
      <c r="AI28" s="23" t="n"/>
      <c r="AJ28" s="19" t="n"/>
      <c r="AK28" s="21">
        <f>IFERROR(TRIM(INDEX($A28:$AB28,MATCH(Lists!$J$2,$A$1:$AB$1,0))&amp;""),"")</f>
        <v/>
      </c>
      <c r="AL28" s="21">
        <f>IFERROR(TRIM(INDEX($A28:$AB28,MATCH(Lists!$J$3,$A$1:$AB$1,0))&amp;""),"")</f>
        <v/>
      </c>
      <c r="AM28" s="21">
        <f>IFERROR(TRIM(INDEX($A28:$AB28,MATCH(Lists!$J$4,$A$1:$AB$1,0))&amp;""),"")</f>
        <v/>
      </c>
      <c r="AN28" s="21">
        <f>IFERROR(TRIM(INDEX($A28:$AB28,MATCH(Lists!$J$5,$A$1:$AB$1,0))&amp;""),"")</f>
        <v/>
      </c>
      <c r="AO28" s="21">
        <f>IFERROR(TRIM(INDEX($A28:$AB28,MATCH(Lists!$J$6,$A$1:$AB$1,0))&amp;""),"")</f>
        <v/>
      </c>
      <c r="AP28" s="22">
        <f>IF(COUNT(AD28:AF28)=3,IFERROR(ROUND((AD28*Review!$P$6+AE28*Review!$P$7+AF28*Review!$P$8)/(Review!$P$6+Review!$P$7+Review!$P$8),2),""),"")</f>
        <v/>
      </c>
      <c r="AQ28" s="21">
        <f>IF(AP28="","",SUMPRODUCT(ISNUMBER($AP$2:$AP$501)*($AP$2:$AP$501&gt;AP28))+COUNTIF($AP$2:AP28,AP28))</f>
        <v/>
      </c>
    </row>
    <row r="29">
      <c r="AC29" s="19" t="n"/>
      <c r="AD29" s="23" t="n"/>
      <c r="AE29" s="23" t="n"/>
      <c r="AF29" s="23" t="n"/>
      <c r="AG29" s="23" t="n"/>
      <c r="AH29" s="23" t="n"/>
      <c r="AI29" s="23" t="n"/>
      <c r="AJ29" s="19" t="n"/>
      <c r="AK29" s="21">
        <f>IFERROR(TRIM(INDEX($A29:$AB29,MATCH(Lists!$J$2,$A$1:$AB$1,0))&amp;""),"")</f>
        <v/>
      </c>
      <c r="AL29" s="21">
        <f>IFERROR(TRIM(INDEX($A29:$AB29,MATCH(Lists!$J$3,$A$1:$AB$1,0))&amp;""),"")</f>
        <v/>
      </c>
      <c r="AM29" s="21">
        <f>IFERROR(TRIM(INDEX($A29:$AB29,MATCH(Lists!$J$4,$A$1:$AB$1,0))&amp;""),"")</f>
        <v/>
      </c>
      <c r="AN29" s="21">
        <f>IFERROR(TRIM(INDEX($A29:$AB29,MATCH(Lists!$J$5,$A$1:$AB$1,0))&amp;""),"")</f>
        <v/>
      </c>
      <c r="AO29" s="21">
        <f>IFERROR(TRIM(INDEX($A29:$AB29,MATCH(Lists!$J$6,$A$1:$AB$1,0))&amp;""),"")</f>
        <v/>
      </c>
      <c r="AP29" s="22">
        <f>IF(COUNT(AD29:AF29)=3,IFERROR(ROUND((AD29*Review!$P$6+AE29*Review!$P$7+AF29*Review!$P$8)/(Review!$P$6+Review!$P$7+Review!$P$8),2),""),"")</f>
        <v/>
      </c>
      <c r="AQ29" s="21">
        <f>IF(AP29="","",SUMPRODUCT(ISNUMBER($AP$2:$AP$501)*($AP$2:$AP$501&gt;AP29))+COUNTIF($AP$2:AP29,AP29))</f>
        <v/>
      </c>
    </row>
    <row r="30">
      <c r="AC30" s="19" t="n"/>
      <c r="AD30" s="23" t="n"/>
      <c r="AE30" s="23" t="n"/>
      <c r="AF30" s="23" t="n"/>
      <c r="AG30" s="23" t="n"/>
      <c r="AH30" s="23" t="n"/>
      <c r="AI30" s="23" t="n"/>
      <c r="AJ30" s="19" t="n"/>
      <c r="AK30" s="21">
        <f>IFERROR(TRIM(INDEX($A30:$AB30,MATCH(Lists!$J$2,$A$1:$AB$1,0))&amp;""),"")</f>
        <v/>
      </c>
      <c r="AL30" s="21">
        <f>IFERROR(TRIM(INDEX($A30:$AB30,MATCH(Lists!$J$3,$A$1:$AB$1,0))&amp;""),"")</f>
        <v/>
      </c>
      <c r="AM30" s="21">
        <f>IFERROR(TRIM(INDEX($A30:$AB30,MATCH(Lists!$J$4,$A$1:$AB$1,0))&amp;""),"")</f>
        <v/>
      </c>
      <c r="AN30" s="21">
        <f>IFERROR(TRIM(INDEX($A30:$AB30,MATCH(Lists!$J$5,$A$1:$AB$1,0))&amp;""),"")</f>
        <v/>
      </c>
      <c r="AO30" s="21">
        <f>IFERROR(TRIM(INDEX($A30:$AB30,MATCH(Lists!$J$6,$A$1:$AB$1,0))&amp;""),"")</f>
        <v/>
      </c>
      <c r="AP30" s="22">
        <f>IF(COUNT(AD30:AF30)=3,IFERROR(ROUND((AD30*Review!$P$6+AE30*Review!$P$7+AF30*Review!$P$8)/(Review!$P$6+Review!$P$7+Review!$P$8),2),""),"")</f>
        <v/>
      </c>
      <c r="AQ30" s="21">
        <f>IF(AP30="","",SUMPRODUCT(ISNUMBER($AP$2:$AP$501)*($AP$2:$AP$501&gt;AP30))+COUNTIF($AP$2:AP30,AP30))</f>
        <v/>
      </c>
    </row>
    <row r="31">
      <c r="AC31" s="19" t="n"/>
      <c r="AD31" s="23" t="n"/>
      <c r="AE31" s="23" t="n"/>
      <c r="AF31" s="23" t="n"/>
      <c r="AG31" s="23" t="n"/>
      <c r="AH31" s="23" t="n"/>
      <c r="AI31" s="23" t="n"/>
      <c r="AJ31" s="19" t="n"/>
      <c r="AK31" s="21">
        <f>IFERROR(TRIM(INDEX($A31:$AB31,MATCH(Lists!$J$2,$A$1:$AB$1,0))&amp;""),"")</f>
        <v/>
      </c>
      <c r="AL31" s="21">
        <f>IFERROR(TRIM(INDEX($A31:$AB31,MATCH(Lists!$J$3,$A$1:$AB$1,0))&amp;""),"")</f>
        <v/>
      </c>
      <c r="AM31" s="21">
        <f>IFERROR(TRIM(INDEX($A31:$AB31,MATCH(Lists!$J$4,$A$1:$AB$1,0))&amp;""),"")</f>
        <v/>
      </c>
      <c r="AN31" s="21">
        <f>IFERROR(TRIM(INDEX($A31:$AB31,MATCH(Lists!$J$5,$A$1:$AB$1,0))&amp;""),"")</f>
        <v/>
      </c>
      <c r="AO31" s="21">
        <f>IFERROR(TRIM(INDEX($A31:$AB31,MATCH(Lists!$J$6,$A$1:$AB$1,0))&amp;""),"")</f>
        <v/>
      </c>
      <c r="AP31" s="22">
        <f>IF(COUNT(AD31:AF31)=3,IFERROR(ROUND((AD31*Review!$P$6+AE31*Review!$P$7+AF31*Review!$P$8)/(Review!$P$6+Review!$P$7+Review!$P$8),2),""),"")</f>
        <v/>
      </c>
      <c r="AQ31" s="21">
        <f>IF(AP31="","",SUMPRODUCT(ISNUMBER($AP$2:$AP$501)*($AP$2:$AP$501&gt;AP31))+COUNTIF($AP$2:AP31,AP31))</f>
        <v/>
      </c>
    </row>
    <row r="32">
      <c r="AC32" s="19" t="n"/>
      <c r="AD32" s="23" t="n"/>
      <c r="AE32" s="23" t="n"/>
      <c r="AF32" s="23" t="n"/>
      <c r="AG32" s="23" t="n"/>
      <c r="AH32" s="23" t="n"/>
      <c r="AI32" s="23" t="n"/>
      <c r="AJ32" s="19" t="n"/>
      <c r="AK32" s="21">
        <f>IFERROR(TRIM(INDEX($A32:$AB32,MATCH(Lists!$J$2,$A$1:$AB$1,0))&amp;""),"")</f>
        <v/>
      </c>
      <c r="AL32" s="21">
        <f>IFERROR(TRIM(INDEX($A32:$AB32,MATCH(Lists!$J$3,$A$1:$AB$1,0))&amp;""),"")</f>
        <v/>
      </c>
      <c r="AM32" s="21">
        <f>IFERROR(TRIM(INDEX($A32:$AB32,MATCH(Lists!$J$4,$A$1:$AB$1,0))&amp;""),"")</f>
        <v/>
      </c>
      <c r="AN32" s="21">
        <f>IFERROR(TRIM(INDEX($A32:$AB32,MATCH(Lists!$J$5,$A$1:$AB$1,0))&amp;""),"")</f>
        <v/>
      </c>
      <c r="AO32" s="21">
        <f>IFERROR(TRIM(INDEX($A32:$AB32,MATCH(Lists!$J$6,$A$1:$AB$1,0))&amp;""),"")</f>
        <v/>
      </c>
      <c r="AP32" s="22">
        <f>IF(COUNT(AD32:AF32)=3,IFERROR(ROUND((AD32*Review!$P$6+AE32*Review!$P$7+AF32*Review!$P$8)/(Review!$P$6+Review!$P$7+Review!$P$8),2),""),"")</f>
        <v/>
      </c>
      <c r="AQ32" s="21">
        <f>IF(AP32="","",SUMPRODUCT(ISNUMBER($AP$2:$AP$501)*($AP$2:$AP$501&gt;AP32))+COUNTIF($AP$2:AP32,AP32))</f>
        <v/>
      </c>
    </row>
    <row r="33">
      <c r="AC33" s="19" t="n"/>
      <c r="AD33" s="23" t="n"/>
      <c r="AE33" s="23" t="n"/>
      <c r="AF33" s="23" t="n"/>
      <c r="AG33" s="23" t="n"/>
      <c r="AH33" s="23" t="n"/>
      <c r="AI33" s="23" t="n"/>
      <c r="AJ33" s="19" t="n"/>
      <c r="AK33" s="21">
        <f>IFERROR(TRIM(INDEX($A33:$AB33,MATCH(Lists!$J$2,$A$1:$AB$1,0))&amp;""),"")</f>
        <v/>
      </c>
      <c r="AL33" s="21">
        <f>IFERROR(TRIM(INDEX($A33:$AB33,MATCH(Lists!$J$3,$A$1:$AB$1,0))&amp;""),"")</f>
        <v/>
      </c>
      <c r="AM33" s="21">
        <f>IFERROR(TRIM(INDEX($A33:$AB33,MATCH(Lists!$J$4,$A$1:$AB$1,0))&amp;""),"")</f>
        <v/>
      </c>
      <c r="AN33" s="21">
        <f>IFERROR(TRIM(INDEX($A33:$AB33,MATCH(Lists!$J$5,$A$1:$AB$1,0))&amp;""),"")</f>
        <v/>
      </c>
      <c r="AO33" s="21">
        <f>IFERROR(TRIM(INDEX($A33:$AB33,MATCH(Lists!$J$6,$A$1:$AB$1,0))&amp;""),"")</f>
        <v/>
      </c>
      <c r="AP33" s="22">
        <f>IF(COUNT(AD33:AF33)=3,IFERROR(ROUND((AD33*Review!$P$6+AE33*Review!$P$7+AF33*Review!$P$8)/(Review!$P$6+Review!$P$7+Review!$P$8),2),""),"")</f>
        <v/>
      </c>
      <c r="AQ33" s="21">
        <f>IF(AP33="","",SUMPRODUCT(ISNUMBER($AP$2:$AP$501)*($AP$2:$AP$501&gt;AP33))+COUNTIF($AP$2:AP33,AP33))</f>
        <v/>
      </c>
    </row>
    <row r="34">
      <c r="AC34" s="19" t="n"/>
      <c r="AD34" s="23" t="n"/>
      <c r="AE34" s="23" t="n"/>
      <c r="AF34" s="23" t="n"/>
      <c r="AG34" s="23" t="n"/>
      <c r="AH34" s="23" t="n"/>
      <c r="AI34" s="23" t="n"/>
      <c r="AJ34" s="19" t="n"/>
      <c r="AK34" s="21">
        <f>IFERROR(TRIM(INDEX($A34:$AB34,MATCH(Lists!$J$2,$A$1:$AB$1,0))&amp;""),"")</f>
        <v/>
      </c>
      <c r="AL34" s="21">
        <f>IFERROR(TRIM(INDEX($A34:$AB34,MATCH(Lists!$J$3,$A$1:$AB$1,0))&amp;""),"")</f>
        <v/>
      </c>
      <c r="AM34" s="21">
        <f>IFERROR(TRIM(INDEX($A34:$AB34,MATCH(Lists!$J$4,$A$1:$AB$1,0))&amp;""),"")</f>
        <v/>
      </c>
      <c r="AN34" s="21">
        <f>IFERROR(TRIM(INDEX($A34:$AB34,MATCH(Lists!$J$5,$A$1:$AB$1,0))&amp;""),"")</f>
        <v/>
      </c>
      <c r="AO34" s="21">
        <f>IFERROR(TRIM(INDEX($A34:$AB34,MATCH(Lists!$J$6,$A$1:$AB$1,0))&amp;""),"")</f>
        <v/>
      </c>
      <c r="AP34" s="22">
        <f>IF(COUNT(AD34:AF34)=3,IFERROR(ROUND((AD34*Review!$P$6+AE34*Review!$P$7+AF34*Review!$P$8)/(Review!$P$6+Review!$P$7+Review!$P$8),2),""),"")</f>
        <v/>
      </c>
      <c r="AQ34" s="21">
        <f>IF(AP34="","",SUMPRODUCT(ISNUMBER($AP$2:$AP$501)*($AP$2:$AP$501&gt;AP34))+COUNTIF($AP$2:AP34,AP34))</f>
        <v/>
      </c>
    </row>
    <row r="35">
      <c r="AC35" s="19" t="n"/>
      <c r="AD35" s="23" t="n"/>
      <c r="AE35" s="23" t="n"/>
      <c r="AF35" s="23" t="n"/>
      <c r="AG35" s="23" t="n"/>
      <c r="AH35" s="23" t="n"/>
      <c r="AI35" s="23" t="n"/>
      <c r="AJ35" s="19" t="n"/>
      <c r="AK35" s="21">
        <f>IFERROR(TRIM(INDEX($A35:$AB35,MATCH(Lists!$J$2,$A$1:$AB$1,0))&amp;""),"")</f>
        <v/>
      </c>
      <c r="AL35" s="21">
        <f>IFERROR(TRIM(INDEX($A35:$AB35,MATCH(Lists!$J$3,$A$1:$AB$1,0))&amp;""),"")</f>
        <v/>
      </c>
      <c r="AM35" s="21">
        <f>IFERROR(TRIM(INDEX($A35:$AB35,MATCH(Lists!$J$4,$A$1:$AB$1,0))&amp;""),"")</f>
        <v/>
      </c>
      <c r="AN35" s="21">
        <f>IFERROR(TRIM(INDEX($A35:$AB35,MATCH(Lists!$J$5,$A$1:$AB$1,0))&amp;""),"")</f>
        <v/>
      </c>
      <c r="AO35" s="21">
        <f>IFERROR(TRIM(INDEX($A35:$AB35,MATCH(Lists!$J$6,$A$1:$AB$1,0))&amp;""),"")</f>
        <v/>
      </c>
      <c r="AP35" s="22">
        <f>IF(COUNT(AD35:AF35)=3,IFERROR(ROUND((AD35*Review!$P$6+AE35*Review!$P$7+AF35*Review!$P$8)/(Review!$P$6+Review!$P$7+Review!$P$8),2),""),"")</f>
        <v/>
      </c>
      <c r="AQ35" s="21">
        <f>IF(AP35="","",SUMPRODUCT(ISNUMBER($AP$2:$AP$501)*($AP$2:$AP$501&gt;AP35))+COUNTIF($AP$2:AP35,AP35))</f>
        <v/>
      </c>
    </row>
    <row r="36">
      <c r="AC36" s="19" t="n"/>
      <c r="AD36" s="23" t="n"/>
      <c r="AE36" s="23" t="n"/>
      <c r="AF36" s="23" t="n"/>
      <c r="AG36" s="23" t="n"/>
      <c r="AH36" s="23" t="n"/>
      <c r="AI36" s="23" t="n"/>
      <c r="AJ36" s="19" t="n"/>
      <c r="AK36" s="21">
        <f>IFERROR(TRIM(INDEX($A36:$AB36,MATCH(Lists!$J$2,$A$1:$AB$1,0))&amp;""),"")</f>
        <v/>
      </c>
      <c r="AL36" s="21">
        <f>IFERROR(TRIM(INDEX($A36:$AB36,MATCH(Lists!$J$3,$A$1:$AB$1,0))&amp;""),"")</f>
        <v/>
      </c>
      <c r="AM36" s="21">
        <f>IFERROR(TRIM(INDEX($A36:$AB36,MATCH(Lists!$J$4,$A$1:$AB$1,0))&amp;""),"")</f>
        <v/>
      </c>
      <c r="AN36" s="21">
        <f>IFERROR(TRIM(INDEX($A36:$AB36,MATCH(Lists!$J$5,$A$1:$AB$1,0))&amp;""),"")</f>
        <v/>
      </c>
      <c r="AO36" s="21">
        <f>IFERROR(TRIM(INDEX($A36:$AB36,MATCH(Lists!$J$6,$A$1:$AB$1,0))&amp;""),"")</f>
        <v/>
      </c>
      <c r="AP36" s="22">
        <f>IF(COUNT(AD36:AF36)=3,IFERROR(ROUND((AD36*Review!$P$6+AE36*Review!$P$7+AF36*Review!$P$8)/(Review!$P$6+Review!$P$7+Review!$P$8),2),""),"")</f>
        <v/>
      </c>
      <c r="AQ36" s="21">
        <f>IF(AP36="","",SUMPRODUCT(ISNUMBER($AP$2:$AP$501)*($AP$2:$AP$501&gt;AP36))+COUNTIF($AP$2:AP36,AP36))</f>
        <v/>
      </c>
    </row>
    <row r="37">
      <c r="AC37" s="19" t="n"/>
      <c r="AD37" s="23" t="n"/>
      <c r="AE37" s="23" t="n"/>
      <c r="AF37" s="23" t="n"/>
      <c r="AG37" s="23" t="n"/>
      <c r="AH37" s="23" t="n"/>
      <c r="AI37" s="23" t="n"/>
      <c r="AJ37" s="19" t="n"/>
      <c r="AK37" s="21">
        <f>IFERROR(TRIM(INDEX($A37:$AB37,MATCH(Lists!$J$2,$A$1:$AB$1,0))&amp;""),"")</f>
        <v/>
      </c>
      <c r="AL37" s="21">
        <f>IFERROR(TRIM(INDEX($A37:$AB37,MATCH(Lists!$J$3,$A$1:$AB$1,0))&amp;""),"")</f>
        <v/>
      </c>
      <c r="AM37" s="21">
        <f>IFERROR(TRIM(INDEX($A37:$AB37,MATCH(Lists!$J$4,$A$1:$AB$1,0))&amp;""),"")</f>
        <v/>
      </c>
      <c r="AN37" s="21">
        <f>IFERROR(TRIM(INDEX($A37:$AB37,MATCH(Lists!$J$5,$A$1:$AB$1,0))&amp;""),"")</f>
        <v/>
      </c>
      <c r="AO37" s="21">
        <f>IFERROR(TRIM(INDEX($A37:$AB37,MATCH(Lists!$J$6,$A$1:$AB$1,0))&amp;""),"")</f>
        <v/>
      </c>
      <c r="AP37" s="22">
        <f>IF(COUNT(AD37:AF37)=3,IFERROR(ROUND((AD37*Review!$P$6+AE37*Review!$P$7+AF37*Review!$P$8)/(Review!$P$6+Review!$P$7+Review!$P$8),2),""),"")</f>
        <v/>
      </c>
      <c r="AQ37" s="21">
        <f>IF(AP37="","",SUMPRODUCT(ISNUMBER($AP$2:$AP$501)*($AP$2:$AP$501&gt;AP37))+COUNTIF($AP$2:AP37,AP37))</f>
        <v/>
      </c>
    </row>
    <row r="38">
      <c r="AC38" s="19" t="n"/>
      <c r="AD38" s="23" t="n"/>
      <c r="AE38" s="23" t="n"/>
      <c r="AF38" s="23" t="n"/>
      <c r="AG38" s="23" t="n"/>
      <c r="AH38" s="23" t="n"/>
      <c r="AI38" s="23" t="n"/>
      <c r="AJ38" s="19" t="n"/>
      <c r="AK38" s="21">
        <f>IFERROR(TRIM(INDEX($A38:$AB38,MATCH(Lists!$J$2,$A$1:$AB$1,0))&amp;""),"")</f>
        <v/>
      </c>
      <c r="AL38" s="21">
        <f>IFERROR(TRIM(INDEX($A38:$AB38,MATCH(Lists!$J$3,$A$1:$AB$1,0))&amp;""),"")</f>
        <v/>
      </c>
      <c r="AM38" s="21">
        <f>IFERROR(TRIM(INDEX($A38:$AB38,MATCH(Lists!$J$4,$A$1:$AB$1,0))&amp;""),"")</f>
        <v/>
      </c>
      <c r="AN38" s="21">
        <f>IFERROR(TRIM(INDEX($A38:$AB38,MATCH(Lists!$J$5,$A$1:$AB$1,0))&amp;""),"")</f>
        <v/>
      </c>
      <c r="AO38" s="21">
        <f>IFERROR(TRIM(INDEX($A38:$AB38,MATCH(Lists!$J$6,$A$1:$AB$1,0))&amp;""),"")</f>
        <v/>
      </c>
      <c r="AP38" s="22">
        <f>IF(COUNT(AD38:AF38)=3,IFERROR(ROUND((AD38*Review!$P$6+AE38*Review!$P$7+AF38*Review!$P$8)/(Review!$P$6+Review!$P$7+Review!$P$8),2),""),"")</f>
        <v/>
      </c>
      <c r="AQ38" s="21">
        <f>IF(AP38="","",SUMPRODUCT(ISNUMBER($AP$2:$AP$501)*($AP$2:$AP$501&gt;AP38))+COUNTIF($AP$2:AP38,AP38))</f>
        <v/>
      </c>
    </row>
    <row r="39">
      <c r="AC39" s="19" t="n"/>
      <c r="AD39" s="23" t="n"/>
      <c r="AE39" s="23" t="n"/>
      <c r="AF39" s="23" t="n"/>
      <c r="AG39" s="23" t="n"/>
      <c r="AH39" s="23" t="n"/>
      <c r="AI39" s="23" t="n"/>
      <c r="AJ39" s="19" t="n"/>
      <c r="AK39" s="21">
        <f>IFERROR(TRIM(INDEX($A39:$AB39,MATCH(Lists!$J$2,$A$1:$AB$1,0))&amp;""),"")</f>
        <v/>
      </c>
      <c r="AL39" s="21">
        <f>IFERROR(TRIM(INDEX($A39:$AB39,MATCH(Lists!$J$3,$A$1:$AB$1,0))&amp;""),"")</f>
        <v/>
      </c>
      <c r="AM39" s="21">
        <f>IFERROR(TRIM(INDEX($A39:$AB39,MATCH(Lists!$J$4,$A$1:$AB$1,0))&amp;""),"")</f>
        <v/>
      </c>
      <c r="AN39" s="21">
        <f>IFERROR(TRIM(INDEX($A39:$AB39,MATCH(Lists!$J$5,$A$1:$AB$1,0))&amp;""),"")</f>
        <v/>
      </c>
      <c r="AO39" s="21">
        <f>IFERROR(TRIM(INDEX($A39:$AB39,MATCH(Lists!$J$6,$A$1:$AB$1,0))&amp;""),"")</f>
        <v/>
      </c>
      <c r="AP39" s="22">
        <f>IF(COUNT(AD39:AF39)=3,IFERROR(ROUND((AD39*Review!$P$6+AE39*Review!$P$7+AF39*Review!$P$8)/(Review!$P$6+Review!$P$7+Review!$P$8),2),""),"")</f>
        <v/>
      </c>
      <c r="AQ39" s="21">
        <f>IF(AP39="","",SUMPRODUCT(ISNUMBER($AP$2:$AP$501)*($AP$2:$AP$501&gt;AP39))+COUNTIF($AP$2:AP39,AP39))</f>
        <v/>
      </c>
    </row>
    <row r="40">
      <c r="AC40" s="19" t="n"/>
      <c r="AD40" s="23" t="n"/>
      <c r="AE40" s="23" t="n"/>
      <c r="AF40" s="23" t="n"/>
      <c r="AG40" s="23" t="n"/>
      <c r="AH40" s="23" t="n"/>
      <c r="AI40" s="23" t="n"/>
      <c r="AJ40" s="19" t="n"/>
      <c r="AK40" s="21">
        <f>IFERROR(TRIM(INDEX($A40:$AB40,MATCH(Lists!$J$2,$A$1:$AB$1,0))&amp;""),"")</f>
        <v/>
      </c>
      <c r="AL40" s="21">
        <f>IFERROR(TRIM(INDEX($A40:$AB40,MATCH(Lists!$J$3,$A$1:$AB$1,0))&amp;""),"")</f>
        <v/>
      </c>
      <c r="AM40" s="21">
        <f>IFERROR(TRIM(INDEX($A40:$AB40,MATCH(Lists!$J$4,$A$1:$AB$1,0))&amp;""),"")</f>
        <v/>
      </c>
      <c r="AN40" s="21">
        <f>IFERROR(TRIM(INDEX($A40:$AB40,MATCH(Lists!$J$5,$A$1:$AB$1,0))&amp;""),"")</f>
        <v/>
      </c>
      <c r="AO40" s="21">
        <f>IFERROR(TRIM(INDEX($A40:$AB40,MATCH(Lists!$J$6,$A$1:$AB$1,0))&amp;""),"")</f>
        <v/>
      </c>
      <c r="AP40" s="22">
        <f>IF(COUNT(AD40:AF40)=3,IFERROR(ROUND((AD40*Review!$P$6+AE40*Review!$P$7+AF40*Review!$P$8)/(Review!$P$6+Review!$P$7+Review!$P$8),2),""),"")</f>
        <v/>
      </c>
      <c r="AQ40" s="21">
        <f>IF(AP40="","",SUMPRODUCT(ISNUMBER($AP$2:$AP$501)*($AP$2:$AP$501&gt;AP40))+COUNTIF($AP$2:AP40,AP40))</f>
        <v/>
      </c>
    </row>
    <row r="41">
      <c r="AC41" s="19" t="n"/>
      <c r="AD41" s="23" t="n"/>
      <c r="AE41" s="23" t="n"/>
      <c r="AF41" s="23" t="n"/>
      <c r="AG41" s="23" t="n"/>
      <c r="AH41" s="23" t="n"/>
      <c r="AI41" s="23" t="n"/>
      <c r="AJ41" s="19" t="n"/>
      <c r="AK41" s="21">
        <f>IFERROR(TRIM(INDEX($A41:$AB41,MATCH(Lists!$J$2,$A$1:$AB$1,0))&amp;""),"")</f>
        <v/>
      </c>
      <c r="AL41" s="21">
        <f>IFERROR(TRIM(INDEX($A41:$AB41,MATCH(Lists!$J$3,$A$1:$AB$1,0))&amp;""),"")</f>
        <v/>
      </c>
      <c r="AM41" s="21">
        <f>IFERROR(TRIM(INDEX($A41:$AB41,MATCH(Lists!$J$4,$A$1:$AB$1,0))&amp;""),"")</f>
        <v/>
      </c>
      <c r="AN41" s="21">
        <f>IFERROR(TRIM(INDEX($A41:$AB41,MATCH(Lists!$J$5,$A$1:$AB$1,0))&amp;""),"")</f>
        <v/>
      </c>
      <c r="AO41" s="21">
        <f>IFERROR(TRIM(INDEX($A41:$AB41,MATCH(Lists!$J$6,$A$1:$AB$1,0))&amp;""),"")</f>
        <v/>
      </c>
      <c r="AP41" s="22">
        <f>IF(COUNT(AD41:AF41)=3,IFERROR(ROUND((AD41*Review!$P$6+AE41*Review!$P$7+AF41*Review!$P$8)/(Review!$P$6+Review!$P$7+Review!$P$8),2),""),"")</f>
        <v/>
      </c>
      <c r="AQ41" s="21">
        <f>IF(AP41="","",SUMPRODUCT(ISNUMBER($AP$2:$AP$501)*($AP$2:$AP$501&gt;AP41))+COUNTIF($AP$2:AP41,AP41))</f>
        <v/>
      </c>
    </row>
    <row r="42">
      <c r="AC42" s="19" t="n"/>
      <c r="AD42" s="23" t="n"/>
      <c r="AE42" s="23" t="n"/>
      <c r="AF42" s="23" t="n"/>
      <c r="AG42" s="23" t="n"/>
      <c r="AH42" s="23" t="n"/>
      <c r="AI42" s="23" t="n"/>
      <c r="AJ42" s="19" t="n"/>
      <c r="AK42" s="21">
        <f>IFERROR(TRIM(INDEX($A42:$AB42,MATCH(Lists!$J$2,$A$1:$AB$1,0))&amp;""),"")</f>
        <v/>
      </c>
      <c r="AL42" s="21">
        <f>IFERROR(TRIM(INDEX($A42:$AB42,MATCH(Lists!$J$3,$A$1:$AB$1,0))&amp;""),"")</f>
        <v/>
      </c>
      <c r="AM42" s="21">
        <f>IFERROR(TRIM(INDEX($A42:$AB42,MATCH(Lists!$J$4,$A$1:$AB$1,0))&amp;""),"")</f>
        <v/>
      </c>
      <c r="AN42" s="21">
        <f>IFERROR(TRIM(INDEX($A42:$AB42,MATCH(Lists!$J$5,$A$1:$AB$1,0))&amp;""),"")</f>
        <v/>
      </c>
      <c r="AO42" s="21">
        <f>IFERROR(TRIM(INDEX($A42:$AB42,MATCH(Lists!$J$6,$A$1:$AB$1,0))&amp;""),"")</f>
        <v/>
      </c>
      <c r="AP42" s="22">
        <f>IF(COUNT(AD42:AF42)=3,IFERROR(ROUND((AD42*Review!$P$6+AE42*Review!$P$7+AF42*Review!$P$8)/(Review!$P$6+Review!$P$7+Review!$P$8),2),""),"")</f>
        <v/>
      </c>
      <c r="AQ42" s="21">
        <f>IF(AP42="","",SUMPRODUCT(ISNUMBER($AP$2:$AP$501)*($AP$2:$AP$501&gt;AP42))+COUNTIF($AP$2:AP42,AP42))</f>
        <v/>
      </c>
    </row>
    <row r="43">
      <c r="AC43" s="19" t="n"/>
      <c r="AD43" s="23" t="n"/>
      <c r="AE43" s="23" t="n"/>
      <c r="AF43" s="23" t="n"/>
      <c r="AG43" s="23" t="n"/>
      <c r="AH43" s="23" t="n"/>
      <c r="AI43" s="23" t="n"/>
      <c r="AJ43" s="19" t="n"/>
      <c r="AK43" s="21">
        <f>IFERROR(TRIM(INDEX($A43:$AB43,MATCH(Lists!$J$2,$A$1:$AB$1,0))&amp;""),"")</f>
        <v/>
      </c>
      <c r="AL43" s="21">
        <f>IFERROR(TRIM(INDEX($A43:$AB43,MATCH(Lists!$J$3,$A$1:$AB$1,0))&amp;""),"")</f>
        <v/>
      </c>
      <c r="AM43" s="21">
        <f>IFERROR(TRIM(INDEX($A43:$AB43,MATCH(Lists!$J$4,$A$1:$AB$1,0))&amp;""),"")</f>
        <v/>
      </c>
      <c r="AN43" s="21">
        <f>IFERROR(TRIM(INDEX($A43:$AB43,MATCH(Lists!$J$5,$A$1:$AB$1,0))&amp;""),"")</f>
        <v/>
      </c>
      <c r="AO43" s="21">
        <f>IFERROR(TRIM(INDEX($A43:$AB43,MATCH(Lists!$J$6,$A$1:$AB$1,0))&amp;""),"")</f>
        <v/>
      </c>
      <c r="AP43" s="22">
        <f>IF(COUNT(AD43:AF43)=3,IFERROR(ROUND((AD43*Review!$P$6+AE43*Review!$P$7+AF43*Review!$P$8)/(Review!$P$6+Review!$P$7+Review!$P$8),2),""),"")</f>
        <v/>
      </c>
      <c r="AQ43" s="21">
        <f>IF(AP43="","",SUMPRODUCT(ISNUMBER($AP$2:$AP$501)*($AP$2:$AP$501&gt;AP43))+COUNTIF($AP$2:AP43,AP43))</f>
        <v/>
      </c>
    </row>
    <row r="44">
      <c r="AC44" s="19" t="n"/>
      <c r="AD44" s="23" t="n"/>
      <c r="AE44" s="23" t="n"/>
      <c r="AF44" s="23" t="n"/>
      <c r="AG44" s="23" t="n"/>
      <c r="AH44" s="23" t="n"/>
      <c r="AI44" s="23" t="n"/>
      <c r="AJ44" s="19" t="n"/>
      <c r="AK44" s="21">
        <f>IFERROR(TRIM(INDEX($A44:$AB44,MATCH(Lists!$J$2,$A$1:$AB$1,0))&amp;""),"")</f>
        <v/>
      </c>
      <c r="AL44" s="21">
        <f>IFERROR(TRIM(INDEX($A44:$AB44,MATCH(Lists!$J$3,$A$1:$AB$1,0))&amp;""),"")</f>
        <v/>
      </c>
      <c r="AM44" s="21">
        <f>IFERROR(TRIM(INDEX($A44:$AB44,MATCH(Lists!$J$4,$A$1:$AB$1,0))&amp;""),"")</f>
        <v/>
      </c>
      <c r="AN44" s="21">
        <f>IFERROR(TRIM(INDEX($A44:$AB44,MATCH(Lists!$J$5,$A$1:$AB$1,0))&amp;""),"")</f>
        <v/>
      </c>
      <c r="AO44" s="21">
        <f>IFERROR(TRIM(INDEX($A44:$AB44,MATCH(Lists!$J$6,$A$1:$AB$1,0))&amp;""),"")</f>
        <v/>
      </c>
      <c r="AP44" s="22">
        <f>IF(COUNT(AD44:AF44)=3,IFERROR(ROUND((AD44*Review!$P$6+AE44*Review!$P$7+AF44*Review!$P$8)/(Review!$P$6+Review!$P$7+Review!$P$8),2),""),"")</f>
        <v/>
      </c>
      <c r="AQ44" s="21">
        <f>IF(AP44="","",SUMPRODUCT(ISNUMBER($AP$2:$AP$501)*($AP$2:$AP$501&gt;AP44))+COUNTIF($AP$2:AP44,AP44))</f>
        <v/>
      </c>
    </row>
    <row r="45">
      <c r="AC45" s="19" t="n"/>
      <c r="AD45" s="23" t="n"/>
      <c r="AE45" s="23" t="n"/>
      <c r="AF45" s="23" t="n"/>
      <c r="AG45" s="23" t="n"/>
      <c r="AH45" s="23" t="n"/>
      <c r="AI45" s="23" t="n"/>
      <c r="AJ45" s="19" t="n"/>
      <c r="AK45" s="21">
        <f>IFERROR(TRIM(INDEX($A45:$AB45,MATCH(Lists!$J$2,$A$1:$AB$1,0))&amp;""),"")</f>
        <v/>
      </c>
      <c r="AL45" s="21">
        <f>IFERROR(TRIM(INDEX($A45:$AB45,MATCH(Lists!$J$3,$A$1:$AB$1,0))&amp;""),"")</f>
        <v/>
      </c>
      <c r="AM45" s="21">
        <f>IFERROR(TRIM(INDEX($A45:$AB45,MATCH(Lists!$J$4,$A$1:$AB$1,0))&amp;""),"")</f>
        <v/>
      </c>
      <c r="AN45" s="21">
        <f>IFERROR(TRIM(INDEX($A45:$AB45,MATCH(Lists!$J$5,$A$1:$AB$1,0))&amp;""),"")</f>
        <v/>
      </c>
      <c r="AO45" s="21">
        <f>IFERROR(TRIM(INDEX($A45:$AB45,MATCH(Lists!$J$6,$A$1:$AB$1,0))&amp;""),"")</f>
        <v/>
      </c>
      <c r="AP45" s="22">
        <f>IF(COUNT(AD45:AF45)=3,IFERROR(ROUND((AD45*Review!$P$6+AE45*Review!$P$7+AF45*Review!$P$8)/(Review!$P$6+Review!$P$7+Review!$P$8),2),""),"")</f>
        <v/>
      </c>
      <c r="AQ45" s="21">
        <f>IF(AP45="","",SUMPRODUCT(ISNUMBER($AP$2:$AP$501)*($AP$2:$AP$501&gt;AP45))+COUNTIF($AP$2:AP45,AP45))</f>
        <v/>
      </c>
    </row>
    <row r="46">
      <c r="AC46" s="19" t="n"/>
      <c r="AD46" s="23" t="n"/>
      <c r="AE46" s="23" t="n"/>
      <c r="AF46" s="23" t="n"/>
      <c r="AG46" s="23" t="n"/>
      <c r="AH46" s="23" t="n"/>
      <c r="AI46" s="23" t="n"/>
      <c r="AJ46" s="19" t="n"/>
      <c r="AK46" s="21">
        <f>IFERROR(TRIM(INDEX($A46:$AB46,MATCH(Lists!$J$2,$A$1:$AB$1,0))&amp;""),"")</f>
        <v/>
      </c>
      <c r="AL46" s="21">
        <f>IFERROR(TRIM(INDEX($A46:$AB46,MATCH(Lists!$J$3,$A$1:$AB$1,0))&amp;""),"")</f>
        <v/>
      </c>
      <c r="AM46" s="21">
        <f>IFERROR(TRIM(INDEX($A46:$AB46,MATCH(Lists!$J$4,$A$1:$AB$1,0))&amp;""),"")</f>
        <v/>
      </c>
      <c r="AN46" s="21">
        <f>IFERROR(TRIM(INDEX($A46:$AB46,MATCH(Lists!$J$5,$A$1:$AB$1,0))&amp;""),"")</f>
        <v/>
      </c>
      <c r="AO46" s="21">
        <f>IFERROR(TRIM(INDEX($A46:$AB46,MATCH(Lists!$J$6,$A$1:$AB$1,0))&amp;""),"")</f>
        <v/>
      </c>
      <c r="AP46" s="22">
        <f>IF(COUNT(AD46:AF46)=3,IFERROR(ROUND((AD46*Review!$P$6+AE46*Review!$P$7+AF46*Review!$P$8)/(Review!$P$6+Review!$P$7+Review!$P$8),2),""),"")</f>
        <v/>
      </c>
      <c r="AQ46" s="21">
        <f>IF(AP46="","",SUMPRODUCT(ISNUMBER($AP$2:$AP$501)*($AP$2:$AP$501&gt;AP46))+COUNTIF($AP$2:AP46,AP46))</f>
        <v/>
      </c>
    </row>
    <row r="47">
      <c r="AC47" s="19" t="n"/>
      <c r="AD47" s="23" t="n"/>
      <c r="AE47" s="23" t="n"/>
      <c r="AF47" s="23" t="n"/>
      <c r="AG47" s="23" t="n"/>
      <c r="AH47" s="23" t="n"/>
      <c r="AI47" s="23" t="n"/>
      <c r="AJ47" s="19" t="n"/>
      <c r="AK47" s="21">
        <f>IFERROR(TRIM(INDEX($A47:$AB47,MATCH(Lists!$J$2,$A$1:$AB$1,0))&amp;""),"")</f>
        <v/>
      </c>
      <c r="AL47" s="21">
        <f>IFERROR(TRIM(INDEX($A47:$AB47,MATCH(Lists!$J$3,$A$1:$AB$1,0))&amp;""),"")</f>
        <v/>
      </c>
      <c r="AM47" s="21">
        <f>IFERROR(TRIM(INDEX($A47:$AB47,MATCH(Lists!$J$4,$A$1:$AB$1,0))&amp;""),"")</f>
        <v/>
      </c>
      <c r="AN47" s="21">
        <f>IFERROR(TRIM(INDEX($A47:$AB47,MATCH(Lists!$J$5,$A$1:$AB$1,0))&amp;""),"")</f>
        <v/>
      </c>
      <c r="AO47" s="21">
        <f>IFERROR(TRIM(INDEX($A47:$AB47,MATCH(Lists!$J$6,$A$1:$AB$1,0))&amp;""),"")</f>
        <v/>
      </c>
      <c r="AP47" s="22">
        <f>IF(COUNT(AD47:AF47)=3,IFERROR(ROUND((AD47*Review!$P$6+AE47*Review!$P$7+AF47*Review!$P$8)/(Review!$P$6+Review!$P$7+Review!$P$8),2),""),"")</f>
        <v/>
      </c>
      <c r="AQ47" s="21">
        <f>IF(AP47="","",SUMPRODUCT(ISNUMBER($AP$2:$AP$501)*($AP$2:$AP$501&gt;AP47))+COUNTIF($AP$2:AP47,AP47))</f>
        <v/>
      </c>
    </row>
    <row r="48">
      <c r="AC48" s="19" t="n"/>
      <c r="AD48" s="23" t="n"/>
      <c r="AE48" s="23" t="n"/>
      <c r="AF48" s="23" t="n"/>
      <c r="AG48" s="23" t="n"/>
      <c r="AH48" s="23" t="n"/>
      <c r="AI48" s="23" t="n"/>
      <c r="AJ48" s="19" t="n"/>
      <c r="AK48" s="21">
        <f>IFERROR(TRIM(INDEX($A48:$AB48,MATCH(Lists!$J$2,$A$1:$AB$1,0))&amp;""),"")</f>
        <v/>
      </c>
      <c r="AL48" s="21">
        <f>IFERROR(TRIM(INDEX($A48:$AB48,MATCH(Lists!$J$3,$A$1:$AB$1,0))&amp;""),"")</f>
        <v/>
      </c>
      <c r="AM48" s="21">
        <f>IFERROR(TRIM(INDEX($A48:$AB48,MATCH(Lists!$J$4,$A$1:$AB$1,0))&amp;""),"")</f>
        <v/>
      </c>
      <c r="AN48" s="21">
        <f>IFERROR(TRIM(INDEX($A48:$AB48,MATCH(Lists!$J$5,$A$1:$AB$1,0))&amp;""),"")</f>
        <v/>
      </c>
      <c r="AO48" s="21">
        <f>IFERROR(TRIM(INDEX($A48:$AB48,MATCH(Lists!$J$6,$A$1:$AB$1,0))&amp;""),"")</f>
        <v/>
      </c>
      <c r="AP48" s="22">
        <f>IF(COUNT(AD48:AF48)=3,IFERROR(ROUND((AD48*Review!$P$6+AE48*Review!$P$7+AF48*Review!$P$8)/(Review!$P$6+Review!$P$7+Review!$P$8),2),""),"")</f>
        <v/>
      </c>
      <c r="AQ48" s="21">
        <f>IF(AP48="","",SUMPRODUCT(ISNUMBER($AP$2:$AP$501)*($AP$2:$AP$501&gt;AP48))+COUNTIF($AP$2:AP48,AP48))</f>
        <v/>
      </c>
    </row>
    <row r="49">
      <c r="AC49" s="19" t="n"/>
      <c r="AD49" s="23" t="n"/>
      <c r="AE49" s="23" t="n"/>
      <c r="AF49" s="23" t="n"/>
      <c r="AG49" s="23" t="n"/>
      <c r="AH49" s="23" t="n"/>
      <c r="AI49" s="23" t="n"/>
      <c r="AJ49" s="19" t="n"/>
      <c r="AK49" s="21">
        <f>IFERROR(TRIM(INDEX($A49:$AB49,MATCH(Lists!$J$2,$A$1:$AB$1,0))&amp;""),"")</f>
        <v/>
      </c>
      <c r="AL49" s="21">
        <f>IFERROR(TRIM(INDEX($A49:$AB49,MATCH(Lists!$J$3,$A$1:$AB$1,0))&amp;""),"")</f>
        <v/>
      </c>
      <c r="AM49" s="21">
        <f>IFERROR(TRIM(INDEX($A49:$AB49,MATCH(Lists!$J$4,$A$1:$AB$1,0))&amp;""),"")</f>
        <v/>
      </c>
      <c r="AN49" s="21">
        <f>IFERROR(TRIM(INDEX($A49:$AB49,MATCH(Lists!$J$5,$A$1:$AB$1,0))&amp;""),"")</f>
        <v/>
      </c>
      <c r="AO49" s="21">
        <f>IFERROR(TRIM(INDEX($A49:$AB49,MATCH(Lists!$J$6,$A$1:$AB$1,0))&amp;""),"")</f>
        <v/>
      </c>
      <c r="AP49" s="22">
        <f>IF(COUNT(AD49:AF49)=3,IFERROR(ROUND((AD49*Review!$P$6+AE49*Review!$P$7+AF49*Review!$P$8)/(Review!$P$6+Review!$P$7+Review!$P$8),2),""),"")</f>
        <v/>
      </c>
      <c r="AQ49" s="21">
        <f>IF(AP49="","",SUMPRODUCT(ISNUMBER($AP$2:$AP$501)*($AP$2:$AP$501&gt;AP49))+COUNTIF($AP$2:AP49,AP49))</f>
        <v/>
      </c>
    </row>
    <row r="50">
      <c r="AC50" s="19" t="n"/>
      <c r="AD50" s="23" t="n"/>
      <c r="AE50" s="23" t="n"/>
      <c r="AF50" s="23" t="n"/>
      <c r="AG50" s="23" t="n"/>
      <c r="AH50" s="23" t="n"/>
      <c r="AI50" s="23" t="n"/>
      <c r="AJ50" s="19" t="n"/>
      <c r="AK50" s="21">
        <f>IFERROR(TRIM(INDEX($A50:$AB50,MATCH(Lists!$J$2,$A$1:$AB$1,0))&amp;""),"")</f>
        <v/>
      </c>
      <c r="AL50" s="21">
        <f>IFERROR(TRIM(INDEX($A50:$AB50,MATCH(Lists!$J$3,$A$1:$AB$1,0))&amp;""),"")</f>
        <v/>
      </c>
      <c r="AM50" s="21">
        <f>IFERROR(TRIM(INDEX($A50:$AB50,MATCH(Lists!$J$4,$A$1:$AB$1,0))&amp;""),"")</f>
        <v/>
      </c>
      <c r="AN50" s="21">
        <f>IFERROR(TRIM(INDEX($A50:$AB50,MATCH(Lists!$J$5,$A$1:$AB$1,0))&amp;""),"")</f>
        <v/>
      </c>
      <c r="AO50" s="21">
        <f>IFERROR(TRIM(INDEX($A50:$AB50,MATCH(Lists!$J$6,$A$1:$AB$1,0))&amp;""),"")</f>
        <v/>
      </c>
      <c r="AP50" s="22">
        <f>IF(COUNT(AD50:AF50)=3,IFERROR(ROUND((AD50*Review!$P$6+AE50*Review!$P$7+AF50*Review!$P$8)/(Review!$P$6+Review!$P$7+Review!$P$8),2),""),"")</f>
        <v/>
      </c>
      <c r="AQ50" s="21">
        <f>IF(AP50="","",SUMPRODUCT(ISNUMBER($AP$2:$AP$501)*($AP$2:$AP$501&gt;AP50))+COUNTIF($AP$2:AP50,AP50))</f>
        <v/>
      </c>
    </row>
    <row r="51">
      <c r="AC51" s="19" t="n"/>
      <c r="AD51" s="23" t="n"/>
      <c r="AE51" s="23" t="n"/>
      <c r="AF51" s="23" t="n"/>
      <c r="AG51" s="23" t="n"/>
      <c r="AH51" s="23" t="n"/>
      <c r="AI51" s="23" t="n"/>
      <c r="AJ51" s="19" t="n"/>
      <c r="AK51" s="21">
        <f>IFERROR(TRIM(INDEX($A51:$AB51,MATCH(Lists!$J$2,$A$1:$AB$1,0))&amp;""),"")</f>
        <v/>
      </c>
      <c r="AL51" s="21">
        <f>IFERROR(TRIM(INDEX($A51:$AB51,MATCH(Lists!$J$3,$A$1:$AB$1,0))&amp;""),"")</f>
        <v/>
      </c>
      <c r="AM51" s="21">
        <f>IFERROR(TRIM(INDEX($A51:$AB51,MATCH(Lists!$J$4,$A$1:$AB$1,0))&amp;""),"")</f>
        <v/>
      </c>
      <c r="AN51" s="21">
        <f>IFERROR(TRIM(INDEX($A51:$AB51,MATCH(Lists!$J$5,$A$1:$AB$1,0))&amp;""),"")</f>
        <v/>
      </c>
      <c r="AO51" s="21">
        <f>IFERROR(TRIM(INDEX($A51:$AB51,MATCH(Lists!$J$6,$A$1:$AB$1,0))&amp;""),"")</f>
        <v/>
      </c>
      <c r="AP51" s="22">
        <f>IF(COUNT(AD51:AF51)=3,IFERROR(ROUND((AD51*Review!$P$6+AE51*Review!$P$7+AF51*Review!$P$8)/(Review!$P$6+Review!$P$7+Review!$P$8),2),""),"")</f>
        <v/>
      </c>
      <c r="AQ51" s="21">
        <f>IF(AP51="","",SUMPRODUCT(ISNUMBER($AP$2:$AP$501)*($AP$2:$AP$501&gt;AP51))+COUNTIF($AP$2:AP51,AP51))</f>
        <v/>
      </c>
    </row>
    <row r="52">
      <c r="AC52" s="19" t="n"/>
      <c r="AD52" s="23" t="n"/>
      <c r="AE52" s="23" t="n"/>
      <c r="AF52" s="23" t="n"/>
      <c r="AG52" s="23" t="n"/>
      <c r="AH52" s="23" t="n"/>
      <c r="AI52" s="23" t="n"/>
      <c r="AJ52" s="19" t="n"/>
      <c r="AK52" s="21">
        <f>IFERROR(TRIM(INDEX($A52:$AB52,MATCH(Lists!$J$2,$A$1:$AB$1,0))&amp;""),"")</f>
        <v/>
      </c>
      <c r="AL52" s="21">
        <f>IFERROR(TRIM(INDEX($A52:$AB52,MATCH(Lists!$J$3,$A$1:$AB$1,0))&amp;""),"")</f>
        <v/>
      </c>
      <c r="AM52" s="21">
        <f>IFERROR(TRIM(INDEX($A52:$AB52,MATCH(Lists!$J$4,$A$1:$AB$1,0))&amp;""),"")</f>
        <v/>
      </c>
      <c r="AN52" s="21">
        <f>IFERROR(TRIM(INDEX($A52:$AB52,MATCH(Lists!$J$5,$A$1:$AB$1,0))&amp;""),"")</f>
        <v/>
      </c>
      <c r="AO52" s="21">
        <f>IFERROR(TRIM(INDEX($A52:$AB52,MATCH(Lists!$J$6,$A$1:$AB$1,0))&amp;""),"")</f>
        <v/>
      </c>
      <c r="AP52" s="22">
        <f>IF(COUNT(AD52:AF52)=3,IFERROR(ROUND((AD52*Review!$P$6+AE52*Review!$P$7+AF52*Review!$P$8)/(Review!$P$6+Review!$P$7+Review!$P$8),2),""),"")</f>
        <v/>
      </c>
      <c r="AQ52" s="21">
        <f>IF(AP52="","",SUMPRODUCT(ISNUMBER($AP$2:$AP$501)*($AP$2:$AP$501&gt;AP52))+COUNTIF($AP$2:AP52,AP52))</f>
        <v/>
      </c>
    </row>
    <row r="53">
      <c r="AC53" s="19" t="n"/>
      <c r="AD53" s="23" t="n"/>
      <c r="AE53" s="23" t="n"/>
      <c r="AF53" s="23" t="n"/>
      <c r="AG53" s="23" t="n"/>
      <c r="AH53" s="23" t="n"/>
      <c r="AI53" s="23" t="n"/>
      <c r="AJ53" s="19" t="n"/>
      <c r="AK53" s="21">
        <f>IFERROR(TRIM(INDEX($A53:$AB53,MATCH(Lists!$J$2,$A$1:$AB$1,0))&amp;""),"")</f>
        <v/>
      </c>
      <c r="AL53" s="21">
        <f>IFERROR(TRIM(INDEX($A53:$AB53,MATCH(Lists!$J$3,$A$1:$AB$1,0))&amp;""),"")</f>
        <v/>
      </c>
      <c r="AM53" s="21">
        <f>IFERROR(TRIM(INDEX($A53:$AB53,MATCH(Lists!$J$4,$A$1:$AB$1,0))&amp;""),"")</f>
        <v/>
      </c>
      <c r="AN53" s="21">
        <f>IFERROR(TRIM(INDEX($A53:$AB53,MATCH(Lists!$J$5,$A$1:$AB$1,0))&amp;""),"")</f>
        <v/>
      </c>
      <c r="AO53" s="21">
        <f>IFERROR(TRIM(INDEX($A53:$AB53,MATCH(Lists!$J$6,$A$1:$AB$1,0))&amp;""),"")</f>
        <v/>
      </c>
      <c r="AP53" s="22">
        <f>IF(COUNT(AD53:AF53)=3,IFERROR(ROUND((AD53*Review!$P$6+AE53*Review!$P$7+AF53*Review!$P$8)/(Review!$P$6+Review!$P$7+Review!$P$8),2),""),"")</f>
        <v/>
      </c>
      <c r="AQ53" s="21">
        <f>IF(AP53="","",SUMPRODUCT(ISNUMBER($AP$2:$AP$501)*($AP$2:$AP$501&gt;AP53))+COUNTIF($AP$2:AP53,AP53))</f>
        <v/>
      </c>
    </row>
    <row r="54">
      <c r="AC54" s="19" t="n"/>
      <c r="AD54" s="23" t="n"/>
      <c r="AE54" s="23" t="n"/>
      <c r="AF54" s="23" t="n"/>
      <c r="AG54" s="23" t="n"/>
      <c r="AH54" s="23" t="n"/>
      <c r="AI54" s="23" t="n"/>
      <c r="AJ54" s="19" t="n"/>
      <c r="AK54" s="21">
        <f>IFERROR(TRIM(INDEX($A54:$AB54,MATCH(Lists!$J$2,$A$1:$AB$1,0))&amp;""),"")</f>
        <v/>
      </c>
      <c r="AL54" s="21">
        <f>IFERROR(TRIM(INDEX($A54:$AB54,MATCH(Lists!$J$3,$A$1:$AB$1,0))&amp;""),"")</f>
        <v/>
      </c>
      <c r="AM54" s="21">
        <f>IFERROR(TRIM(INDEX($A54:$AB54,MATCH(Lists!$J$4,$A$1:$AB$1,0))&amp;""),"")</f>
        <v/>
      </c>
      <c r="AN54" s="21">
        <f>IFERROR(TRIM(INDEX($A54:$AB54,MATCH(Lists!$J$5,$A$1:$AB$1,0))&amp;""),"")</f>
        <v/>
      </c>
      <c r="AO54" s="21">
        <f>IFERROR(TRIM(INDEX($A54:$AB54,MATCH(Lists!$J$6,$A$1:$AB$1,0))&amp;""),"")</f>
        <v/>
      </c>
      <c r="AP54" s="22">
        <f>IF(COUNT(AD54:AF54)=3,IFERROR(ROUND((AD54*Review!$P$6+AE54*Review!$P$7+AF54*Review!$P$8)/(Review!$P$6+Review!$P$7+Review!$P$8),2),""),"")</f>
        <v/>
      </c>
      <c r="AQ54" s="21">
        <f>IF(AP54="","",SUMPRODUCT(ISNUMBER($AP$2:$AP$501)*($AP$2:$AP$501&gt;AP54))+COUNTIF($AP$2:AP54,AP54))</f>
        <v/>
      </c>
    </row>
    <row r="55">
      <c r="AC55" s="19" t="n"/>
      <c r="AD55" s="23" t="n"/>
      <c r="AE55" s="23" t="n"/>
      <c r="AF55" s="23" t="n"/>
      <c r="AG55" s="23" t="n"/>
      <c r="AH55" s="23" t="n"/>
      <c r="AI55" s="23" t="n"/>
      <c r="AJ55" s="19" t="n"/>
      <c r="AK55" s="21">
        <f>IFERROR(TRIM(INDEX($A55:$AB55,MATCH(Lists!$J$2,$A$1:$AB$1,0))&amp;""),"")</f>
        <v/>
      </c>
      <c r="AL55" s="21">
        <f>IFERROR(TRIM(INDEX($A55:$AB55,MATCH(Lists!$J$3,$A$1:$AB$1,0))&amp;""),"")</f>
        <v/>
      </c>
      <c r="AM55" s="21">
        <f>IFERROR(TRIM(INDEX($A55:$AB55,MATCH(Lists!$J$4,$A$1:$AB$1,0))&amp;""),"")</f>
        <v/>
      </c>
      <c r="AN55" s="21">
        <f>IFERROR(TRIM(INDEX($A55:$AB55,MATCH(Lists!$J$5,$A$1:$AB$1,0))&amp;""),"")</f>
        <v/>
      </c>
      <c r="AO55" s="21">
        <f>IFERROR(TRIM(INDEX($A55:$AB55,MATCH(Lists!$J$6,$A$1:$AB$1,0))&amp;""),"")</f>
        <v/>
      </c>
      <c r="AP55" s="22">
        <f>IF(COUNT(AD55:AF55)=3,IFERROR(ROUND((AD55*Review!$P$6+AE55*Review!$P$7+AF55*Review!$P$8)/(Review!$P$6+Review!$P$7+Review!$P$8),2),""),"")</f>
        <v/>
      </c>
      <c r="AQ55" s="21">
        <f>IF(AP55="","",SUMPRODUCT(ISNUMBER($AP$2:$AP$501)*($AP$2:$AP$501&gt;AP55))+COUNTIF($AP$2:AP55,AP55))</f>
        <v/>
      </c>
    </row>
    <row r="56">
      <c r="AC56" s="19" t="n"/>
      <c r="AD56" s="23" t="n"/>
      <c r="AE56" s="23" t="n"/>
      <c r="AF56" s="23" t="n"/>
      <c r="AG56" s="23" t="n"/>
      <c r="AH56" s="23" t="n"/>
      <c r="AI56" s="23" t="n"/>
      <c r="AJ56" s="19" t="n"/>
      <c r="AK56" s="21">
        <f>IFERROR(TRIM(INDEX($A56:$AB56,MATCH(Lists!$J$2,$A$1:$AB$1,0))&amp;""),"")</f>
        <v/>
      </c>
      <c r="AL56" s="21">
        <f>IFERROR(TRIM(INDEX($A56:$AB56,MATCH(Lists!$J$3,$A$1:$AB$1,0))&amp;""),"")</f>
        <v/>
      </c>
      <c r="AM56" s="21">
        <f>IFERROR(TRIM(INDEX($A56:$AB56,MATCH(Lists!$J$4,$A$1:$AB$1,0))&amp;""),"")</f>
        <v/>
      </c>
      <c r="AN56" s="21">
        <f>IFERROR(TRIM(INDEX($A56:$AB56,MATCH(Lists!$J$5,$A$1:$AB$1,0))&amp;""),"")</f>
        <v/>
      </c>
      <c r="AO56" s="21">
        <f>IFERROR(TRIM(INDEX($A56:$AB56,MATCH(Lists!$J$6,$A$1:$AB$1,0))&amp;""),"")</f>
        <v/>
      </c>
      <c r="AP56" s="22">
        <f>IF(COUNT(AD56:AF56)=3,IFERROR(ROUND((AD56*Review!$P$6+AE56*Review!$P$7+AF56*Review!$P$8)/(Review!$P$6+Review!$P$7+Review!$P$8),2),""),"")</f>
        <v/>
      </c>
      <c r="AQ56" s="21">
        <f>IF(AP56="","",SUMPRODUCT(ISNUMBER($AP$2:$AP$501)*($AP$2:$AP$501&gt;AP56))+COUNTIF($AP$2:AP56,AP56))</f>
        <v/>
      </c>
    </row>
    <row r="57">
      <c r="AC57" s="19" t="n"/>
      <c r="AD57" s="23" t="n"/>
      <c r="AE57" s="23" t="n"/>
      <c r="AF57" s="23" t="n"/>
      <c r="AG57" s="23" t="n"/>
      <c r="AH57" s="23" t="n"/>
      <c r="AI57" s="23" t="n"/>
      <c r="AJ57" s="19" t="n"/>
      <c r="AK57" s="21">
        <f>IFERROR(TRIM(INDEX($A57:$AB57,MATCH(Lists!$J$2,$A$1:$AB$1,0))&amp;""),"")</f>
        <v/>
      </c>
      <c r="AL57" s="21">
        <f>IFERROR(TRIM(INDEX($A57:$AB57,MATCH(Lists!$J$3,$A$1:$AB$1,0))&amp;""),"")</f>
        <v/>
      </c>
      <c r="AM57" s="21">
        <f>IFERROR(TRIM(INDEX($A57:$AB57,MATCH(Lists!$J$4,$A$1:$AB$1,0))&amp;""),"")</f>
        <v/>
      </c>
      <c r="AN57" s="21">
        <f>IFERROR(TRIM(INDEX($A57:$AB57,MATCH(Lists!$J$5,$A$1:$AB$1,0))&amp;""),"")</f>
        <v/>
      </c>
      <c r="AO57" s="21">
        <f>IFERROR(TRIM(INDEX($A57:$AB57,MATCH(Lists!$J$6,$A$1:$AB$1,0))&amp;""),"")</f>
        <v/>
      </c>
      <c r="AP57" s="22">
        <f>IF(COUNT(AD57:AF57)=3,IFERROR(ROUND((AD57*Review!$P$6+AE57*Review!$P$7+AF57*Review!$P$8)/(Review!$P$6+Review!$P$7+Review!$P$8),2),""),"")</f>
        <v/>
      </c>
      <c r="AQ57" s="21">
        <f>IF(AP57="","",SUMPRODUCT(ISNUMBER($AP$2:$AP$501)*($AP$2:$AP$501&gt;AP57))+COUNTIF($AP$2:AP57,AP57))</f>
        <v/>
      </c>
    </row>
    <row r="58">
      <c r="AC58" s="19" t="n"/>
      <c r="AD58" s="23" t="n"/>
      <c r="AE58" s="23" t="n"/>
      <c r="AF58" s="23" t="n"/>
      <c r="AG58" s="23" t="n"/>
      <c r="AH58" s="23" t="n"/>
      <c r="AI58" s="23" t="n"/>
      <c r="AJ58" s="19" t="n"/>
      <c r="AK58" s="21">
        <f>IFERROR(TRIM(INDEX($A58:$AB58,MATCH(Lists!$J$2,$A$1:$AB$1,0))&amp;""),"")</f>
        <v/>
      </c>
      <c r="AL58" s="21">
        <f>IFERROR(TRIM(INDEX($A58:$AB58,MATCH(Lists!$J$3,$A$1:$AB$1,0))&amp;""),"")</f>
        <v/>
      </c>
      <c r="AM58" s="21">
        <f>IFERROR(TRIM(INDEX($A58:$AB58,MATCH(Lists!$J$4,$A$1:$AB$1,0))&amp;""),"")</f>
        <v/>
      </c>
      <c r="AN58" s="21">
        <f>IFERROR(TRIM(INDEX($A58:$AB58,MATCH(Lists!$J$5,$A$1:$AB$1,0))&amp;""),"")</f>
        <v/>
      </c>
      <c r="AO58" s="21">
        <f>IFERROR(TRIM(INDEX($A58:$AB58,MATCH(Lists!$J$6,$A$1:$AB$1,0))&amp;""),"")</f>
        <v/>
      </c>
      <c r="AP58" s="22">
        <f>IF(COUNT(AD58:AF58)=3,IFERROR(ROUND((AD58*Review!$P$6+AE58*Review!$P$7+AF58*Review!$P$8)/(Review!$P$6+Review!$P$7+Review!$P$8),2),""),"")</f>
        <v/>
      </c>
      <c r="AQ58" s="21">
        <f>IF(AP58="","",SUMPRODUCT(ISNUMBER($AP$2:$AP$501)*($AP$2:$AP$501&gt;AP58))+COUNTIF($AP$2:AP58,AP58))</f>
        <v/>
      </c>
    </row>
    <row r="59">
      <c r="AC59" s="19" t="n"/>
      <c r="AD59" s="23" t="n"/>
      <c r="AE59" s="23" t="n"/>
      <c r="AF59" s="23" t="n"/>
      <c r="AG59" s="23" t="n"/>
      <c r="AH59" s="23" t="n"/>
      <c r="AI59" s="23" t="n"/>
      <c r="AJ59" s="19" t="n"/>
      <c r="AK59" s="21">
        <f>IFERROR(TRIM(INDEX($A59:$AB59,MATCH(Lists!$J$2,$A$1:$AB$1,0))&amp;""),"")</f>
        <v/>
      </c>
      <c r="AL59" s="21">
        <f>IFERROR(TRIM(INDEX($A59:$AB59,MATCH(Lists!$J$3,$A$1:$AB$1,0))&amp;""),"")</f>
        <v/>
      </c>
      <c r="AM59" s="21">
        <f>IFERROR(TRIM(INDEX($A59:$AB59,MATCH(Lists!$J$4,$A$1:$AB$1,0))&amp;""),"")</f>
        <v/>
      </c>
      <c r="AN59" s="21">
        <f>IFERROR(TRIM(INDEX($A59:$AB59,MATCH(Lists!$J$5,$A$1:$AB$1,0))&amp;""),"")</f>
        <v/>
      </c>
      <c r="AO59" s="21">
        <f>IFERROR(TRIM(INDEX($A59:$AB59,MATCH(Lists!$J$6,$A$1:$AB$1,0))&amp;""),"")</f>
        <v/>
      </c>
      <c r="AP59" s="22">
        <f>IF(COUNT(AD59:AF59)=3,IFERROR(ROUND((AD59*Review!$P$6+AE59*Review!$P$7+AF59*Review!$P$8)/(Review!$P$6+Review!$P$7+Review!$P$8),2),""),"")</f>
        <v/>
      </c>
      <c r="AQ59" s="21">
        <f>IF(AP59="","",SUMPRODUCT(ISNUMBER($AP$2:$AP$501)*($AP$2:$AP$501&gt;AP59))+COUNTIF($AP$2:AP59,AP59))</f>
        <v/>
      </c>
    </row>
    <row r="60">
      <c r="AC60" s="19" t="n"/>
      <c r="AD60" s="23" t="n"/>
      <c r="AE60" s="23" t="n"/>
      <c r="AF60" s="23" t="n"/>
      <c r="AG60" s="23" t="n"/>
      <c r="AH60" s="23" t="n"/>
      <c r="AI60" s="23" t="n"/>
      <c r="AJ60" s="19" t="n"/>
      <c r="AK60" s="21">
        <f>IFERROR(TRIM(INDEX($A60:$AB60,MATCH(Lists!$J$2,$A$1:$AB$1,0))&amp;""),"")</f>
        <v/>
      </c>
      <c r="AL60" s="21">
        <f>IFERROR(TRIM(INDEX($A60:$AB60,MATCH(Lists!$J$3,$A$1:$AB$1,0))&amp;""),"")</f>
        <v/>
      </c>
      <c r="AM60" s="21">
        <f>IFERROR(TRIM(INDEX($A60:$AB60,MATCH(Lists!$J$4,$A$1:$AB$1,0))&amp;""),"")</f>
        <v/>
      </c>
      <c r="AN60" s="21">
        <f>IFERROR(TRIM(INDEX($A60:$AB60,MATCH(Lists!$J$5,$A$1:$AB$1,0))&amp;""),"")</f>
        <v/>
      </c>
      <c r="AO60" s="21">
        <f>IFERROR(TRIM(INDEX($A60:$AB60,MATCH(Lists!$J$6,$A$1:$AB$1,0))&amp;""),"")</f>
        <v/>
      </c>
      <c r="AP60" s="22">
        <f>IF(COUNT(AD60:AF60)=3,IFERROR(ROUND((AD60*Review!$P$6+AE60*Review!$P$7+AF60*Review!$P$8)/(Review!$P$6+Review!$P$7+Review!$P$8),2),""),"")</f>
        <v/>
      </c>
      <c r="AQ60" s="21">
        <f>IF(AP60="","",SUMPRODUCT(ISNUMBER($AP$2:$AP$501)*($AP$2:$AP$501&gt;AP60))+COUNTIF($AP$2:AP60,AP60))</f>
        <v/>
      </c>
    </row>
    <row r="61">
      <c r="AC61" s="19" t="n"/>
      <c r="AD61" s="23" t="n"/>
      <c r="AE61" s="23" t="n"/>
      <c r="AF61" s="23" t="n"/>
      <c r="AG61" s="23" t="n"/>
      <c r="AH61" s="23" t="n"/>
      <c r="AI61" s="23" t="n"/>
      <c r="AJ61" s="19" t="n"/>
      <c r="AK61" s="21">
        <f>IFERROR(TRIM(INDEX($A61:$AB61,MATCH(Lists!$J$2,$A$1:$AB$1,0))&amp;""),"")</f>
        <v/>
      </c>
      <c r="AL61" s="21">
        <f>IFERROR(TRIM(INDEX($A61:$AB61,MATCH(Lists!$J$3,$A$1:$AB$1,0))&amp;""),"")</f>
        <v/>
      </c>
      <c r="AM61" s="21">
        <f>IFERROR(TRIM(INDEX($A61:$AB61,MATCH(Lists!$J$4,$A$1:$AB$1,0))&amp;""),"")</f>
        <v/>
      </c>
      <c r="AN61" s="21">
        <f>IFERROR(TRIM(INDEX($A61:$AB61,MATCH(Lists!$J$5,$A$1:$AB$1,0))&amp;""),"")</f>
        <v/>
      </c>
      <c r="AO61" s="21">
        <f>IFERROR(TRIM(INDEX($A61:$AB61,MATCH(Lists!$J$6,$A$1:$AB$1,0))&amp;""),"")</f>
        <v/>
      </c>
      <c r="AP61" s="22">
        <f>IF(COUNT(AD61:AF61)=3,IFERROR(ROUND((AD61*Review!$P$6+AE61*Review!$P$7+AF61*Review!$P$8)/(Review!$P$6+Review!$P$7+Review!$P$8),2),""),"")</f>
        <v/>
      </c>
      <c r="AQ61" s="21">
        <f>IF(AP61="","",SUMPRODUCT(ISNUMBER($AP$2:$AP$501)*($AP$2:$AP$501&gt;AP61))+COUNTIF($AP$2:AP61,AP61))</f>
        <v/>
      </c>
    </row>
    <row r="62">
      <c r="AC62" s="19" t="n"/>
      <c r="AD62" s="23" t="n"/>
      <c r="AE62" s="23" t="n"/>
      <c r="AF62" s="23" t="n"/>
      <c r="AG62" s="23" t="n"/>
      <c r="AH62" s="23" t="n"/>
      <c r="AI62" s="23" t="n"/>
      <c r="AJ62" s="19" t="n"/>
      <c r="AK62" s="21">
        <f>IFERROR(TRIM(INDEX($A62:$AB62,MATCH(Lists!$J$2,$A$1:$AB$1,0))&amp;""),"")</f>
        <v/>
      </c>
      <c r="AL62" s="21">
        <f>IFERROR(TRIM(INDEX($A62:$AB62,MATCH(Lists!$J$3,$A$1:$AB$1,0))&amp;""),"")</f>
        <v/>
      </c>
      <c r="AM62" s="21">
        <f>IFERROR(TRIM(INDEX($A62:$AB62,MATCH(Lists!$J$4,$A$1:$AB$1,0))&amp;""),"")</f>
        <v/>
      </c>
      <c r="AN62" s="21">
        <f>IFERROR(TRIM(INDEX($A62:$AB62,MATCH(Lists!$J$5,$A$1:$AB$1,0))&amp;""),"")</f>
        <v/>
      </c>
      <c r="AO62" s="21">
        <f>IFERROR(TRIM(INDEX($A62:$AB62,MATCH(Lists!$J$6,$A$1:$AB$1,0))&amp;""),"")</f>
        <v/>
      </c>
      <c r="AP62" s="22">
        <f>IF(COUNT(AD62:AF62)=3,IFERROR(ROUND((AD62*Review!$P$6+AE62*Review!$P$7+AF62*Review!$P$8)/(Review!$P$6+Review!$P$7+Review!$P$8),2),""),"")</f>
        <v/>
      </c>
      <c r="AQ62" s="21">
        <f>IF(AP62="","",SUMPRODUCT(ISNUMBER($AP$2:$AP$501)*($AP$2:$AP$501&gt;AP62))+COUNTIF($AP$2:AP62,AP62))</f>
        <v/>
      </c>
    </row>
    <row r="63">
      <c r="AC63" s="19" t="n"/>
      <c r="AD63" s="23" t="n"/>
      <c r="AE63" s="23" t="n"/>
      <c r="AF63" s="23" t="n"/>
      <c r="AG63" s="23" t="n"/>
      <c r="AH63" s="23" t="n"/>
      <c r="AI63" s="23" t="n"/>
      <c r="AJ63" s="19" t="n"/>
      <c r="AK63" s="21">
        <f>IFERROR(TRIM(INDEX($A63:$AB63,MATCH(Lists!$J$2,$A$1:$AB$1,0))&amp;""),"")</f>
        <v/>
      </c>
      <c r="AL63" s="21">
        <f>IFERROR(TRIM(INDEX($A63:$AB63,MATCH(Lists!$J$3,$A$1:$AB$1,0))&amp;""),"")</f>
        <v/>
      </c>
      <c r="AM63" s="21">
        <f>IFERROR(TRIM(INDEX($A63:$AB63,MATCH(Lists!$J$4,$A$1:$AB$1,0))&amp;""),"")</f>
        <v/>
      </c>
      <c r="AN63" s="21">
        <f>IFERROR(TRIM(INDEX($A63:$AB63,MATCH(Lists!$J$5,$A$1:$AB$1,0))&amp;""),"")</f>
        <v/>
      </c>
      <c r="AO63" s="21">
        <f>IFERROR(TRIM(INDEX($A63:$AB63,MATCH(Lists!$J$6,$A$1:$AB$1,0))&amp;""),"")</f>
        <v/>
      </c>
      <c r="AP63" s="22">
        <f>IF(COUNT(AD63:AF63)=3,IFERROR(ROUND((AD63*Review!$P$6+AE63*Review!$P$7+AF63*Review!$P$8)/(Review!$P$6+Review!$P$7+Review!$P$8),2),""),"")</f>
        <v/>
      </c>
      <c r="AQ63" s="21">
        <f>IF(AP63="","",SUMPRODUCT(ISNUMBER($AP$2:$AP$501)*($AP$2:$AP$501&gt;AP63))+COUNTIF($AP$2:AP63,AP63))</f>
        <v/>
      </c>
    </row>
    <row r="64">
      <c r="AC64" s="19" t="n"/>
      <c r="AD64" s="23" t="n"/>
      <c r="AE64" s="23" t="n"/>
      <c r="AF64" s="23" t="n"/>
      <c r="AG64" s="23" t="n"/>
      <c r="AH64" s="23" t="n"/>
      <c r="AI64" s="23" t="n"/>
      <c r="AJ64" s="19" t="n"/>
      <c r="AK64" s="21">
        <f>IFERROR(TRIM(INDEX($A64:$AB64,MATCH(Lists!$J$2,$A$1:$AB$1,0))&amp;""),"")</f>
        <v/>
      </c>
      <c r="AL64" s="21">
        <f>IFERROR(TRIM(INDEX($A64:$AB64,MATCH(Lists!$J$3,$A$1:$AB$1,0))&amp;""),"")</f>
        <v/>
      </c>
      <c r="AM64" s="21">
        <f>IFERROR(TRIM(INDEX($A64:$AB64,MATCH(Lists!$J$4,$A$1:$AB$1,0))&amp;""),"")</f>
        <v/>
      </c>
      <c r="AN64" s="21">
        <f>IFERROR(TRIM(INDEX($A64:$AB64,MATCH(Lists!$J$5,$A$1:$AB$1,0))&amp;""),"")</f>
        <v/>
      </c>
      <c r="AO64" s="21">
        <f>IFERROR(TRIM(INDEX($A64:$AB64,MATCH(Lists!$J$6,$A$1:$AB$1,0))&amp;""),"")</f>
        <v/>
      </c>
      <c r="AP64" s="22">
        <f>IF(COUNT(AD64:AF64)=3,IFERROR(ROUND((AD64*Review!$P$6+AE64*Review!$P$7+AF64*Review!$P$8)/(Review!$P$6+Review!$P$7+Review!$P$8),2),""),"")</f>
        <v/>
      </c>
      <c r="AQ64" s="21">
        <f>IF(AP64="","",SUMPRODUCT(ISNUMBER($AP$2:$AP$501)*($AP$2:$AP$501&gt;AP64))+COUNTIF($AP$2:AP64,AP64))</f>
        <v/>
      </c>
    </row>
    <row r="65">
      <c r="AC65" s="19" t="n"/>
      <c r="AD65" s="23" t="n"/>
      <c r="AE65" s="23" t="n"/>
      <c r="AF65" s="23" t="n"/>
      <c r="AG65" s="23" t="n"/>
      <c r="AH65" s="23" t="n"/>
      <c r="AI65" s="23" t="n"/>
      <c r="AJ65" s="19" t="n"/>
      <c r="AK65" s="21">
        <f>IFERROR(TRIM(INDEX($A65:$AB65,MATCH(Lists!$J$2,$A$1:$AB$1,0))&amp;""),"")</f>
        <v/>
      </c>
      <c r="AL65" s="21">
        <f>IFERROR(TRIM(INDEX($A65:$AB65,MATCH(Lists!$J$3,$A$1:$AB$1,0))&amp;""),"")</f>
        <v/>
      </c>
      <c r="AM65" s="21">
        <f>IFERROR(TRIM(INDEX($A65:$AB65,MATCH(Lists!$J$4,$A$1:$AB$1,0))&amp;""),"")</f>
        <v/>
      </c>
      <c r="AN65" s="21">
        <f>IFERROR(TRIM(INDEX($A65:$AB65,MATCH(Lists!$J$5,$A$1:$AB$1,0))&amp;""),"")</f>
        <v/>
      </c>
      <c r="AO65" s="21">
        <f>IFERROR(TRIM(INDEX($A65:$AB65,MATCH(Lists!$J$6,$A$1:$AB$1,0))&amp;""),"")</f>
        <v/>
      </c>
      <c r="AP65" s="22">
        <f>IF(COUNT(AD65:AF65)=3,IFERROR(ROUND((AD65*Review!$P$6+AE65*Review!$P$7+AF65*Review!$P$8)/(Review!$P$6+Review!$P$7+Review!$P$8),2),""),"")</f>
        <v/>
      </c>
      <c r="AQ65" s="21">
        <f>IF(AP65="","",SUMPRODUCT(ISNUMBER($AP$2:$AP$501)*($AP$2:$AP$501&gt;AP65))+COUNTIF($AP$2:AP65,AP65))</f>
        <v/>
      </c>
    </row>
    <row r="66">
      <c r="AC66" s="19" t="n"/>
      <c r="AD66" s="23" t="n"/>
      <c r="AE66" s="23" t="n"/>
      <c r="AF66" s="23" t="n"/>
      <c r="AG66" s="23" t="n"/>
      <c r="AH66" s="23" t="n"/>
      <c r="AI66" s="23" t="n"/>
      <c r="AJ66" s="19" t="n"/>
      <c r="AK66" s="21">
        <f>IFERROR(TRIM(INDEX($A66:$AB66,MATCH(Lists!$J$2,$A$1:$AB$1,0))&amp;""),"")</f>
        <v/>
      </c>
      <c r="AL66" s="21">
        <f>IFERROR(TRIM(INDEX($A66:$AB66,MATCH(Lists!$J$3,$A$1:$AB$1,0))&amp;""),"")</f>
        <v/>
      </c>
      <c r="AM66" s="21">
        <f>IFERROR(TRIM(INDEX($A66:$AB66,MATCH(Lists!$J$4,$A$1:$AB$1,0))&amp;""),"")</f>
        <v/>
      </c>
      <c r="AN66" s="21">
        <f>IFERROR(TRIM(INDEX($A66:$AB66,MATCH(Lists!$J$5,$A$1:$AB$1,0))&amp;""),"")</f>
        <v/>
      </c>
      <c r="AO66" s="21">
        <f>IFERROR(TRIM(INDEX($A66:$AB66,MATCH(Lists!$J$6,$A$1:$AB$1,0))&amp;""),"")</f>
        <v/>
      </c>
      <c r="AP66" s="22">
        <f>IF(COUNT(AD66:AF66)=3,IFERROR(ROUND((AD66*Review!$P$6+AE66*Review!$P$7+AF66*Review!$P$8)/(Review!$P$6+Review!$P$7+Review!$P$8),2),""),"")</f>
        <v/>
      </c>
      <c r="AQ66" s="21">
        <f>IF(AP66="","",SUMPRODUCT(ISNUMBER($AP$2:$AP$501)*($AP$2:$AP$501&gt;AP66))+COUNTIF($AP$2:AP66,AP66))</f>
        <v/>
      </c>
    </row>
    <row r="67">
      <c r="AC67" s="19" t="n"/>
      <c r="AD67" s="23" t="n"/>
      <c r="AE67" s="23" t="n"/>
      <c r="AF67" s="23" t="n"/>
      <c r="AG67" s="23" t="n"/>
      <c r="AH67" s="23" t="n"/>
      <c r="AI67" s="23" t="n"/>
      <c r="AJ67" s="19" t="n"/>
      <c r="AK67" s="21">
        <f>IFERROR(TRIM(INDEX($A67:$AB67,MATCH(Lists!$J$2,$A$1:$AB$1,0))&amp;""),"")</f>
        <v/>
      </c>
      <c r="AL67" s="21">
        <f>IFERROR(TRIM(INDEX($A67:$AB67,MATCH(Lists!$J$3,$A$1:$AB$1,0))&amp;""),"")</f>
        <v/>
      </c>
      <c r="AM67" s="21">
        <f>IFERROR(TRIM(INDEX($A67:$AB67,MATCH(Lists!$J$4,$A$1:$AB$1,0))&amp;""),"")</f>
        <v/>
      </c>
      <c r="AN67" s="21">
        <f>IFERROR(TRIM(INDEX($A67:$AB67,MATCH(Lists!$J$5,$A$1:$AB$1,0))&amp;""),"")</f>
        <v/>
      </c>
      <c r="AO67" s="21">
        <f>IFERROR(TRIM(INDEX($A67:$AB67,MATCH(Lists!$J$6,$A$1:$AB$1,0))&amp;""),"")</f>
        <v/>
      </c>
      <c r="AP67" s="22">
        <f>IF(COUNT(AD67:AF67)=3,IFERROR(ROUND((AD67*Review!$P$6+AE67*Review!$P$7+AF67*Review!$P$8)/(Review!$P$6+Review!$P$7+Review!$P$8),2),""),"")</f>
        <v/>
      </c>
      <c r="AQ67" s="21">
        <f>IF(AP67="","",SUMPRODUCT(ISNUMBER($AP$2:$AP$501)*($AP$2:$AP$501&gt;AP67))+COUNTIF($AP$2:AP67,AP67))</f>
        <v/>
      </c>
    </row>
    <row r="68">
      <c r="AC68" s="19" t="n"/>
      <c r="AD68" s="23" t="n"/>
      <c r="AE68" s="23" t="n"/>
      <c r="AF68" s="23" t="n"/>
      <c r="AG68" s="23" t="n"/>
      <c r="AH68" s="23" t="n"/>
      <c r="AI68" s="23" t="n"/>
      <c r="AJ68" s="19" t="n"/>
      <c r="AK68" s="21">
        <f>IFERROR(TRIM(INDEX($A68:$AB68,MATCH(Lists!$J$2,$A$1:$AB$1,0))&amp;""),"")</f>
        <v/>
      </c>
      <c r="AL68" s="21">
        <f>IFERROR(TRIM(INDEX($A68:$AB68,MATCH(Lists!$J$3,$A$1:$AB$1,0))&amp;""),"")</f>
        <v/>
      </c>
      <c r="AM68" s="21">
        <f>IFERROR(TRIM(INDEX($A68:$AB68,MATCH(Lists!$J$4,$A$1:$AB$1,0))&amp;""),"")</f>
        <v/>
      </c>
      <c r="AN68" s="21">
        <f>IFERROR(TRIM(INDEX($A68:$AB68,MATCH(Lists!$J$5,$A$1:$AB$1,0))&amp;""),"")</f>
        <v/>
      </c>
      <c r="AO68" s="21">
        <f>IFERROR(TRIM(INDEX($A68:$AB68,MATCH(Lists!$J$6,$A$1:$AB$1,0))&amp;""),"")</f>
        <v/>
      </c>
      <c r="AP68" s="22">
        <f>IF(COUNT(AD68:AF68)=3,IFERROR(ROUND((AD68*Review!$P$6+AE68*Review!$P$7+AF68*Review!$P$8)/(Review!$P$6+Review!$P$7+Review!$P$8),2),""),"")</f>
        <v/>
      </c>
      <c r="AQ68" s="21">
        <f>IF(AP68="","",SUMPRODUCT(ISNUMBER($AP$2:$AP$501)*($AP$2:$AP$501&gt;AP68))+COUNTIF($AP$2:AP68,AP68))</f>
        <v/>
      </c>
    </row>
    <row r="69">
      <c r="AC69" s="19" t="n"/>
      <c r="AD69" s="23" t="n"/>
      <c r="AE69" s="23" t="n"/>
      <c r="AF69" s="23" t="n"/>
      <c r="AG69" s="23" t="n"/>
      <c r="AH69" s="23" t="n"/>
      <c r="AI69" s="23" t="n"/>
      <c r="AJ69" s="19" t="n"/>
      <c r="AK69" s="21">
        <f>IFERROR(TRIM(INDEX($A69:$AB69,MATCH(Lists!$J$2,$A$1:$AB$1,0))&amp;""),"")</f>
        <v/>
      </c>
      <c r="AL69" s="21">
        <f>IFERROR(TRIM(INDEX($A69:$AB69,MATCH(Lists!$J$3,$A$1:$AB$1,0))&amp;""),"")</f>
        <v/>
      </c>
      <c r="AM69" s="21">
        <f>IFERROR(TRIM(INDEX($A69:$AB69,MATCH(Lists!$J$4,$A$1:$AB$1,0))&amp;""),"")</f>
        <v/>
      </c>
      <c r="AN69" s="21">
        <f>IFERROR(TRIM(INDEX($A69:$AB69,MATCH(Lists!$J$5,$A$1:$AB$1,0))&amp;""),"")</f>
        <v/>
      </c>
      <c r="AO69" s="21">
        <f>IFERROR(TRIM(INDEX($A69:$AB69,MATCH(Lists!$J$6,$A$1:$AB$1,0))&amp;""),"")</f>
        <v/>
      </c>
      <c r="AP69" s="22">
        <f>IF(COUNT(AD69:AF69)=3,IFERROR(ROUND((AD69*Review!$P$6+AE69*Review!$P$7+AF69*Review!$P$8)/(Review!$P$6+Review!$P$7+Review!$P$8),2),""),"")</f>
        <v/>
      </c>
      <c r="AQ69" s="21">
        <f>IF(AP69="","",SUMPRODUCT(ISNUMBER($AP$2:$AP$501)*($AP$2:$AP$501&gt;AP69))+COUNTIF($AP$2:AP69,AP69))</f>
        <v/>
      </c>
    </row>
    <row r="70">
      <c r="AC70" s="19" t="n"/>
      <c r="AD70" s="23" t="n"/>
      <c r="AE70" s="23" t="n"/>
      <c r="AF70" s="23" t="n"/>
      <c r="AG70" s="23" t="n"/>
      <c r="AH70" s="23" t="n"/>
      <c r="AI70" s="23" t="n"/>
      <c r="AJ70" s="19" t="n"/>
      <c r="AK70" s="21">
        <f>IFERROR(TRIM(INDEX($A70:$AB70,MATCH(Lists!$J$2,$A$1:$AB$1,0))&amp;""),"")</f>
        <v/>
      </c>
      <c r="AL70" s="21">
        <f>IFERROR(TRIM(INDEX($A70:$AB70,MATCH(Lists!$J$3,$A$1:$AB$1,0))&amp;""),"")</f>
        <v/>
      </c>
      <c r="AM70" s="21">
        <f>IFERROR(TRIM(INDEX($A70:$AB70,MATCH(Lists!$J$4,$A$1:$AB$1,0))&amp;""),"")</f>
        <v/>
      </c>
      <c r="AN70" s="21">
        <f>IFERROR(TRIM(INDEX($A70:$AB70,MATCH(Lists!$J$5,$A$1:$AB$1,0))&amp;""),"")</f>
        <v/>
      </c>
      <c r="AO70" s="21">
        <f>IFERROR(TRIM(INDEX($A70:$AB70,MATCH(Lists!$J$6,$A$1:$AB$1,0))&amp;""),"")</f>
        <v/>
      </c>
      <c r="AP70" s="22">
        <f>IF(COUNT(AD70:AF70)=3,IFERROR(ROUND((AD70*Review!$P$6+AE70*Review!$P$7+AF70*Review!$P$8)/(Review!$P$6+Review!$P$7+Review!$P$8),2),""),"")</f>
        <v/>
      </c>
      <c r="AQ70" s="21">
        <f>IF(AP70="","",SUMPRODUCT(ISNUMBER($AP$2:$AP$501)*($AP$2:$AP$501&gt;AP70))+COUNTIF($AP$2:AP70,AP70))</f>
        <v/>
      </c>
    </row>
    <row r="71">
      <c r="AC71" s="19" t="n"/>
      <c r="AD71" s="23" t="n"/>
      <c r="AE71" s="23" t="n"/>
      <c r="AF71" s="23" t="n"/>
      <c r="AG71" s="23" t="n"/>
      <c r="AH71" s="23" t="n"/>
      <c r="AI71" s="23" t="n"/>
      <c r="AJ71" s="19" t="n"/>
      <c r="AK71" s="21">
        <f>IFERROR(TRIM(INDEX($A71:$AB71,MATCH(Lists!$J$2,$A$1:$AB$1,0))&amp;""),"")</f>
        <v/>
      </c>
      <c r="AL71" s="21">
        <f>IFERROR(TRIM(INDEX($A71:$AB71,MATCH(Lists!$J$3,$A$1:$AB$1,0))&amp;""),"")</f>
        <v/>
      </c>
      <c r="AM71" s="21">
        <f>IFERROR(TRIM(INDEX($A71:$AB71,MATCH(Lists!$J$4,$A$1:$AB$1,0))&amp;""),"")</f>
        <v/>
      </c>
      <c r="AN71" s="21">
        <f>IFERROR(TRIM(INDEX($A71:$AB71,MATCH(Lists!$J$5,$A$1:$AB$1,0))&amp;""),"")</f>
        <v/>
      </c>
      <c r="AO71" s="21">
        <f>IFERROR(TRIM(INDEX($A71:$AB71,MATCH(Lists!$J$6,$A$1:$AB$1,0))&amp;""),"")</f>
        <v/>
      </c>
      <c r="AP71" s="22">
        <f>IF(COUNT(AD71:AF71)=3,IFERROR(ROUND((AD71*Review!$P$6+AE71*Review!$P$7+AF71*Review!$P$8)/(Review!$P$6+Review!$P$7+Review!$P$8),2),""),"")</f>
        <v/>
      </c>
      <c r="AQ71" s="21">
        <f>IF(AP71="","",SUMPRODUCT(ISNUMBER($AP$2:$AP$501)*($AP$2:$AP$501&gt;AP71))+COUNTIF($AP$2:AP71,AP71))</f>
        <v/>
      </c>
    </row>
    <row r="72">
      <c r="AC72" s="19" t="n"/>
      <c r="AD72" s="23" t="n"/>
      <c r="AE72" s="23" t="n"/>
      <c r="AF72" s="23" t="n"/>
      <c r="AG72" s="23" t="n"/>
      <c r="AH72" s="23" t="n"/>
      <c r="AI72" s="23" t="n"/>
      <c r="AJ72" s="19" t="n"/>
      <c r="AK72" s="21">
        <f>IFERROR(TRIM(INDEX($A72:$AB72,MATCH(Lists!$J$2,$A$1:$AB$1,0))&amp;""),"")</f>
        <v/>
      </c>
      <c r="AL72" s="21">
        <f>IFERROR(TRIM(INDEX($A72:$AB72,MATCH(Lists!$J$3,$A$1:$AB$1,0))&amp;""),"")</f>
        <v/>
      </c>
      <c r="AM72" s="21">
        <f>IFERROR(TRIM(INDEX($A72:$AB72,MATCH(Lists!$J$4,$A$1:$AB$1,0))&amp;""),"")</f>
        <v/>
      </c>
      <c r="AN72" s="21">
        <f>IFERROR(TRIM(INDEX($A72:$AB72,MATCH(Lists!$J$5,$A$1:$AB$1,0))&amp;""),"")</f>
        <v/>
      </c>
      <c r="AO72" s="21">
        <f>IFERROR(TRIM(INDEX($A72:$AB72,MATCH(Lists!$J$6,$A$1:$AB$1,0))&amp;""),"")</f>
        <v/>
      </c>
      <c r="AP72" s="22">
        <f>IF(COUNT(AD72:AF72)=3,IFERROR(ROUND((AD72*Review!$P$6+AE72*Review!$P$7+AF72*Review!$P$8)/(Review!$P$6+Review!$P$7+Review!$P$8),2),""),"")</f>
        <v/>
      </c>
      <c r="AQ72" s="21">
        <f>IF(AP72="","",SUMPRODUCT(ISNUMBER($AP$2:$AP$501)*($AP$2:$AP$501&gt;AP72))+COUNTIF($AP$2:AP72,AP72))</f>
        <v/>
      </c>
    </row>
    <row r="73">
      <c r="AC73" s="19" t="n"/>
      <c r="AD73" s="23" t="n"/>
      <c r="AE73" s="23" t="n"/>
      <c r="AF73" s="23" t="n"/>
      <c r="AG73" s="23" t="n"/>
      <c r="AH73" s="23" t="n"/>
      <c r="AI73" s="23" t="n"/>
      <c r="AJ73" s="19" t="n"/>
      <c r="AK73" s="21">
        <f>IFERROR(TRIM(INDEX($A73:$AB73,MATCH(Lists!$J$2,$A$1:$AB$1,0))&amp;""),"")</f>
        <v/>
      </c>
      <c r="AL73" s="21">
        <f>IFERROR(TRIM(INDEX($A73:$AB73,MATCH(Lists!$J$3,$A$1:$AB$1,0))&amp;""),"")</f>
        <v/>
      </c>
      <c r="AM73" s="21">
        <f>IFERROR(TRIM(INDEX($A73:$AB73,MATCH(Lists!$J$4,$A$1:$AB$1,0))&amp;""),"")</f>
        <v/>
      </c>
      <c r="AN73" s="21">
        <f>IFERROR(TRIM(INDEX($A73:$AB73,MATCH(Lists!$J$5,$A$1:$AB$1,0))&amp;""),"")</f>
        <v/>
      </c>
      <c r="AO73" s="21">
        <f>IFERROR(TRIM(INDEX($A73:$AB73,MATCH(Lists!$J$6,$A$1:$AB$1,0))&amp;""),"")</f>
        <v/>
      </c>
      <c r="AP73" s="22">
        <f>IF(COUNT(AD73:AF73)=3,IFERROR(ROUND((AD73*Review!$P$6+AE73*Review!$P$7+AF73*Review!$P$8)/(Review!$P$6+Review!$P$7+Review!$P$8),2),""),"")</f>
        <v/>
      </c>
      <c r="AQ73" s="21">
        <f>IF(AP73="","",SUMPRODUCT(ISNUMBER($AP$2:$AP$501)*($AP$2:$AP$501&gt;AP73))+COUNTIF($AP$2:AP73,AP73))</f>
        <v/>
      </c>
    </row>
    <row r="74">
      <c r="AC74" s="19" t="n"/>
      <c r="AD74" s="23" t="n"/>
      <c r="AE74" s="23" t="n"/>
      <c r="AF74" s="23" t="n"/>
      <c r="AG74" s="23" t="n"/>
      <c r="AH74" s="23" t="n"/>
      <c r="AI74" s="23" t="n"/>
      <c r="AJ74" s="19" t="n"/>
      <c r="AK74" s="21">
        <f>IFERROR(TRIM(INDEX($A74:$AB74,MATCH(Lists!$J$2,$A$1:$AB$1,0))&amp;""),"")</f>
        <v/>
      </c>
      <c r="AL74" s="21">
        <f>IFERROR(TRIM(INDEX($A74:$AB74,MATCH(Lists!$J$3,$A$1:$AB$1,0))&amp;""),"")</f>
        <v/>
      </c>
      <c r="AM74" s="21">
        <f>IFERROR(TRIM(INDEX($A74:$AB74,MATCH(Lists!$J$4,$A$1:$AB$1,0))&amp;""),"")</f>
        <v/>
      </c>
      <c r="AN74" s="21">
        <f>IFERROR(TRIM(INDEX($A74:$AB74,MATCH(Lists!$J$5,$A$1:$AB$1,0))&amp;""),"")</f>
        <v/>
      </c>
      <c r="AO74" s="21">
        <f>IFERROR(TRIM(INDEX($A74:$AB74,MATCH(Lists!$J$6,$A$1:$AB$1,0))&amp;""),"")</f>
        <v/>
      </c>
      <c r="AP74" s="22">
        <f>IF(COUNT(AD74:AF74)=3,IFERROR(ROUND((AD74*Review!$P$6+AE74*Review!$P$7+AF74*Review!$P$8)/(Review!$P$6+Review!$P$7+Review!$P$8),2),""),"")</f>
        <v/>
      </c>
      <c r="AQ74" s="21">
        <f>IF(AP74="","",SUMPRODUCT(ISNUMBER($AP$2:$AP$501)*($AP$2:$AP$501&gt;AP74))+COUNTIF($AP$2:AP74,AP74))</f>
        <v/>
      </c>
    </row>
    <row r="75">
      <c r="AC75" s="19" t="n"/>
      <c r="AD75" s="23" t="n"/>
      <c r="AE75" s="23" t="n"/>
      <c r="AF75" s="23" t="n"/>
      <c r="AG75" s="23" t="n"/>
      <c r="AH75" s="23" t="n"/>
      <c r="AI75" s="23" t="n"/>
      <c r="AJ75" s="19" t="n"/>
      <c r="AK75" s="21">
        <f>IFERROR(TRIM(INDEX($A75:$AB75,MATCH(Lists!$J$2,$A$1:$AB$1,0))&amp;""),"")</f>
        <v/>
      </c>
      <c r="AL75" s="21">
        <f>IFERROR(TRIM(INDEX($A75:$AB75,MATCH(Lists!$J$3,$A$1:$AB$1,0))&amp;""),"")</f>
        <v/>
      </c>
      <c r="AM75" s="21">
        <f>IFERROR(TRIM(INDEX($A75:$AB75,MATCH(Lists!$J$4,$A$1:$AB$1,0))&amp;""),"")</f>
        <v/>
      </c>
      <c r="AN75" s="21">
        <f>IFERROR(TRIM(INDEX($A75:$AB75,MATCH(Lists!$J$5,$A$1:$AB$1,0))&amp;""),"")</f>
        <v/>
      </c>
      <c r="AO75" s="21">
        <f>IFERROR(TRIM(INDEX($A75:$AB75,MATCH(Lists!$J$6,$A$1:$AB$1,0))&amp;""),"")</f>
        <v/>
      </c>
      <c r="AP75" s="22">
        <f>IF(COUNT(AD75:AF75)=3,IFERROR(ROUND((AD75*Review!$P$6+AE75*Review!$P$7+AF75*Review!$P$8)/(Review!$P$6+Review!$P$7+Review!$P$8),2),""),"")</f>
        <v/>
      </c>
      <c r="AQ75" s="21">
        <f>IF(AP75="","",SUMPRODUCT(ISNUMBER($AP$2:$AP$501)*($AP$2:$AP$501&gt;AP75))+COUNTIF($AP$2:AP75,AP75))</f>
        <v/>
      </c>
    </row>
    <row r="76">
      <c r="AC76" s="19" t="n"/>
      <c r="AD76" s="23" t="n"/>
      <c r="AE76" s="23" t="n"/>
      <c r="AF76" s="23" t="n"/>
      <c r="AG76" s="23" t="n"/>
      <c r="AH76" s="23" t="n"/>
      <c r="AI76" s="23" t="n"/>
      <c r="AJ76" s="19" t="n"/>
      <c r="AK76" s="21">
        <f>IFERROR(TRIM(INDEX($A76:$AB76,MATCH(Lists!$J$2,$A$1:$AB$1,0))&amp;""),"")</f>
        <v/>
      </c>
      <c r="AL76" s="21">
        <f>IFERROR(TRIM(INDEX($A76:$AB76,MATCH(Lists!$J$3,$A$1:$AB$1,0))&amp;""),"")</f>
        <v/>
      </c>
      <c r="AM76" s="21">
        <f>IFERROR(TRIM(INDEX($A76:$AB76,MATCH(Lists!$J$4,$A$1:$AB$1,0))&amp;""),"")</f>
        <v/>
      </c>
      <c r="AN76" s="21">
        <f>IFERROR(TRIM(INDEX($A76:$AB76,MATCH(Lists!$J$5,$A$1:$AB$1,0))&amp;""),"")</f>
        <v/>
      </c>
      <c r="AO76" s="21">
        <f>IFERROR(TRIM(INDEX($A76:$AB76,MATCH(Lists!$J$6,$A$1:$AB$1,0))&amp;""),"")</f>
        <v/>
      </c>
      <c r="AP76" s="22">
        <f>IF(COUNT(AD76:AF76)=3,IFERROR(ROUND((AD76*Review!$P$6+AE76*Review!$P$7+AF76*Review!$P$8)/(Review!$P$6+Review!$P$7+Review!$P$8),2),""),"")</f>
        <v/>
      </c>
      <c r="AQ76" s="21">
        <f>IF(AP76="","",SUMPRODUCT(ISNUMBER($AP$2:$AP$501)*($AP$2:$AP$501&gt;AP76))+COUNTIF($AP$2:AP76,AP76))</f>
        <v/>
      </c>
    </row>
    <row r="77">
      <c r="AC77" s="19" t="n"/>
      <c r="AD77" s="23" t="n"/>
      <c r="AE77" s="23" t="n"/>
      <c r="AF77" s="23" t="n"/>
      <c r="AG77" s="23" t="n"/>
      <c r="AH77" s="23" t="n"/>
      <c r="AI77" s="23" t="n"/>
      <c r="AJ77" s="19" t="n"/>
      <c r="AK77" s="21">
        <f>IFERROR(TRIM(INDEX($A77:$AB77,MATCH(Lists!$J$2,$A$1:$AB$1,0))&amp;""),"")</f>
        <v/>
      </c>
      <c r="AL77" s="21">
        <f>IFERROR(TRIM(INDEX($A77:$AB77,MATCH(Lists!$J$3,$A$1:$AB$1,0))&amp;""),"")</f>
        <v/>
      </c>
      <c r="AM77" s="21">
        <f>IFERROR(TRIM(INDEX($A77:$AB77,MATCH(Lists!$J$4,$A$1:$AB$1,0))&amp;""),"")</f>
        <v/>
      </c>
      <c r="AN77" s="21">
        <f>IFERROR(TRIM(INDEX($A77:$AB77,MATCH(Lists!$J$5,$A$1:$AB$1,0))&amp;""),"")</f>
        <v/>
      </c>
      <c r="AO77" s="21">
        <f>IFERROR(TRIM(INDEX($A77:$AB77,MATCH(Lists!$J$6,$A$1:$AB$1,0))&amp;""),"")</f>
        <v/>
      </c>
      <c r="AP77" s="22">
        <f>IF(COUNT(AD77:AF77)=3,IFERROR(ROUND((AD77*Review!$P$6+AE77*Review!$P$7+AF77*Review!$P$8)/(Review!$P$6+Review!$P$7+Review!$P$8),2),""),"")</f>
        <v/>
      </c>
      <c r="AQ77" s="21">
        <f>IF(AP77="","",SUMPRODUCT(ISNUMBER($AP$2:$AP$501)*($AP$2:$AP$501&gt;AP77))+COUNTIF($AP$2:AP77,AP77))</f>
        <v/>
      </c>
    </row>
    <row r="78">
      <c r="AC78" s="19" t="n"/>
      <c r="AD78" s="23" t="n"/>
      <c r="AE78" s="23" t="n"/>
      <c r="AF78" s="23" t="n"/>
      <c r="AG78" s="23" t="n"/>
      <c r="AH78" s="23" t="n"/>
      <c r="AI78" s="23" t="n"/>
      <c r="AJ78" s="19" t="n"/>
      <c r="AK78" s="21">
        <f>IFERROR(TRIM(INDEX($A78:$AB78,MATCH(Lists!$J$2,$A$1:$AB$1,0))&amp;""),"")</f>
        <v/>
      </c>
      <c r="AL78" s="21">
        <f>IFERROR(TRIM(INDEX($A78:$AB78,MATCH(Lists!$J$3,$A$1:$AB$1,0))&amp;""),"")</f>
        <v/>
      </c>
      <c r="AM78" s="21">
        <f>IFERROR(TRIM(INDEX($A78:$AB78,MATCH(Lists!$J$4,$A$1:$AB$1,0))&amp;""),"")</f>
        <v/>
      </c>
      <c r="AN78" s="21">
        <f>IFERROR(TRIM(INDEX($A78:$AB78,MATCH(Lists!$J$5,$A$1:$AB$1,0))&amp;""),"")</f>
        <v/>
      </c>
      <c r="AO78" s="21">
        <f>IFERROR(TRIM(INDEX($A78:$AB78,MATCH(Lists!$J$6,$A$1:$AB$1,0))&amp;""),"")</f>
        <v/>
      </c>
      <c r="AP78" s="22">
        <f>IF(COUNT(AD78:AF78)=3,IFERROR(ROUND((AD78*Review!$P$6+AE78*Review!$P$7+AF78*Review!$P$8)/(Review!$P$6+Review!$P$7+Review!$P$8),2),""),"")</f>
        <v/>
      </c>
      <c r="AQ78" s="21">
        <f>IF(AP78="","",SUMPRODUCT(ISNUMBER($AP$2:$AP$501)*($AP$2:$AP$501&gt;AP78))+COUNTIF($AP$2:AP78,AP78))</f>
        <v/>
      </c>
    </row>
    <row r="79">
      <c r="AC79" s="19" t="n"/>
      <c r="AD79" s="23" t="n"/>
      <c r="AE79" s="23" t="n"/>
      <c r="AF79" s="23" t="n"/>
      <c r="AG79" s="23" t="n"/>
      <c r="AH79" s="23" t="n"/>
      <c r="AI79" s="23" t="n"/>
      <c r="AJ79" s="19" t="n"/>
      <c r="AK79" s="21">
        <f>IFERROR(TRIM(INDEX($A79:$AB79,MATCH(Lists!$J$2,$A$1:$AB$1,0))&amp;""),"")</f>
        <v/>
      </c>
      <c r="AL79" s="21">
        <f>IFERROR(TRIM(INDEX($A79:$AB79,MATCH(Lists!$J$3,$A$1:$AB$1,0))&amp;""),"")</f>
        <v/>
      </c>
      <c r="AM79" s="21">
        <f>IFERROR(TRIM(INDEX($A79:$AB79,MATCH(Lists!$J$4,$A$1:$AB$1,0))&amp;""),"")</f>
        <v/>
      </c>
      <c r="AN79" s="21">
        <f>IFERROR(TRIM(INDEX($A79:$AB79,MATCH(Lists!$J$5,$A$1:$AB$1,0))&amp;""),"")</f>
        <v/>
      </c>
      <c r="AO79" s="21">
        <f>IFERROR(TRIM(INDEX($A79:$AB79,MATCH(Lists!$J$6,$A$1:$AB$1,0))&amp;""),"")</f>
        <v/>
      </c>
      <c r="AP79" s="22">
        <f>IF(COUNT(AD79:AF79)=3,IFERROR(ROUND((AD79*Review!$P$6+AE79*Review!$P$7+AF79*Review!$P$8)/(Review!$P$6+Review!$P$7+Review!$P$8),2),""),"")</f>
        <v/>
      </c>
      <c r="AQ79" s="21">
        <f>IF(AP79="","",SUMPRODUCT(ISNUMBER($AP$2:$AP$501)*($AP$2:$AP$501&gt;AP79))+COUNTIF($AP$2:AP79,AP79))</f>
        <v/>
      </c>
    </row>
    <row r="80">
      <c r="AC80" s="19" t="n"/>
      <c r="AD80" s="23" t="n"/>
      <c r="AE80" s="23" t="n"/>
      <c r="AF80" s="23" t="n"/>
      <c r="AG80" s="23" t="n"/>
      <c r="AH80" s="23" t="n"/>
      <c r="AI80" s="23" t="n"/>
      <c r="AJ80" s="19" t="n"/>
      <c r="AK80" s="21">
        <f>IFERROR(TRIM(INDEX($A80:$AB80,MATCH(Lists!$J$2,$A$1:$AB$1,0))&amp;""),"")</f>
        <v/>
      </c>
      <c r="AL80" s="21">
        <f>IFERROR(TRIM(INDEX($A80:$AB80,MATCH(Lists!$J$3,$A$1:$AB$1,0))&amp;""),"")</f>
        <v/>
      </c>
      <c r="AM80" s="21">
        <f>IFERROR(TRIM(INDEX($A80:$AB80,MATCH(Lists!$J$4,$A$1:$AB$1,0))&amp;""),"")</f>
        <v/>
      </c>
      <c r="AN80" s="21">
        <f>IFERROR(TRIM(INDEX($A80:$AB80,MATCH(Lists!$J$5,$A$1:$AB$1,0))&amp;""),"")</f>
        <v/>
      </c>
      <c r="AO80" s="21">
        <f>IFERROR(TRIM(INDEX($A80:$AB80,MATCH(Lists!$J$6,$A$1:$AB$1,0))&amp;""),"")</f>
        <v/>
      </c>
      <c r="AP80" s="22">
        <f>IF(COUNT(AD80:AF80)=3,IFERROR(ROUND((AD80*Review!$P$6+AE80*Review!$P$7+AF80*Review!$P$8)/(Review!$P$6+Review!$P$7+Review!$P$8),2),""),"")</f>
        <v/>
      </c>
      <c r="AQ80" s="21">
        <f>IF(AP80="","",SUMPRODUCT(ISNUMBER($AP$2:$AP$501)*($AP$2:$AP$501&gt;AP80))+COUNTIF($AP$2:AP80,AP80))</f>
        <v/>
      </c>
    </row>
    <row r="81">
      <c r="AC81" s="19" t="n"/>
      <c r="AD81" s="23" t="n"/>
      <c r="AE81" s="23" t="n"/>
      <c r="AF81" s="23" t="n"/>
      <c r="AG81" s="23" t="n"/>
      <c r="AH81" s="23" t="n"/>
      <c r="AI81" s="23" t="n"/>
      <c r="AJ81" s="19" t="n"/>
      <c r="AK81" s="21">
        <f>IFERROR(TRIM(INDEX($A81:$AB81,MATCH(Lists!$J$2,$A$1:$AB$1,0))&amp;""),"")</f>
        <v/>
      </c>
      <c r="AL81" s="21">
        <f>IFERROR(TRIM(INDEX($A81:$AB81,MATCH(Lists!$J$3,$A$1:$AB$1,0))&amp;""),"")</f>
        <v/>
      </c>
      <c r="AM81" s="21">
        <f>IFERROR(TRIM(INDEX($A81:$AB81,MATCH(Lists!$J$4,$A$1:$AB$1,0))&amp;""),"")</f>
        <v/>
      </c>
      <c r="AN81" s="21">
        <f>IFERROR(TRIM(INDEX($A81:$AB81,MATCH(Lists!$J$5,$A$1:$AB$1,0))&amp;""),"")</f>
        <v/>
      </c>
      <c r="AO81" s="21">
        <f>IFERROR(TRIM(INDEX($A81:$AB81,MATCH(Lists!$J$6,$A$1:$AB$1,0))&amp;""),"")</f>
        <v/>
      </c>
      <c r="AP81" s="22">
        <f>IF(COUNT(AD81:AF81)=3,IFERROR(ROUND((AD81*Review!$P$6+AE81*Review!$P$7+AF81*Review!$P$8)/(Review!$P$6+Review!$P$7+Review!$P$8),2),""),"")</f>
        <v/>
      </c>
      <c r="AQ81" s="21">
        <f>IF(AP81="","",SUMPRODUCT(ISNUMBER($AP$2:$AP$501)*($AP$2:$AP$501&gt;AP81))+COUNTIF($AP$2:AP81,AP81))</f>
        <v/>
      </c>
    </row>
    <row r="82">
      <c r="AC82" s="19" t="n"/>
      <c r="AD82" s="23" t="n"/>
      <c r="AE82" s="23" t="n"/>
      <c r="AF82" s="23" t="n"/>
      <c r="AG82" s="23" t="n"/>
      <c r="AH82" s="23" t="n"/>
      <c r="AI82" s="23" t="n"/>
      <c r="AJ82" s="19" t="n"/>
      <c r="AK82" s="21">
        <f>IFERROR(TRIM(INDEX($A82:$AB82,MATCH(Lists!$J$2,$A$1:$AB$1,0))&amp;""),"")</f>
        <v/>
      </c>
      <c r="AL82" s="21">
        <f>IFERROR(TRIM(INDEX($A82:$AB82,MATCH(Lists!$J$3,$A$1:$AB$1,0))&amp;""),"")</f>
        <v/>
      </c>
      <c r="AM82" s="21">
        <f>IFERROR(TRIM(INDEX($A82:$AB82,MATCH(Lists!$J$4,$A$1:$AB$1,0))&amp;""),"")</f>
        <v/>
      </c>
      <c r="AN82" s="21">
        <f>IFERROR(TRIM(INDEX($A82:$AB82,MATCH(Lists!$J$5,$A$1:$AB$1,0))&amp;""),"")</f>
        <v/>
      </c>
      <c r="AO82" s="21">
        <f>IFERROR(TRIM(INDEX($A82:$AB82,MATCH(Lists!$J$6,$A$1:$AB$1,0))&amp;""),"")</f>
        <v/>
      </c>
      <c r="AP82" s="22">
        <f>IF(COUNT(AD82:AF82)=3,IFERROR(ROUND((AD82*Review!$P$6+AE82*Review!$P$7+AF82*Review!$P$8)/(Review!$P$6+Review!$P$7+Review!$P$8),2),""),"")</f>
        <v/>
      </c>
      <c r="AQ82" s="21">
        <f>IF(AP82="","",SUMPRODUCT(ISNUMBER($AP$2:$AP$501)*($AP$2:$AP$501&gt;AP82))+COUNTIF($AP$2:AP82,AP82))</f>
        <v/>
      </c>
    </row>
    <row r="83">
      <c r="AC83" s="19" t="n"/>
      <c r="AD83" s="23" t="n"/>
      <c r="AE83" s="23" t="n"/>
      <c r="AF83" s="23" t="n"/>
      <c r="AG83" s="23" t="n"/>
      <c r="AH83" s="23" t="n"/>
      <c r="AI83" s="23" t="n"/>
      <c r="AJ83" s="19" t="n"/>
      <c r="AK83" s="21">
        <f>IFERROR(TRIM(INDEX($A83:$AB83,MATCH(Lists!$J$2,$A$1:$AB$1,0))&amp;""),"")</f>
        <v/>
      </c>
      <c r="AL83" s="21">
        <f>IFERROR(TRIM(INDEX($A83:$AB83,MATCH(Lists!$J$3,$A$1:$AB$1,0))&amp;""),"")</f>
        <v/>
      </c>
      <c r="AM83" s="21">
        <f>IFERROR(TRIM(INDEX($A83:$AB83,MATCH(Lists!$J$4,$A$1:$AB$1,0))&amp;""),"")</f>
        <v/>
      </c>
      <c r="AN83" s="21">
        <f>IFERROR(TRIM(INDEX($A83:$AB83,MATCH(Lists!$J$5,$A$1:$AB$1,0))&amp;""),"")</f>
        <v/>
      </c>
      <c r="AO83" s="21">
        <f>IFERROR(TRIM(INDEX($A83:$AB83,MATCH(Lists!$J$6,$A$1:$AB$1,0))&amp;""),"")</f>
        <v/>
      </c>
      <c r="AP83" s="22">
        <f>IF(COUNT(AD83:AF83)=3,IFERROR(ROUND((AD83*Review!$P$6+AE83*Review!$P$7+AF83*Review!$P$8)/(Review!$P$6+Review!$P$7+Review!$P$8),2),""),"")</f>
        <v/>
      </c>
      <c r="AQ83" s="21">
        <f>IF(AP83="","",SUMPRODUCT(ISNUMBER($AP$2:$AP$501)*($AP$2:$AP$501&gt;AP83))+COUNTIF($AP$2:AP83,AP83))</f>
        <v/>
      </c>
    </row>
    <row r="84">
      <c r="AC84" s="19" t="n"/>
      <c r="AD84" s="23" t="n"/>
      <c r="AE84" s="23" t="n"/>
      <c r="AF84" s="23" t="n"/>
      <c r="AG84" s="23" t="n"/>
      <c r="AH84" s="23" t="n"/>
      <c r="AI84" s="23" t="n"/>
      <c r="AJ84" s="19" t="n"/>
      <c r="AK84" s="21">
        <f>IFERROR(TRIM(INDEX($A84:$AB84,MATCH(Lists!$J$2,$A$1:$AB$1,0))&amp;""),"")</f>
        <v/>
      </c>
      <c r="AL84" s="21">
        <f>IFERROR(TRIM(INDEX($A84:$AB84,MATCH(Lists!$J$3,$A$1:$AB$1,0))&amp;""),"")</f>
        <v/>
      </c>
      <c r="AM84" s="21">
        <f>IFERROR(TRIM(INDEX($A84:$AB84,MATCH(Lists!$J$4,$A$1:$AB$1,0))&amp;""),"")</f>
        <v/>
      </c>
      <c r="AN84" s="21">
        <f>IFERROR(TRIM(INDEX($A84:$AB84,MATCH(Lists!$J$5,$A$1:$AB$1,0))&amp;""),"")</f>
        <v/>
      </c>
      <c r="AO84" s="21">
        <f>IFERROR(TRIM(INDEX($A84:$AB84,MATCH(Lists!$J$6,$A$1:$AB$1,0))&amp;""),"")</f>
        <v/>
      </c>
      <c r="AP84" s="22">
        <f>IF(COUNT(AD84:AF84)=3,IFERROR(ROUND((AD84*Review!$P$6+AE84*Review!$P$7+AF84*Review!$P$8)/(Review!$P$6+Review!$P$7+Review!$P$8),2),""),"")</f>
        <v/>
      </c>
      <c r="AQ84" s="21">
        <f>IF(AP84="","",SUMPRODUCT(ISNUMBER($AP$2:$AP$501)*($AP$2:$AP$501&gt;AP84))+COUNTIF($AP$2:AP84,AP84))</f>
        <v/>
      </c>
    </row>
    <row r="85">
      <c r="AC85" s="19" t="n"/>
      <c r="AD85" s="23" t="n"/>
      <c r="AE85" s="23" t="n"/>
      <c r="AF85" s="23" t="n"/>
      <c r="AG85" s="23" t="n"/>
      <c r="AH85" s="23" t="n"/>
      <c r="AI85" s="23" t="n"/>
      <c r="AJ85" s="19" t="n"/>
      <c r="AK85" s="21">
        <f>IFERROR(TRIM(INDEX($A85:$AB85,MATCH(Lists!$J$2,$A$1:$AB$1,0))&amp;""),"")</f>
        <v/>
      </c>
      <c r="AL85" s="21">
        <f>IFERROR(TRIM(INDEX($A85:$AB85,MATCH(Lists!$J$3,$A$1:$AB$1,0))&amp;""),"")</f>
        <v/>
      </c>
      <c r="AM85" s="21">
        <f>IFERROR(TRIM(INDEX($A85:$AB85,MATCH(Lists!$J$4,$A$1:$AB$1,0))&amp;""),"")</f>
        <v/>
      </c>
      <c r="AN85" s="21">
        <f>IFERROR(TRIM(INDEX($A85:$AB85,MATCH(Lists!$J$5,$A$1:$AB$1,0))&amp;""),"")</f>
        <v/>
      </c>
      <c r="AO85" s="21">
        <f>IFERROR(TRIM(INDEX($A85:$AB85,MATCH(Lists!$J$6,$A$1:$AB$1,0))&amp;""),"")</f>
        <v/>
      </c>
      <c r="AP85" s="22">
        <f>IF(COUNT(AD85:AF85)=3,IFERROR(ROUND((AD85*Review!$P$6+AE85*Review!$P$7+AF85*Review!$P$8)/(Review!$P$6+Review!$P$7+Review!$P$8),2),""),"")</f>
        <v/>
      </c>
      <c r="AQ85" s="21">
        <f>IF(AP85="","",SUMPRODUCT(ISNUMBER($AP$2:$AP$501)*($AP$2:$AP$501&gt;AP85))+COUNTIF($AP$2:AP85,AP85))</f>
        <v/>
      </c>
    </row>
    <row r="86">
      <c r="AC86" s="19" t="n"/>
      <c r="AD86" s="23" t="n"/>
      <c r="AE86" s="23" t="n"/>
      <c r="AF86" s="23" t="n"/>
      <c r="AG86" s="23" t="n"/>
      <c r="AH86" s="23" t="n"/>
      <c r="AI86" s="23" t="n"/>
      <c r="AJ86" s="19" t="n"/>
      <c r="AK86" s="21">
        <f>IFERROR(TRIM(INDEX($A86:$AB86,MATCH(Lists!$J$2,$A$1:$AB$1,0))&amp;""),"")</f>
        <v/>
      </c>
      <c r="AL86" s="21">
        <f>IFERROR(TRIM(INDEX($A86:$AB86,MATCH(Lists!$J$3,$A$1:$AB$1,0))&amp;""),"")</f>
        <v/>
      </c>
      <c r="AM86" s="21">
        <f>IFERROR(TRIM(INDEX($A86:$AB86,MATCH(Lists!$J$4,$A$1:$AB$1,0))&amp;""),"")</f>
        <v/>
      </c>
      <c r="AN86" s="21">
        <f>IFERROR(TRIM(INDEX($A86:$AB86,MATCH(Lists!$J$5,$A$1:$AB$1,0))&amp;""),"")</f>
        <v/>
      </c>
      <c r="AO86" s="21">
        <f>IFERROR(TRIM(INDEX($A86:$AB86,MATCH(Lists!$J$6,$A$1:$AB$1,0))&amp;""),"")</f>
        <v/>
      </c>
      <c r="AP86" s="22">
        <f>IF(COUNT(AD86:AF86)=3,IFERROR(ROUND((AD86*Review!$P$6+AE86*Review!$P$7+AF86*Review!$P$8)/(Review!$P$6+Review!$P$7+Review!$P$8),2),""),"")</f>
        <v/>
      </c>
      <c r="AQ86" s="21">
        <f>IF(AP86="","",SUMPRODUCT(ISNUMBER($AP$2:$AP$501)*($AP$2:$AP$501&gt;AP86))+COUNTIF($AP$2:AP86,AP86))</f>
        <v/>
      </c>
    </row>
    <row r="87">
      <c r="AC87" s="19" t="n"/>
      <c r="AD87" s="23" t="n"/>
      <c r="AE87" s="23" t="n"/>
      <c r="AF87" s="23" t="n"/>
      <c r="AG87" s="23" t="n"/>
      <c r="AH87" s="23" t="n"/>
      <c r="AI87" s="23" t="n"/>
      <c r="AJ87" s="19" t="n"/>
      <c r="AK87" s="21">
        <f>IFERROR(TRIM(INDEX($A87:$AB87,MATCH(Lists!$J$2,$A$1:$AB$1,0))&amp;""),"")</f>
        <v/>
      </c>
      <c r="AL87" s="21">
        <f>IFERROR(TRIM(INDEX($A87:$AB87,MATCH(Lists!$J$3,$A$1:$AB$1,0))&amp;""),"")</f>
        <v/>
      </c>
      <c r="AM87" s="21">
        <f>IFERROR(TRIM(INDEX($A87:$AB87,MATCH(Lists!$J$4,$A$1:$AB$1,0))&amp;""),"")</f>
        <v/>
      </c>
      <c r="AN87" s="21">
        <f>IFERROR(TRIM(INDEX($A87:$AB87,MATCH(Lists!$J$5,$A$1:$AB$1,0))&amp;""),"")</f>
        <v/>
      </c>
      <c r="AO87" s="21">
        <f>IFERROR(TRIM(INDEX($A87:$AB87,MATCH(Lists!$J$6,$A$1:$AB$1,0))&amp;""),"")</f>
        <v/>
      </c>
      <c r="AP87" s="22">
        <f>IF(COUNT(AD87:AF87)=3,IFERROR(ROUND((AD87*Review!$P$6+AE87*Review!$P$7+AF87*Review!$P$8)/(Review!$P$6+Review!$P$7+Review!$P$8),2),""),"")</f>
        <v/>
      </c>
      <c r="AQ87" s="21">
        <f>IF(AP87="","",SUMPRODUCT(ISNUMBER($AP$2:$AP$501)*($AP$2:$AP$501&gt;AP87))+COUNTIF($AP$2:AP87,AP87))</f>
        <v/>
      </c>
    </row>
    <row r="88">
      <c r="AC88" s="19" t="n"/>
      <c r="AD88" s="23" t="n"/>
      <c r="AE88" s="23" t="n"/>
      <c r="AF88" s="23" t="n"/>
      <c r="AG88" s="23" t="n"/>
      <c r="AH88" s="23" t="n"/>
      <c r="AI88" s="23" t="n"/>
      <c r="AJ88" s="19" t="n"/>
      <c r="AK88" s="21">
        <f>IFERROR(TRIM(INDEX($A88:$AB88,MATCH(Lists!$J$2,$A$1:$AB$1,0))&amp;""),"")</f>
        <v/>
      </c>
      <c r="AL88" s="21">
        <f>IFERROR(TRIM(INDEX($A88:$AB88,MATCH(Lists!$J$3,$A$1:$AB$1,0))&amp;""),"")</f>
        <v/>
      </c>
      <c r="AM88" s="21">
        <f>IFERROR(TRIM(INDEX($A88:$AB88,MATCH(Lists!$J$4,$A$1:$AB$1,0))&amp;""),"")</f>
        <v/>
      </c>
      <c r="AN88" s="21">
        <f>IFERROR(TRIM(INDEX($A88:$AB88,MATCH(Lists!$J$5,$A$1:$AB$1,0))&amp;""),"")</f>
        <v/>
      </c>
      <c r="AO88" s="21">
        <f>IFERROR(TRIM(INDEX($A88:$AB88,MATCH(Lists!$J$6,$A$1:$AB$1,0))&amp;""),"")</f>
        <v/>
      </c>
      <c r="AP88" s="22">
        <f>IF(COUNT(AD88:AF88)=3,IFERROR(ROUND((AD88*Review!$P$6+AE88*Review!$P$7+AF88*Review!$P$8)/(Review!$P$6+Review!$P$7+Review!$P$8),2),""),"")</f>
        <v/>
      </c>
      <c r="AQ88" s="21">
        <f>IF(AP88="","",SUMPRODUCT(ISNUMBER($AP$2:$AP$501)*($AP$2:$AP$501&gt;AP88))+COUNTIF($AP$2:AP88,AP88))</f>
        <v/>
      </c>
    </row>
    <row r="89">
      <c r="AC89" s="19" t="n"/>
      <c r="AD89" s="23" t="n"/>
      <c r="AE89" s="23" t="n"/>
      <c r="AF89" s="23" t="n"/>
      <c r="AG89" s="23" t="n"/>
      <c r="AH89" s="23" t="n"/>
      <c r="AI89" s="23" t="n"/>
      <c r="AJ89" s="19" t="n"/>
      <c r="AK89" s="21">
        <f>IFERROR(TRIM(INDEX($A89:$AB89,MATCH(Lists!$J$2,$A$1:$AB$1,0))&amp;""),"")</f>
        <v/>
      </c>
      <c r="AL89" s="21">
        <f>IFERROR(TRIM(INDEX($A89:$AB89,MATCH(Lists!$J$3,$A$1:$AB$1,0))&amp;""),"")</f>
        <v/>
      </c>
      <c r="AM89" s="21">
        <f>IFERROR(TRIM(INDEX($A89:$AB89,MATCH(Lists!$J$4,$A$1:$AB$1,0))&amp;""),"")</f>
        <v/>
      </c>
      <c r="AN89" s="21">
        <f>IFERROR(TRIM(INDEX($A89:$AB89,MATCH(Lists!$J$5,$A$1:$AB$1,0))&amp;""),"")</f>
        <v/>
      </c>
      <c r="AO89" s="21">
        <f>IFERROR(TRIM(INDEX($A89:$AB89,MATCH(Lists!$J$6,$A$1:$AB$1,0))&amp;""),"")</f>
        <v/>
      </c>
      <c r="AP89" s="22">
        <f>IF(COUNT(AD89:AF89)=3,IFERROR(ROUND((AD89*Review!$P$6+AE89*Review!$P$7+AF89*Review!$P$8)/(Review!$P$6+Review!$P$7+Review!$P$8),2),""),"")</f>
        <v/>
      </c>
      <c r="AQ89" s="21">
        <f>IF(AP89="","",SUMPRODUCT(ISNUMBER($AP$2:$AP$501)*($AP$2:$AP$501&gt;AP89))+COUNTIF($AP$2:AP89,AP89))</f>
        <v/>
      </c>
    </row>
    <row r="90">
      <c r="AC90" s="19" t="n"/>
      <c r="AD90" s="23" t="n"/>
      <c r="AE90" s="23" t="n"/>
      <c r="AF90" s="23" t="n"/>
      <c r="AG90" s="23" t="n"/>
      <c r="AH90" s="23" t="n"/>
      <c r="AI90" s="23" t="n"/>
      <c r="AJ90" s="19" t="n"/>
      <c r="AK90" s="21">
        <f>IFERROR(TRIM(INDEX($A90:$AB90,MATCH(Lists!$J$2,$A$1:$AB$1,0))&amp;""),"")</f>
        <v/>
      </c>
      <c r="AL90" s="21">
        <f>IFERROR(TRIM(INDEX($A90:$AB90,MATCH(Lists!$J$3,$A$1:$AB$1,0))&amp;""),"")</f>
        <v/>
      </c>
      <c r="AM90" s="21">
        <f>IFERROR(TRIM(INDEX($A90:$AB90,MATCH(Lists!$J$4,$A$1:$AB$1,0))&amp;""),"")</f>
        <v/>
      </c>
      <c r="AN90" s="21">
        <f>IFERROR(TRIM(INDEX($A90:$AB90,MATCH(Lists!$J$5,$A$1:$AB$1,0))&amp;""),"")</f>
        <v/>
      </c>
      <c r="AO90" s="21">
        <f>IFERROR(TRIM(INDEX($A90:$AB90,MATCH(Lists!$J$6,$A$1:$AB$1,0))&amp;""),"")</f>
        <v/>
      </c>
      <c r="AP90" s="22">
        <f>IF(COUNT(AD90:AF90)=3,IFERROR(ROUND((AD90*Review!$P$6+AE90*Review!$P$7+AF90*Review!$P$8)/(Review!$P$6+Review!$P$7+Review!$P$8),2),""),"")</f>
        <v/>
      </c>
      <c r="AQ90" s="21">
        <f>IF(AP90="","",SUMPRODUCT(ISNUMBER($AP$2:$AP$501)*($AP$2:$AP$501&gt;AP90))+COUNTIF($AP$2:AP90,AP90))</f>
        <v/>
      </c>
    </row>
    <row r="91">
      <c r="AC91" s="19" t="n"/>
      <c r="AD91" s="23" t="n"/>
      <c r="AE91" s="23" t="n"/>
      <c r="AF91" s="23" t="n"/>
      <c r="AG91" s="23" t="n"/>
      <c r="AH91" s="23" t="n"/>
      <c r="AI91" s="23" t="n"/>
      <c r="AJ91" s="19" t="n"/>
      <c r="AK91" s="21">
        <f>IFERROR(TRIM(INDEX($A91:$AB91,MATCH(Lists!$J$2,$A$1:$AB$1,0))&amp;""),"")</f>
        <v/>
      </c>
      <c r="AL91" s="21">
        <f>IFERROR(TRIM(INDEX($A91:$AB91,MATCH(Lists!$J$3,$A$1:$AB$1,0))&amp;""),"")</f>
        <v/>
      </c>
      <c r="AM91" s="21">
        <f>IFERROR(TRIM(INDEX($A91:$AB91,MATCH(Lists!$J$4,$A$1:$AB$1,0))&amp;""),"")</f>
        <v/>
      </c>
      <c r="AN91" s="21">
        <f>IFERROR(TRIM(INDEX($A91:$AB91,MATCH(Lists!$J$5,$A$1:$AB$1,0))&amp;""),"")</f>
        <v/>
      </c>
      <c r="AO91" s="21">
        <f>IFERROR(TRIM(INDEX($A91:$AB91,MATCH(Lists!$J$6,$A$1:$AB$1,0))&amp;""),"")</f>
        <v/>
      </c>
      <c r="AP91" s="22">
        <f>IF(COUNT(AD91:AF91)=3,IFERROR(ROUND((AD91*Review!$P$6+AE91*Review!$P$7+AF91*Review!$P$8)/(Review!$P$6+Review!$P$7+Review!$P$8),2),""),"")</f>
        <v/>
      </c>
      <c r="AQ91" s="21">
        <f>IF(AP91="","",SUMPRODUCT(ISNUMBER($AP$2:$AP$501)*($AP$2:$AP$501&gt;AP91))+COUNTIF($AP$2:AP91,AP91))</f>
        <v/>
      </c>
    </row>
    <row r="92">
      <c r="AC92" s="19" t="n"/>
      <c r="AD92" s="23" t="n"/>
      <c r="AE92" s="23" t="n"/>
      <c r="AF92" s="23" t="n"/>
      <c r="AG92" s="23" t="n"/>
      <c r="AH92" s="23" t="n"/>
      <c r="AI92" s="23" t="n"/>
      <c r="AJ92" s="19" t="n"/>
      <c r="AK92" s="21">
        <f>IFERROR(TRIM(INDEX($A92:$AB92,MATCH(Lists!$J$2,$A$1:$AB$1,0))&amp;""),"")</f>
        <v/>
      </c>
      <c r="AL92" s="21">
        <f>IFERROR(TRIM(INDEX($A92:$AB92,MATCH(Lists!$J$3,$A$1:$AB$1,0))&amp;""),"")</f>
        <v/>
      </c>
      <c r="AM92" s="21">
        <f>IFERROR(TRIM(INDEX($A92:$AB92,MATCH(Lists!$J$4,$A$1:$AB$1,0))&amp;""),"")</f>
        <v/>
      </c>
      <c r="AN92" s="21">
        <f>IFERROR(TRIM(INDEX($A92:$AB92,MATCH(Lists!$J$5,$A$1:$AB$1,0))&amp;""),"")</f>
        <v/>
      </c>
      <c r="AO92" s="21">
        <f>IFERROR(TRIM(INDEX($A92:$AB92,MATCH(Lists!$J$6,$A$1:$AB$1,0))&amp;""),"")</f>
        <v/>
      </c>
      <c r="AP92" s="22">
        <f>IF(COUNT(AD92:AF92)=3,IFERROR(ROUND((AD92*Review!$P$6+AE92*Review!$P$7+AF92*Review!$P$8)/(Review!$P$6+Review!$P$7+Review!$P$8),2),""),"")</f>
        <v/>
      </c>
      <c r="AQ92" s="21">
        <f>IF(AP92="","",SUMPRODUCT(ISNUMBER($AP$2:$AP$501)*($AP$2:$AP$501&gt;AP92))+COUNTIF($AP$2:AP92,AP92))</f>
        <v/>
      </c>
    </row>
    <row r="93">
      <c r="AC93" s="19" t="n"/>
      <c r="AD93" s="23" t="n"/>
      <c r="AE93" s="23" t="n"/>
      <c r="AF93" s="23" t="n"/>
      <c r="AG93" s="23" t="n"/>
      <c r="AH93" s="23" t="n"/>
      <c r="AI93" s="23" t="n"/>
      <c r="AJ93" s="19" t="n"/>
      <c r="AK93" s="21">
        <f>IFERROR(TRIM(INDEX($A93:$AB93,MATCH(Lists!$J$2,$A$1:$AB$1,0))&amp;""),"")</f>
        <v/>
      </c>
      <c r="AL93" s="21">
        <f>IFERROR(TRIM(INDEX($A93:$AB93,MATCH(Lists!$J$3,$A$1:$AB$1,0))&amp;""),"")</f>
        <v/>
      </c>
      <c r="AM93" s="21">
        <f>IFERROR(TRIM(INDEX($A93:$AB93,MATCH(Lists!$J$4,$A$1:$AB$1,0))&amp;""),"")</f>
        <v/>
      </c>
      <c r="AN93" s="21">
        <f>IFERROR(TRIM(INDEX($A93:$AB93,MATCH(Lists!$J$5,$A$1:$AB$1,0))&amp;""),"")</f>
        <v/>
      </c>
      <c r="AO93" s="21">
        <f>IFERROR(TRIM(INDEX($A93:$AB93,MATCH(Lists!$J$6,$A$1:$AB$1,0))&amp;""),"")</f>
        <v/>
      </c>
      <c r="AP93" s="22">
        <f>IF(COUNT(AD93:AF93)=3,IFERROR(ROUND((AD93*Review!$P$6+AE93*Review!$P$7+AF93*Review!$P$8)/(Review!$P$6+Review!$P$7+Review!$P$8),2),""),"")</f>
        <v/>
      </c>
      <c r="AQ93" s="21">
        <f>IF(AP93="","",SUMPRODUCT(ISNUMBER($AP$2:$AP$501)*($AP$2:$AP$501&gt;AP93))+COUNTIF($AP$2:AP93,AP93))</f>
        <v/>
      </c>
    </row>
    <row r="94">
      <c r="AC94" s="19" t="n"/>
      <c r="AD94" s="23" t="n"/>
      <c r="AE94" s="23" t="n"/>
      <c r="AF94" s="23" t="n"/>
      <c r="AG94" s="23" t="n"/>
      <c r="AH94" s="23" t="n"/>
      <c r="AI94" s="23" t="n"/>
      <c r="AJ94" s="19" t="n"/>
      <c r="AK94" s="21">
        <f>IFERROR(TRIM(INDEX($A94:$AB94,MATCH(Lists!$J$2,$A$1:$AB$1,0))&amp;""),"")</f>
        <v/>
      </c>
      <c r="AL94" s="21">
        <f>IFERROR(TRIM(INDEX($A94:$AB94,MATCH(Lists!$J$3,$A$1:$AB$1,0))&amp;""),"")</f>
        <v/>
      </c>
      <c r="AM94" s="21">
        <f>IFERROR(TRIM(INDEX($A94:$AB94,MATCH(Lists!$J$4,$A$1:$AB$1,0))&amp;""),"")</f>
        <v/>
      </c>
      <c r="AN94" s="21">
        <f>IFERROR(TRIM(INDEX($A94:$AB94,MATCH(Lists!$J$5,$A$1:$AB$1,0))&amp;""),"")</f>
        <v/>
      </c>
      <c r="AO94" s="21">
        <f>IFERROR(TRIM(INDEX($A94:$AB94,MATCH(Lists!$J$6,$A$1:$AB$1,0))&amp;""),"")</f>
        <v/>
      </c>
      <c r="AP94" s="22">
        <f>IF(COUNT(AD94:AF94)=3,IFERROR(ROUND((AD94*Review!$P$6+AE94*Review!$P$7+AF94*Review!$P$8)/(Review!$P$6+Review!$P$7+Review!$P$8),2),""),"")</f>
        <v/>
      </c>
      <c r="AQ94" s="21">
        <f>IF(AP94="","",SUMPRODUCT(ISNUMBER($AP$2:$AP$501)*($AP$2:$AP$501&gt;AP94))+COUNTIF($AP$2:AP94,AP94))</f>
        <v/>
      </c>
    </row>
    <row r="95">
      <c r="AC95" s="19" t="n"/>
      <c r="AD95" s="23" t="n"/>
      <c r="AE95" s="23" t="n"/>
      <c r="AF95" s="23" t="n"/>
      <c r="AG95" s="23" t="n"/>
      <c r="AH95" s="23" t="n"/>
      <c r="AI95" s="23" t="n"/>
      <c r="AJ95" s="19" t="n"/>
      <c r="AK95" s="21">
        <f>IFERROR(TRIM(INDEX($A95:$AB95,MATCH(Lists!$J$2,$A$1:$AB$1,0))&amp;""),"")</f>
        <v/>
      </c>
      <c r="AL95" s="21">
        <f>IFERROR(TRIM(INDEX($A95:$AB95,MATCH(Lists!$J$3,$A$1:$AB$1,0))&amp;""),"")</f>
        <v/>
      </c>
      <c r="AM95" s="21">
        <f>IFERROR(TRIM(INDEX($A95:$AB95,MATCH(Lists!$J$4,$A$1:$AB$1,0))&amp;""),"")</f>
        <v/>
      </c>
      <c r="AN95" s="21">
        <f>IFERROR(TRIM(INDEX($A95:$AB95,MATCH(Lists!$J$5,$A$1:$AB$1,0))&amp;""),"")</f>
        <v/>
      </c>
      <c r="AO95" s="21">
        <f>IFERROR(TRIM(INDEX($A95:$AB95,MATCH(Lists!$J$6,$A$1:$AB$1,0))&amp;""),"")</f>
        <v/>
      </c>
      <c r="AP95" s="22">
        <f>IF(COUNT(AD95:AF95)=3,IFERROR(ROUND((AD95*Review!$P$6+AE95*Review!$P$7+AF95*Review!$P$8)/(Review!$P$6+Review!$P$7+Review!$P$8),2),""),"")</f>
        <v/>
      </c>
      <c r="AQ95" s="21">
        <f>IF(AP95="","",SUMPRODUCT(ISNUMBER($AP$2:$AP$501)*($AP$2:$AP$501&gt;AP95))+COUNTIF($AP$2:AP95,AP95))</f>
        <v/>
      </c>
    </row>
    <row r="96">
      <c r="AC96" s="19" t="n"/>
      <c r="AD96" s="23" t="n"/>
      <c r="AE96" s="23" t="n"/>
      <c r="AF96" s="23" t="n"/>
      <c r="AG96" s="23" t="n"/>
      <c r="AH96" s="23" t="n"/>
      <c r="AI96" s="23" t="n"/>
      <c r="AJ96" s="19" t="n"/>
      <c r="AK96" s="21">
        <f>IFERROR(TRIM(INDEX($A96:$AB96,MATCH(Lists!$J$2,$A$1:$AB$1,0))&amp;""),"")</f>
        <v/>
      </c>
      <c r="AL96" s="21">
        <f>IFERROR(TRIM(INDEX($A96:$AB96,MATCH(Lists!$J$3,$A$1:$AB$1,0))&amp;""),"")</f>
        <v/>
      </c>
      <c r="AM96" s="21">
        <f>IFERROR(TRIM(INDEX($A96:$AB96,MATCH(Lists!$J$4,$A$1:$AB$1,0))&amp;""),"")</f>
        <v/>
      </c>
      <c r="AN96" s="21">
        <f>IFERROR(TRIM(INDEX($A96:$AB96,MATCH(Lists!$J$5,$A$1:$AB$1,0))&amp;""),"")</f>
        <v/>
      </c>
      <c r="AO96" s="21">
        <f>IFERROR(TRIM(INDEX($A96:$AB96,MATCH(Lists!$J$6,$A$1:$AB$1,0))&amp;""),"")</f>
        <v/>
      </c>
      <c r="AP96" s="22">
        <f>IF(COUNT(AD96:AF96)=3,IFERROR(ROUND((AD96*Review!$P$6+AE96*Review!$P$7+AF96*Review!$P$8)/(Review!$P$6+Review!$P$7+Review!$P$8),2),""),"")</f>
        <v/>
      </c>
      <c r="AQ96" s="21">
        <f>IF(AP96="","",SUMPRODUCT(ISNUMBER($AP$2:$AP$501)*($AP$2:$AP$501&gt;AP96))+COUNTIF($AP$2:AP96,AP96))</f>
        <v/>
      </c>
    </row>
    <row r="97">
      <c r="AC97" s="19" t="n"/>
      <c r="AD97" s="23" t="n"/>
      <c r="AE97" s="23" t="n"/>
      <c r="AF97" s="23" t="n"/>
      <c r="AG97" s="23" t="n"/>
      <c r="AH97" s="23" t="n"/>
      <c r="AI97" s="23" t="n"/>
      <c r="AJ97" s="19" t="n"/>
      <c r="AK97" s="21">
        <f>IFERROR(TRIM(INDEX($A97:$AB97,MATCH(Lists!$J$2,$A$1:$AB$1,0))&amp;""),"")</f>
        <v/>
      </c>
      <c r="AL97" s="21">
        <f>IFERROR(TRIM(INDEX($A97:$AB97,MATCH(Lists!$J$3,$A$1:$AB$1,0))&amp;""),"")</f>
        <v/>
      </c>
      <c r="AM97" s="21">
        <f>IFERROR(TRIM(INDEX($A97:$AB97,MATCH(Lists!$J$4,$A$1:$AB$1,0))&amp;""),"")</f>
        <v/>
      </c>
      <c r="AN97" s="21">
        <f>IFERROR(TRIM(INDEX($A97:$AB97,MATCH(Lists!$J$5,$A$1:$AB$1,0))&amp;""),"")</f>
        <v/>
      </c>
      <c r="AO97" s="21">
        <f>IFERROR(TRIM(INDEX($A97:$AB97,MATCH(Lists!$J$6,$A$1:$AB$1,0))&amp;""),"")</f>
        <v/>
      </c>
      <c r="AP97" s="22">
        <f>IF(COUNT(AD97:AF97)=3,IFERROR(ROUND((AD97*Review!$P$6+AE97*Review!$P$7+AF97*Review!$P$8)/(Review!$P$6+Review!$P$7+Review!$P$8),2),""),"")</f>
        <v/>
      </c>
      <c r="AQ97" s="21">
        <f>IF(AP97="","",SUMPRODUCT(ISNUMBER($AP$2:$AP$501)*($AP$2:$AP$501&gt;AP97))+COUNTIF($AP$2:AP97,AP97))</f>
        <v/>
      </c>
    </row>
    <row r="98">
      <c r="AC98" s="19" t="n"/>
      <c r="AD98" s="23" t="n"/>
      <c r="AE98" s="23" t="n"/>
      <c r="AF98" s="23" t="n"/>
      <c r="AG98" s="23" t="n"/>
      <c r="AH98" s="23" t="n"/>
      <c r="AI98" s="23" t="n"/>
      <c r="AJ98" s="19" t="n"/>
      <c r="AK98" s="21">
        <f>IFERROR(TRIM(INDEX($A98:$AB98,MATCH(Lists!$J$2,$A$1:$AB$1,0))&amp;""),"")</f>
        <v/>
      </c>
      <c r="AL98" s="21">
        <f>IFERROR(TRIM(INDEX($A98:$AB98,MATCH(Lists!$J$3,$A$1:$AB$1,0))&amp;""),"")</f>
        <v/>
      </c>
      <c r="AM98" s="21">
        <f>IFERROR(TRIM(INDEX($A98:$AB98,MATCH(Lists!$J$4,$A$1:$AB$1,0))&amp;""),"")</f>
        <v/>
      </c>
      <c r="AN98" s="21">
        <f>IFERROR(TRIM(INDEX($A98:$AB98,MATCH(Lists!$J$5,$A$1:$AB$1,0))&amp;""),"")</f>
        <v/>
      </c>
      <c r="AO98" s="21">
        <f>IFERROR(TRIM(INDEX($A98:$AB98,MATCH(Lists!$J$6,$A$1:$AB$1,0))&amp;""),"")</f>
        <v/>
      </c>
      <c r="AP98" s="22">
        <f>IF(COUNT(AD98:AF98)=3,IFERROR(ROUND((AD98*Review!$P$6+AE98*Review!$P$7+AF98*Review!$P$8)/(Review!$P$6+Review!$P$7+Review!$P$8),2),""),"")</f>
        <v/>
      </c>
      <c r="AQ98" s="21">
        <f>IF(AP98="","",SUMPRODUCT(ISNUMBER($AP$2:$AP$501)*($AP$2:$AP$501&gt;AP98))+COUNTIF($AP$2:AP98,AP98))</f>
        <v/>
      </c>
    </row>
    <row r="99">
      <c r="AC99" s="19" t="n"/>
      <c r="AD99" s="23" t="n"/>
      <c r="AE99" s="23" t="n"/>
      <c r="AF99" s="23" t="n"/>
      <c r="AG99" s="23" t="n"/>
      <c r="AH99" s="23" t="n"/>
      <c r="AI99" s="23" t="n"/>
      <c r="AJ99" s="19" t="n"/>
      <c r="AK99" s="21">
        <f>IFERROR(TRIM(INDEX($A99:$AB99,MATCH(Lists!$J$2,$A$1:$AB$1,0))&amp;""),"")</f>
        <v/>
      </c>
      <c r="AL99" s="21">
        <f>IFERROR(TRIM(INDEX($A99:$AB99,MATCH(Lists!$J$3,$A$1:$AB$1,0))&amp;""),"")</f>
        <v/>
      </c>
      <c r="AM99" s="21">
        <f>IFERROR(TRIM(INDEX($A99:$AB99,MATCH(Lists!$J$4,$A$1:$AB$1,0))&amp;""),"")</f>
        <v/>
      </c>
      <c r="AN99" s="21">
        <f>IFERROR(TRIM(INDEX($A99:$AB99,MATCH(Lists!$J$5,$A$1:$AB$1,0))&amp;""),"")</f>
        <v/>
      </c>
      <c r="AO99" s="21">
        <f>IFERROR(TRIM(INDEX($A99:$AB99,MATCH(Lists!$J$6,$A$1:$AB$1,0))&amp;""),"")</f>
        <v/>
      </c>
      <c r="AP99" s="22">
        <f>IF(COUNT(AD99:AF99)=3,IFERROR(ROUND((AD99*Review!$P$6+AE99*Review!$P$7+AF99*Review!$P$8)/(Review!$P$6+Review!$P$7+Review!$P$8),2),""),"")</f>
        <v/>
      </c>
      <c r="AQ99" s="21">
        <f>IF(AP99="","",SUMPRODUCT(ISNUMBER($AP$2:$AP$501)*($AP$2:$AP$501&gt;AP99))+COUNTIF($AP$2:AP99,AP99))</f>
        <v/>
      </c>
    </row>
    <row r="100">
      <c r="AC100" s="19" t="n"/>
      <c r="AD100" s="23" t="n"/>
      <c r="AE100" s="23" t="n"/>
      <c r="AF100" s="23" t="n"/>
      <c r="AG100" s="23" t="n"/>
      <c r="AH100" s="23" t="n"/>
      <c r="AI100" s="23" t="n"/>
      <c r="AJ100" s="19" t="n"/>
      <c r="AK100" s="21">
        <f>IFERROR(TRIM(INDEX($A100:$AB100,MATCH(Lists!$J$2,$A$1:$AB$1,0))&amp;""),"")</f>
        <v/>
      </c>
      <c r="AL100" s="21">
        <f>IFERROR(TRIM(INDEX($A100:$AB100,MATCH(Lists!$J$3,$A$1:$AB$1,0))&amp;""),"")</f>
        <v/>
      </c>
      <c r="AM100" s="21">
        <f>IFERROR(TRIM(INDEX($A100:$AB100,MATCH(Lists!$J$4,$A$1:$AB$1,0))&amp;""),"")</f>
        <v/>
      </c>
      <c r="AN100" s="21">
        <f>IFERROR(TRIM(INDEX($A100:$AB100,MATCH(Lists!$J$5,$A$1:$AB$1,0))&amp;""),"")</f>
        <v/>
      </c>
      <c r="AO100" s="21">
        <f>IFERROR(TRIM(INDEX($A100:$AB100,MATCH(Lists!$J$6,$A$1:$AB$1,0))&amp;""),"")</f>
        <v/>
      </c>
      <c r="AP100" s="22">
        <f>IF(COUNT(AD100:AF100)=3,IFERROR(ROUND((AD100*Review!$P$6+AE100*Review!$P$7+AF100*Review!$P$8)/(Review!$P$6+Review!$P$7+Review!$P$8),2),""),"")</f>
        <v/>
      </c>
      <c r="AQ100" s="21">
        <f>IF(AP100="","",SUMPRODUCT(ISNUMBER($AP$2:$AP$501)*($AP$2:$AP$501&gt;AP100))+COUNTIF($AP$2:AP100,AP100))</f>
        <v/>
      </c>
    </row>
    <row r="101">
      <c r="AC101" s="19" t="n"/>
      <c r="AD101" s="23" t="n"/>
      <c r="AE101" s="23" t="n"/>
      <c r="AF101" s="23" t="n"/>
      <c r="AG101" s="23" t="n"/>
      <c r="AH101" s="23" t="n"/>
      <c r="AI101" s="23" t="n"/>
      <c r="AJ101" s="19" t="n"/>
      <c r="AK101" s="21">
        <f>IFERROR(TRIM(INDEX($A101:$AB101,MATCH(Lists!$J$2,$A$1:$AB$1,0))&amp;""),"")</f>
        <v/>
      </c>
      <c r="AL101" s="21">
        <f>IFERROR(TRIM(INDEX($A101:$AB101,MATCH(Lists!$J$3,$A$1:$AB$1,0))&amp;""),"")</f>
        <v/>
      </c>
      <c r="AM101" s="21">
        <f>IFERROR(TRIM(INDEX($A101:$AB101,MATCH(Lists!$J$4,$A$1:$AB$1,0))&amp;""),"")</f>
        <v/>
      </c>
      <c r="AN101" s="21">
        <f>IFERROR(TRIM(INDEX($A101:$AB101,MATCH(Lists!$J$5,$A$1:$AB$1,0))&amp;""),"")</f>
        <v/>
      </c>
      <c r="AO101" s="21">
        <f>IFERROR(TRIM(INDEX($A101:$AB101,MATCH(Lists!$J$6,$A$1:$AB$1,0))&amp;""),"")</f>
        <v/>
      </c>
      <c r="AP101" s="22">
        <f>IF(COUNT(AD101:AF101)=3,IFERROR(ROUND((AD101*Review!$P$6+AE101*Review!$P$7+AF101*Review!$P$8)/(Review!$P$6+Review!$P$7+Review!$P$8),2),""),"")</f>
        <v/>
      </c>
      <c r="AQ101" s="21">
        <f>IF(AP101="","",SUMPRODUCT(ISNUMBER($AP$2:$AP$501)*($AP$2:$AP$501&gt;AP101))+COUNTIF($AP$2:AP101,AP101))</f>
        <v/>
      </c>
    </row>
    <row r="102">
      <c r="AC102" s="19" t="n"/>
      <c r="AD102" s="23" t="n"/>
      <c r="AE102" s="23" t="n"/>
      <c r="AF102" s="23" t="n"/>
      <c r="AG102" s="23" t="n"/>
      <c r="AH102" s="23" t="n"/>
      <c r="AI102" s="23" t="n"/>
      <c r="AJ102" s="19" t="n"/>
      <c r="AK102" s="21">
        <f>IFERROR(TRIM(INDEX($A102:$AB102,MATCH(Lists!$J$2,$A$1:$AB$1,0))&amp;""),"")</f>
        <v/>
      </c>
      <c r="AL102" s="21">
        <f>IFERROR(TRIM(INDEX($A102:$AB102,MATCH(Lists!$J$3,$A$1:$AB$1,0))&amp;""),"")</f>
        <v/>
      </c>
      <c r="AM102" s="21">
        <f>IFERROR(TRIM(INDEX($A102:$AB102,MATCH(Lists!$J$4,$A$1:$AB$1,0))&amp;""),"")</f>
        <v/>
      </c>
      <c r="AN102" s="21">
        <f>IFERROR(TRIM(INDEX($A102:$AB102,MATCH(Lists!$J$5,$A$1:$AB$1,0))&amp;""),"")</f>
        <v/>
      </c>
      <c r="AO102" s="21">
        <f>IFERROR(TRIM(INDEX($A102:$AB102,MATCH(Lists!$J$6,$A$1:$AB$1,0))&amp;""),"")</f>
        <v/>
      </c>
      <c r="AP102" s="22">
        <f>IF(COUNT(AD102:AF102)=3,IFERROR(ROUND((AD102*Review!$P$6+AE102*Review!$P$7+AF102*Review!$P$8)/(Review!$P$6+Review!$P$7+Review!$P$8),2),""),"")</f>
        <v/>
      </c>
      <c r="AQ102" s="21">
        <f>IF(AP102="","",SUMPRODUCT(ISNUMBER($AP$2:$AP$501)*($AP$2:$AP$501&gt;AP102))+COUNTIF($AP$2:AP102,AP102))</f>
        <v/>
      </c>
    </row>
    <row r="103">
      <c r="AC103" s="19" t="n"/>
      <c r="AD103" s="23" t="n"/>
      <c r="AE103" s="23" t="n"/>
      <c r="AF103" s="23" t="n"/>
      <c r="AG103" s="23" t="n"/>
      <c r="AH103" s="23" t="n"/>
      <c r="AI103" s="23" t="n"/>
      <c r="AJ103" s="19" t="n"/>
      <c r="AK103" s="21">
        <f>IFERROR(TRIM(INDEX($A103:$AB103,MATCH(Lists!$J$2,$A$1:$AB$1,0))&amp;""),"")</f>
        <v/>
      </c>
      <c r="AL103" s="21">
        <f>IFERROR(TRIM(INDEX($A103:$AB103,MATCH(Lists!$J$3,$A$1:$AB$1,0))&amp;""),"")</f>
        <v/>
      </c>
      <c r="AM103" s="21">
        <f>IFERROR(TRIM(INDEX($A103:$AB103,MATCH(Lists!$J$4,$A$1:$AB$1,0))&amp;""),"")</f>
        <v/>
      </c>
      <c r="AN103" s="21">
        <f>IFERROR(TRIM(INDEX($A103:$AB103,MATCH(Lists!$J$5,$A$1:$AB$1,0))&amp;""),"")</f>
        <v/>
      </c>
      <c r="AO103" s="21">
        <f>IFERROR(TRIM(INDEX($A103:$AB103,MATCH(Lists!$J$6,$A$1:$AB$1,0))&amp;""),"")</f>
        <v/>
      </c>
      <c r="AP103" s="22">
        <f>IF(COUNT(AD103:AF103)=3,IFERROR(ROUND((AD103*Review!$P$6+AE103*Review!$P$7+AF103*Review!$P$8)/(Review!$P$6+Review!$P$7+Review!$P$8),2),""),"")</f>
        <v/>
      </c>
      <c r="AQ103" s="21">
        <f>IF(AP103="","",SUMPRODUCT(ISNUMBER($AP$2:$AP$501)*($AP$2:$AP$501&gt;AP103))+COUNTIF($AP$2:AP103,AP103))</f>
        <v/>
      </c>
    </row>
    <row r="104">
      <c r="AC104" s="19" t="n"/>
      <c r="AD104" s="23" t="n"/>
      <c r="AE104" s="23" t="n"/>
      <c r="AF104" s="23" t="n"/>
      <c r="AG104" s="23" t="n"/>
      <c r="AH104" s="23" t="n"/>
      <c r="AI104" s="23" t="n"/>
      <c r="AJ104" s="19" t="n"/>
      <c r="AK104" s="21">
        <f>IFERROR(TRIM(INDEX($A104:$AB104,MATCH(Lists!$J$2,$A$1:$AB$1,0))&amp;""),"")</f>
        <v/>
      </c>
      <c r="AL104" s="21">
        <f>IFERROR(TRIM(INDEX($A104:$AB104,MATCH(Lists!$J$3,$A$1:$AB$1,0))&amp;""),"")</f>
        <v/>
      </c>
      <c r="AM104" s="21">
        <f>IFERROR(TRIM(INDEX($A104:$AB104,MATCH(Lists!$J$4,$A$1:$AB$1,0))&amp;""),"")</f>
        <v/>
      </c>
      <c r="AN104" s="21">
        <f>IFERROR(TRIM(INDEX($A104:$AB104,MATCH(Lists!$J$5,$A$1:$AB$1,0))&amp;""),"")</f>
        <v/>
      </c>
      <c r="AO104" s="21">
        <f>IFERROR(TRIM(INDEX($A104:$AB104,MATCH(Lists!$J$6,$A$1:$AB$1,0))&amp;""),"")</f>
        <v/>
      </c>
      <c r="AP104" s="22">
        <f>IF(COUNT(AD104:AF104)=3,IFERROR(ROUND((AD104*Review!$P$6+AE104*Review!$P$7+AF104*Review!$P$8)/(Review!$P$6+Review!$P$7+Review!$P$8),2),""),"")</f>
        <v/>
      </c>
      <c r="AQ104" s="21">
        <f>IF(AP104="","",SUMPRODUCT(ISNUMBER($AP$2:$AP$501)*($AP$2:$AP$501&gt;AP104))+COUNTIF($AP$2:AP104,AP104))</f>
        <v/>
      </c>
    </row>
    <row r="105">
      <c r="AC105" s="19" t="n"/>
      <c r="AD105" s="23" t="n"/>
      <c r="AE105" s="23" t="n"/>
      <c r="AF105" s="23" t="n"/>
      <c r="AG105" s="23" t="n"/>
      <c r="AH105" s="23" t="n"/>
      <c r="AI105" s="23" t="n"/>
      <c r="AJ105" s="19" t="n"/>
      <c r="AK105" s="21">
        <f>IFERROR(TRIM(INDEX($A105:$AB105,MATCH(Lists!$J$2,$A$1:$AB$1,0))&amp;""),"")</f>
        <v/>
      </c>
      <c r="AL105" s="21">
        <f>IFERROR(TRIM(INDEX($A105:$AB105,MATCH(Lists!$J$3,$A$1:$AB$1,0))&amp;""),"")</f>
        <v/>
      </c>
      <c r="AM105" s="21">
        <f>IFERROR(TRIM(INDEX($A105:$AB105,MATCH(Lists!$J$4,$A$1:$AB$1,0))&amp;""),"")</f>
        <v/>
      </c>
      <c r="AN105" s="21">
        <f>IFERROR(TRIM(INDEX($A105:$AB105,MATCH(Lists!$J$5,$A$1:$AB$1,0))&amp;""),"")</f>
        <v/>
      </c>
      <c r="AO105" s="21">
        <f>IFERROR(TRIM(INDEX($A105:$AB105,MATCH(Lists!$J$6,$A$1:$AB$1,0))&amp;""),"")</f>
        <v/>
      </c>
      <c r="AP105" s="22">
        <f>IF(COUNT(AD105:AF105)=3,IFERROR(ROUND((AD105*Review!$P$6+AE105*Review!$P$7+AF105*Review!$P$8)/(Review!$P$6+Review!$P$7+Review!$P$8),2),""),"")</f>
        <v/>
      </c>
      <c r="AQ105" s="21">
        <f>IF(AP105="","",SUMPRODUCT(ISNUMBER($AP$2:$AP$501)*($AP$2:$AP$501&gt;AP105))+COUNTIF($AP$2:AP105,AP105))</f>
        <v/>
      </c>
    </row>
    <row r="106">
      <c r="AC106" s="19" t="n"/>
      <c r="AD106" s="23" t="n"/>
      <c r="AE106" s="23" t="n"/>
      <c r="AF106" s="23" t="n"/>
      <c r="AG106" s="23" t="n"/>
      <c r="AH106" s="23" t="n"/>
      <c r="AI106" s="23" t="n"/>
      <c r="AJ106" s="19" t="n"/>
      <c r="AK106" s="21">
        <f>IFERROR(TRIM(INDEX($A106:$AB106,MATCH(Lists!$J$2,$A$1:$AB$1,0))&amp;""),"")</f>
        <v/>
      </c>
      <c r="AL106" s="21">
        <f>IFERROR(TRIM(INDEX($A106:$AB106,MATCH(Lists!$J$3,$A$1:$AB$1,0))&amp;""),"")</f>
        <v/>
      </c>
      <c r="AM106" s="21">
        <f>IFERROR(TRIM(INDEX($A106:$AB106,MATCH(Lists!$J$4,$A$1:$AB$1,0))&amp;""),"")</f>
        <v/>
      </c>
      <c r="AN106" s="21">
        <f>IFERROR(TRIM(INDEX($A106:$AB106,MATCH(Lists!$J$5,$A$1:$AB$1,0))&amp;""),"")</f>
        <v/>
      </c>
      <c r="AO106" s="21">
        <f>IFERROR(TRIM(INDEX($A106:$AB106,MATCH(Lists!$J$6,$A$1:$AB$1,0))&amp;""),"")</f>
        <v/>
      </c>
      <c r="AP106" s="22">
        <f>IF(COUNT(AD106:AF106)=3,IFERROR(ROUND((AD106*Review!$P$6+AE106*Review!$P$7+AF106*Review!$P$8)/(Review!$P$6+Review!$P$7+Review!$P$8),2),""),"")</f>
        <v/>
      </c>
      <c r="AQ106" s="21">
        <f>IF(AP106="","",SUMPRODUCT(ISNUMBER($AP$2:$AP$501)*($AP$2:$AP$501&gt;AP106))+COUNTIF($AP$2:AP106,AP106))</f>
        <v/>
      </c>
    </row>
    <row r="107">
      <c r="AC107" s="19" t="n"/>
      <c r="AD107" s="23" t="n"/>
      <c r="AE107" s="23" t="n"/>
      <c r="AF107" s="23" t="n"/>
      <c r="AG107" s="23" t="n"/>
      <c r="AH107" s="23" t="n"/>
      <c r="AI107" s="23" t="n"/>
      <c r="AJ107" s="19" t="n"/>
      <c r="AK107" s="21">
        <f>IFERROR(TRIM(INDEX($A107:$AB107,MATCH(Lists!$J$2,$A$1:$AB$1,0))&amp;""),"")</f>
        <v/>
      </c>
      <c r="AL107" s="21">
        <f>IFERROR(TRIM(INDEX($A107:$AB107,MATCH(Lists!$J$3,$A$1:$AB$1,0))&amp;""),"")</f>
        <v/>
      </c>
      <c r="AM107" s="21">
        <f>IFERROR(TRIM(INDEX($A107:$AB107,MATCH(Lists!$J$4,$A$1:$AB$1,0))&amp;""),"")</f>
        <v/>
      </c>
      <c r="AN107" s="21">
        <f>IFERROR(TRIM(INDEX($A107:$AB107,MATCH(Lists!$J$5,$A$1:$AB$1,0))&amp;""),"")</f>
        <v/>
      </c>
      <c r="AO107" s="21">
        <f>IFERROR(TRIM(INDEX($A107:$AB107,MATCH(Lists!$J$6,$A$1:$AB$1,0))&amp;""),"")</f>
        <v/>
      </c>
      <c r="AP107" s="22">
        <f>IF(COUNT(AD107:AF107)=3,IFERROR(ROUND((AD107*Review!$P$6+AE107*Review!$P$7+AF107*Review!$P$8)/(Review!$P$6+Review!$P$7+Review!$P$8),2),""),"")</f>
        <v/>
      </c>
      <c r="AQ107" s="21">
        <f>IF(AP107="","",SUMPRODUCT(ISNUMBER($AP$2:$AP$501)*($AP$2:$AP$501&gt;AP107))+COUNTIF($AP$2:AP107,AP107))</f>
        <v/>
      </c>
    </row>
    <row r="108">
      <c r="AC108" s="19" t="n"/>
      <c r="AD108" s="23" t="n"/>
      <c r="AE108" s="23" t="n"/>
      <c r="AF108" s="23" t="n"/>
      <c r="AG108" s="23" t="n"/>
      <c r="AH108" s="23" t="n"/>
      <c r="AI108" s="23" t="n"/>
      <c r="AJ108" s="19" t="n"/>
      <c r="AK108" s="21">
        <f>IFERROR(TRIM(INDEX($A108:$AB108,MATCH(Lists!$J$2,$A$1:$AB$1,0))&amp;""),"")</f>
        <v/>
      </c>
      <c r="AL108" s="21">
        <f>IFERROR(TRIM(INDEX($A108:$AB108,MATCH(Lists!$J$3,$A$1:$AB$1,0))&amp;""),"")</f>
        <v/>
      </c>
      <c r="AM108" s="21">
        <f>IFERROR(TRIM(INDEX($A108:$AB108,MATCH(Lists!$J$4,$A$1:$AB$1,0))&amp;""),"")</f>
        <v/>
      </c>
      <c r="AN108" s="21">
        <f>IFERROR(TRIM(INDEX($A108:$AB108,MATCH(Lists!$J$5,$A$1:$AB$1,0))&amp;""),"")</f>
        <v/>
      </c>
      <c r="AO108" s="21">
        <f>IFERROR(TRIM(INDEX($A108:$AB108,MATCH(Lists!$J$6,$A$1:$AB$1,0))&amp;""),"")</f>
        <v/>
      </c>
      <c r="AP108" s="22">
        <f>IF(COUNT(AD108:AF108)=3,IFERROR(ROUND((AD108*Review!$P$6+AE108*Review!$P$7+AF108*Review!$P$8)/(Review!$P$6+Review!$P$7+Review!$P$8),2),""),"")</f>
        <v/>
      </c>
      <c r="AQ108" s="21">
        <f>IF(AP108="","",SUMPRODUCT(ISNUMBER($AP$2:$AP$501)*($AP$2:$AP$501&gt;AP108))+COUNTIF($AP$2:AP108,AP108))</f>
        <v/>
      </c>
    </row>
    <row r="109">
      <c r="AC109" s="19" t="n"/>
      <c r="AD109" s="23" t="n"/>
      <c r="AE109" s="23" t="n"/>
      <c r="AF109" s="23" t="n"/>
      <c r="AG109" s="23" t="n"/>
      <c r="AH109" s="23" t="n"/>
      <c r="AI109" s="23" t="n"/>
      <c r="AJ109" s="19" t="n"/>
      <c r="AK109" s="21">
        <f>IFERROR(TRIM(INDEX($A109:$AB109,MATCH(Lists!$J$2,$A$1:$AB$1,0))&amp;""),"")</f>
        <v/>
      </c>
      <c r="AL109" s="21">
        <f>IFERROR(TRIM(INDEX($A109:$AB109,MATCH(Lists!$J$3,$A$1:$AB$1,0))&amp;""),"")</f>
        <v/>
      </c>
      <c r="AM109" s="21">
        <f>IFERROR(TRIM(INDEX($A109:$AB109,MATCH(Lists!$J$4,$A$1:$AB$1,0))&amp;""),"")</f>
        <v/>
      </c>
      <c r="AN109" s="21">
        <f>IFERROR(TRIM(INDEX($A109:$AB109,MATCH(Lists!$J$5,$A$1:$AB$1,0))&amp;""),"")</f>
        <v/>
      </c>
      <c r="AO109" s="21">
        <f>IFERROR(TRIM(INDEX($A109:$AB109,MATCH(Lists!$J$6,$A$1:$AB$1,0))&amp;""),"")</f>
        <v/>
      </c>
      <c r="AP109" s="22">
        <f>IF(COUNT(AD109:AF109)=3,IFERROR(ROUND((AD109*Review!$P$6+AE109*Review!$P$7+AF109*Review!$P$8)/(Review!$P$6+Review!$P$7+Review!$P$8),2),""),"")</f>
        <v/>
      </c>
      <c r="AQ109" s="21">
        <f>IF(AP109="","",SUMPRODUCT(ISNUMBER($AP$2:$AP$501)*($AP$2:$AP$501&gt;AP109))+COUNTIF($AP$2:AP109,AP109))</f>
        <v/>
      </c>
    </row>
    <row r="110">
      <c r="AC110" s="19" t="n"/>
      <c r="AD110" s="23" t="n"/>
      <c r="AE110" s="23" t="n"/>
      <c r="AF110" s="23" t="n"/>
      <c r="AG110" s="23" t="n"/>
      <c r="AH110" s="23" t="n"/>
      <c r="AI110" s="23" t="n"/>
      <c r="AJ110" s="19" t="n"/>
      <c r="AK110" s="21">
        <f>IFERROR(TRIM(INDEX($A110:$AB110,MATCH(Lists!$J$2,$A$1:$AB$1,0))&amp;""),"")</f>
        <v/>
      </c>
      <c r="AL110" s="21">
        <f>IFERROR(TRIM(INDEX($A110:$AB110,MATCH(Lists!$J$3,$A$1:$AB$1,0))&amp;""),"")</f>
        <v/>
      </c>
      <c r="AM110" s="21">
        <f>IFERROR(TRIM(INDEX($A110:$AB110,MATCH(Lists!$J$4,$A$1:$AB$1,0))&amp;""),"")</f>
        <v/>
      </c>
      <c r="AN110" s="21">
        <f>IFERROR(TRIM(INDEX($A110:$AB110,MATCH(Lists!$J$5,$A$1:$AB$1,0))&amp;""),"")</f>
        <v/>
      </c>
      <c r="AO110" s="21">
        <f>IFERROR(TRIM(INDEX($A110:$AB110,MATCH(Lists!$J$6,$A$1:$AB$1,0))&amp;""),"")</f>
        <v/>
      </c>
      <c r="AP110" s="22">
        <f>IF(COUNT(AD110:AF110)=3,IFERROR(ROUND((AD110*Review!$P$6+AE110*Review!$P$7+AF110*Review!$P$8)/(Review!$P$6+Review!$P$7+Review!$P$8),2),""),"")</f>
        <v/>
      </c>
      <c r="AQ110" s="21">
        <f>IF(AP110="","",SUMPRODUCT(ISNUMBER($AP$2:$AP$501)*($AP$2:$AP$501&gt;AP110))+COUNTIF($AP$2:AP110,AP110))</f>
        <v/>
      </c>
    </row>
    <row r="111">
      <c r="AC111" s="19" t="n"/>
      <c r="AD111" s="23" t="n"/>
      <c r="AE111" s="23" t="n"/>
      <c r="AF111" s="23" t="n"/>
      <c r="AG111" s="23" t="n"/>
      <c r="AH111" s="23" t="n"/>
      <c r="AI111" s="23" t="n"/>
      <c r="AJ111" s="19" t="n"/>
      <c r="AK111" s="21">
        <f>IFERROR(TRIM(INDEX($A111:$AB111,MATCH(Lists!$J$2,$A$1:$AB$1,0))&amp;""),"")</f>
        <v/>
      </c>
      <c r="AL111" s="21">
        <f>IFERROR(TRIM(INDEX($A111:$AB111,MATCH(Lists!$J$3,$A$1:$AB$1,0))&amp;""),"")</f>
        <v/>
      </c>
      <c r="AM111" s="21">
        <f>IFERROR(TRIM(INDEX($A111:$AB111,MATCH(Lists!$J$4,$A$1:$AB$1,0))&amp;""),"")</f>
        <v/>
      </c>
      <c r="AN111" s="21">
        <f>IFERROR(TRIM(INDEX($A111:$AB111,MATCH(Lists!$J$5,$A$1:$AB$1,0))&amp;""),"")</f>
        <v/>
      </c>
      <c r="AO111" s="21">
        <f>IFERROR(TRIM(INDEX($A111:$AB111,MATCH(Lists!$J$6,$A$1:$AB$1,0))&amp;""),"")</f>
        <v/>
      </c>
      <c r="AP111" s="22">
        <f>IF(COUNT(AD111:AF111)=3,IFERROR(ROUND((AD111*Review!$P$6+AE111*Review!$P$7+AF111*Review!$P$8)/(Review!$P$6+Review!$P$7+Review!$P$8),2),""),"")</f>
        <v/>
      </c>
      <c r="AQ111" s="21">
        <f>IF(AP111="","",SUMPRODUCT(ISNUMBER($AP$2:$AP$501)*($AP$2:$AP$501&gt;AP111))+COUNTIF($AP$2:AP111,AP111))</f>
        <v/>
      </c>
    </row>
    <row r="112">
      <c r="AC112" s="19" t="n"/>
      <c r="AD112" s="23" t="n"/>
      <c r="AE112" s="23" t="n"/>
      <c r="AF112" s="23" t="n"/>
      <c r="AG112" s="23" t="n"/>
      <c r="AH112" s="23" t="n"/>
      <c r="AI112" s="23" t="n"/>
      <c r="AJ112" s="19" t="n"/>
      <c r="AK112" s="21">
        <f>IFERROR(TRIM(INDEX($A112:$AB112,MATCH(Lists!$J$2,$A$1:$AB$1,0))&amp;""),"")</f>
        <v/>
      </c>
      <c r="AL112" s="21">
        <f>IFERROR(TRIM(INDEX($A112:$AB112,MATCH(Lists!$J$3,$A$1:$AB$1,0))&amp;""),"")</f>
        <v/>
      </c>
      <c r="AM112" s="21">
        <f>IFERROR(TRIM(INDEX($A112:$AB112,MATCH(Lists!$J$4,$A$1:$AB$1,0))&amp;""),"")</f>
        <v/>
      </c>
      <c r="AN112" s="21">
        <f>IFERROR(TRIM(INDEX($A112:$AB112,MATCH(Lists!$J$5,$A$1:$AB$1,0))&amp;""),"")</f>
        <v/>
      </c>
      <c r="AO112" s="21">
        <f>IFERROR(TRIM(INDEX($A112:$AB112,MATCH(Lists!$J$6,$A$1:$AB$1,0))&amp;""),"")</f>
        <v/>
      </c>
      <c r="AP112" s="22">
        <f>IF(COUNT(AD112:AF112)=3,IFERROR(ROUND((AD112*Review!$P$6+AE112*Review!$P$7+AF112*Review!$P$8)/(Review!$P$6+Review!$P$7+Review!$P$8),2),""),"")</f>
        <v/>
      </c>
      <c r="AQ112" s="21">
        <f>IF(AP112="","",SUMPRODUCT(ISNUMBER($AP$2:$AP$501)*($AP$2:$AP$501&gt;AP112))+COUNTIF($AP$2:AP112,AP112))</f>
        <v/>
      </c>
    </row>
    <row r="113">
      <c r="AC113" s="19" t="n"/>
      <c r="AD113" s="23" t="n"/>
      <c r="AE113" s="23" t="n"/>
      <c r="AF113" s="23" t="n"/>
      <c r="AG113" s="23" t="n"/>
      <c r="AH113" s="23" t="n"/>
      <c r="AI113" s="23" t="n"/>
      <c r="AJ113" s="19" t="n"/>
      <c r="AK113" s="21">
        <f>IFERROR(TRIM(INDEX($A113:$AB113,MATCH(Lists!$J$2,$A$1:$AB$1,0))&amp;""),"")</f>
        <v/>
      </c>
      <c r="AL113" s="21">
        <f>IFERROR(TRIM(INDEX($A113:$AB113,MATCH(Lists!$J$3,$A$1:$AB$1,0))&amp;""),"")</f>
        <v/>
      </c>
      <c r="AM113" s="21">
        <f>IFERROR(TRIM(INDEX($A113:$AB113,MATCH(Lists!$J$4,$A$1:$AB$1,0))&amp;""),"")</f>
        <v/>
      </c>
      <c r="AN113" s="21">
        <f>IFERROR(TRIM(INDEX($A113:$AB113,MATCH(Lists!$J$5,$A$1:$AB$1,0))&amp;""),"")</f>
        <v/>
      </c>
      <c r="AO113" s="21">
        <f>IFERROR(TRIM(INDEX($A113:$AB113,MATCH(Lists!$J$6,$A$1:$AB$1,0))&amp;""),"")</f>
        <v/>
      </c>
      <c r="AP113" s="22">
        <f>IF(COUNT(AD113:AF113)=3,IFERROR(ROUND((AD113*Review!$P$6+AE113*Review!$P$7+AF113*Review!$P$8)/(Review!$P$6+Review!$P$7+Review!$P$8),2),""),"")</f>
        <v/>
      </c>
      <c r="AQ113" s="21">
        <f>IF(AP113="","",SUMPRODUCT(ISNUMBER($AP$2:$AP$501)*($AP$2:$AP$501&gt;AP113))+COUNTIF($AP$2:AP113,AP113))</f>
        <v/>
      </c>
    </row>
    <row r="114">
      <c r="AC114" s="19" t="n"/>
      <c r="AD114" s="23" t="n"/>
      <c r="AE114" s="23" t="n"/>
      <c r="AF114" s="23" t="n"/>
      <c r="AG114" s="23" t="n"/>
      <c r="AH114" s="23" t="n"/>
      <c r="AI114" s="23" t="n"/>
      <c r="AJ114" s="19" t="n"/>
      <c r="AK114" s="21">
        <f>IFERROR(TRIM(INDEX($A114:$AB114,MATCH(Lists!$J$2,$A$1:$AB$1,0))&amp;""),"")</f>
        <v/>
      </c>
      <c r="AL114" s="21">
        <f>IFERROR(TRIM(INDEX($A114:$AB114,MATCH(Lists!$J$3,$A$1:$AB$1,0))&amp;""),"")</f>
        <v/>
      </c>
      <c r="AM114" s="21">
        <f>IFERROR(TRIM(INDEX($A114:$AB114,MATCH(Lists!$J$4,$A$1:$AB$1,0))&amp;""),"")</f>
        <v/>
      </c>
      <c r="AN114" s="21">
        <f>IFERROR(TRIM(INDEX($A114:$AB114,MATCH(Lists!$J$5,$A$1:$AB$1,0))&amp;""),"")</f>
        <v/>
      </c>
      <c r="AO114" s="21">
        <f>IFERROR(TRIM(INDEX($A114:$AB114,MATCH(Lists!$J$6,$A$1:$AB$1,0))&amp;""),"")</f>
        <v/>
      </c>
      <c r="AP114" s="22">
        <f>IF(COUNT(AD114:AF114)=3,IFERROR(ROUND((AD114*Review!$P$6+AE114*Review!$P$7+AF114*Review!$P$8)/(Review!$P$6+Review!$P$7+Review!$P$8),2),""),"")</f>
        <v/>
      </c>
      <c r="AQ114" s="21">
        <f>IF(AP114="","",SUMPRODUCT(ISNUMBER($AP$2:$AP$501)*($AP$2:$AP$501&gt;AP114))+COUNTIF($AP$2:AP114,AP114))</f>
        <v/>
      </c>
    </row>
    <row r="115">
      <c r="AC115" s="19" t="n"/>
      <c r="AD115" s="23" t="n"/>
      <c r="AE115" s="23" t="n"/>
      <c r="AF115" s="23" t="n"/>
      <c r="AG115" s="23" t="n"/>
      <c r="AH115" s="23" t="n"/>
      <c r="AI115" s="23" t="n"/>
      <c r="AJ115" s="19" t="n"/>
      <c r="AK115" s="21">
        <f>IFERROR(TRIM(INDEX($A115:$AB115,MATCH(Lists!$J$2,$A$1:$AB$1,0))&amp;""),"")</f>
        <v/>
      </c>
      <c r="AL115" s="21">
        <f>IFERROR(TRIM(INDEX($A115:$AB115,MATCH(Lists!$J$3,$A$1:$AB$1,0))&amp;""),"")</f>
        <v/>
      </c>
      <c r="AM115" s="21">
        <f>IFERROR(TRIM(INDEX($A115:$AB115,MATCH(Lists!$J$4,$A$1:$AB$1,0))&amp;""),"")</f>
        <v/>
      </c>
      <c r="AN115" s="21">
        <f>IFERROR(TRIM(INDEX($A115:$AB115,MATCH(Lists!$J$5,$A$1:$AB$1,0))&amp;""),"")</f>
        <v/>
      </c>
      <c r="AO115" s="21">
        <f>IFERROR(TRIM(INDEX($A115:$AB115,MATCH(Lists!$J$6,$A$1:$AB$1,0))&amp;""),"")</f>
        <v/>
      </c>
      <c r="AP115" s="22">
        <f>IF(COUNT(AD115:AF115)=3,IFERROR(ROUND((AD115*Review!$P$6+AE115*Review!$P$7+AF115*Review!$P$8)/(Review!$P$6+Review!$P$7+Review!$P$8),2),""),"")</f>
        <v/>
      </c>
      <c r="AQ115" s="21">
        <f>IF(AP115="","",SUMPRODUCT(ISNUMBER($AP$2:$AP$501)*($AP$2:$AP$501&gt;AP115))+COUNTIF($AP$2:AP115,AP115))</f>
        <v/>
      </c>
    </row>
    <row r="116">
      <c r="AC116" s="19" t="n"/>
      <c r="AD116" s="23" t="n"/>
      <c r="AE116" s="23" t="n"/>
      <c r="AF116" s="23" t="n"/>
      <c r="AG116" s="23" t="n"/>
      <c r="AH116" s="23" t="n"/>
      <c r="AI116" s="23" t="n"/>
      <c r="AJ116" s="19" t="n"/>
      <c r="AK116" s="21">
        <f>IFERROR(TRIM(INDEX($A116:$AB116,MATCH(Lists!$J$2,$A$1:$AB$1,0))&amp;""),"")</f>
        <v/>
      </c>
      <c r="AL116" s="21">
        <f>IFERROR(TRIM(INDEX($A116:$AB116,MATCH(Lists!$J$3,$A$1:$AB$1,0))&amp;""),"")</f>
        <v/>
      </c>
      <c r="AM116" s="21">
        <f>IFERROR(TRIM(INDEX($A116:$AB116,MATCH(Lists!$J$4,$A$1:$AB$1,0))&amp;""),"")</f>
        <v/>
      </c>
      <c r="AN116" s="21">
        <f>IFERROR(TRIM(INDEX($A116:$AB116,MATCH(Lists!$J$5,$A$1:$AB$1,0))&amp;""),"")</f>
        <v/>
      </c>
      <c r="AO116" s="21">
        <f>IFERROR(TRIM(INDEX($A116:$AB116,MATCH(Lists!$J$6,$A$1:$AB$1,0))&amp;""),"")</f>
        <v/>
      </c>
      <c r="AP116" s="22">
        <f>IF(COUNT(AD116:AF116)=3,IFERROR(ROUND((AD116*Review!$P$6+AE116*Review!$P$7+AF116*Review!$P$8)/(Review!$P$6+Review!$P$7+Review!$P$8),2),""),"")</f>
        <v/>
      </c>
      <c r="AQ116" s="21">
        <f>IF(AP116="","",SUMPRODUCT(ISNUMBER($AP$2:$AP$501)*($AP$2:$AP$501&gt;AP116))+COUNTIF($AP$2:AP116,AP116))</f>
        <v/>
      </c>
    </row>
    <row r="117">
      <c r="AC117" s="19" t="n"/>
      <c r="AD117" s="23" t="n"/>
      <c r="AE117" s="23" t="n"/>
      <c r="AF117" s="23" t="n"/>
      <c r="AG117" s="23" t="n"/>
      <c r="AH117" s="23" t="n"/>
      <c r="AI117" s="23" t="n"/>
      <c r="AJ117" s="19" t="n"/>
      <c r="AK117" s="21">
        <f>IFERROR(TRIM(INDEX($A117:$AB117,MATCH(Lists!$J$2,$A$1:$AB$1,0))&amp;""),"")</f>
        <v/>
      </c>
      <c r="AL117" s="21">
        <f>IFERROR(TRIM(INDEX($A117:$AB117,MATCH(Lists!$J$3,$A$1:$AB$1,0))&amp;""),"")</f>
        <v/>
      </c>
      <c r="AM117" s="21">
        <f>IFERROR(TRIM(INDEX($A117:$AB117,MATCH(Lists!$J$4,$A$1:$AB$1,0))&amp;""),"")</f>
        <v/>
      </c>
      <c r="AN117" s="21">
        <f>IFERROR(TRIM(INDEX($A117:$AB117,MATCH(Lists!$J$5,$A$1:$AB$1,0))&amp;""),"")</f>
        <v/>
      </c>
      <c r="AO117" s="21">
        <f>IFERROR(TRIM(INDEX($A117:$AB117,MATCH(Lists!$J$6,$A$1:$AB$1,0))&amp;""),"")</f>
        <v/>
      </c>
      <c r="AP117" s="22">
        <f>IF(COUNT(AD117:AF117)=3,IFERROR(ROUND((AD117*Review!$P$6+AE117*Review!$P$7+AF117*Review!$P$8)/(Review!$P$6+Review!$P$7+Review!$P$8),2),""),"")</f>
        <v/>
      </c>
      <c r="AQ117" s="21">
        <f>IF(AP117="","",SUMPRODUCT(ISNUMBER($AP$2:$AP$501)*($AP$2:$AP$501&gt;AP117))+COUNTIF($AP$2:AP117,AP117))</f>
        <v/>
      </c>
    </row>
    <row r="118">
      <c r="AC118" s="19" t="n"/>
      <c r="AD118" s="23" t="n"/>
      <c r="AE118" s="23" t="n"/>
      <c r="AF118" s="23" t="n"/>
      <c r="AG118" s="23" t="n"/>
      <c r="AH118" s="23" t="n"/>
      <c r="AI118" s="23" t="n"/>
      <c r="AJ118" s="19" t="n"/>
      <c r="AK118" s="21">
        <f>IFERROR(TRIM(INDEX($A118:$AB118,MATCH(Lists!$J$2,$A$1:$AB$1,0))&amp;""),"")</f>
        <v/>
      </c>
      <c r="AL118" s="21">
        <f>IFERROR(TRIM(INDEX($A118:$AB118,MATCH(Lists!$J$3,$A$1:$AB$1,0))&amp;""),"")</f>
        <v/>
      </c>
      <c r="AM118" s="21">
        <f>IFERROR(TRIM(INDEX($A118:$AB118,MATCH(Lists!$J$4,$A$1:$AB$1,0))&amp;""),"")</f>
        <v/>
      </c>
      <c r="AN118" s="21">
        <f>IFERROR(TRIM(INDEX($A118:$AB118,MATCH(Lists!$J$5,$A$1:$AB$1,0))&amp;""),"")</f>
        <v/>
      </c>
      <c r="AO118" s="21">
        <f>IFERROR(TRIM(INDEX($A118:$AB118,MATCH(Lists!$J$6,$A$1:$AB$1,0))&amp;""),"")</f>
        <v/>
      </c>
      <c r="AP118" s="22">
        <f>IF(COUNT(AD118:AF118)=3,IFERROR(ROUND((AD118*Review!$P$6+AE118*Review!$P$7+AF118*Review!$P$8)/(Review!$P$6+Review!$P$7+Review!$P$8),2),""),"")</f>
        <v/>
      </c>
      <c r="AQ118" s="21">
        <f>IF(AP118="","",SUMPRODUCT(ISNUMBER($AP$2:$AP$501)*($AP$2:$AP$501&gt;AP118))+COUNTIF($AP$2:AP118,AP118))</f>
        <v/>
      </c>
    </row>
    <row r="119">
      <c r="AC119" s="19" t="n"/>
      <c r="AD119" s="23" t="n"/>
      <c r="AE119" s="23" t="n"/>
      <c r="AF119" s="23" t="n"/>
      <c r="AG119" s="23" t="n"/>
      <c r="AH119" s="23" t="n"/>
      <c r="AI119" s="23" t="n"/>
      <c r="AJ119" s="19" t="n"/>
      <c r="AK119" s="21">
        <f>IFERROR(TRIM(INDEX($A119:$AB119,MATCH(Lists!$J$2,$A$1:$AB$1,0))&amp;""),"")</f>
        <v/>
      </c>
      <c r="AL119" s="21">
        <f>IFERROR(TRIM(INDEX($A119:$AB119,MATCH(Lists!$J$3,$A$1:$AB$1,0))&amp;""),"")</f>
        <v/>
      </c>
      <c r="AM119" s="21">
        <f>IFERROR(TRIM(INDEX($A119:$AB119,MATCH(Lists!$J$4,$A$1:$AB$1,0))&amp;""),"")</f>
        <v/>
      </c>
      <c r="AN119" s="21">
        <f>IFERROR(TRIM(INDEX($A119:$AB119,MATCH(Lists!$J$5,$A$1:$AB$1,0))&amp;""),"")</f>
        <v/>
      </c>
      <c r="AO119" s="21">
        <f>IFERROR(TRIM(INDEX($A119:$AB119,MATCH(Lists!$J$6,$A$1:$AB$1,0))&amp;""),"")</f>
        <v/>
      </c>
      <c r="AP119" s="22">
        <f>IF(COUNT(AD119:AF119)=3,IFERROR(ROUND((AD119*Review!$P$6+AE119*Review!$P$7+AF119*Review!$P$8)/(Review!$P$6+Review!$P$7+Review!$P$8),2),""),"")</f>
        <v/>
      </c>
      <c r="AQ119" s="21">
        <f>IF(AP119="","",SUMPRODUCT(ISNUMBER($AP$2:$AP$501)*($AP$2:$AP$501&gt;AP119))+COUNTIF($AP$2:AP119,AP119))</f>
        <v/>
      </c>
    </row>
    <row r="120">
      <c r="AC120" s="19" t="n"/>
      <c r="AD120" s="23" t="n"/>
      <c r="AE120" s="23" t="n"/>
      <c r="AF120" s="23" t="n"/>
      <c r="AG120" s="23" t="n"/>
      <c r="AH120" s="23" t="n"/>
      <c r="AI120" s="23" t="n"/>
      <c r="AJ120" s="19" t="n"/>
      <c r="AK120" s="21">
        <f>IFERROR(TRIM(INDEX($A120:$AB120,MATCH(Lists!$J$2,$A$1:$AB$1,0))&amp;""),"")</f>
        <v/>
      </c>
      <c r="AL120" s="21">
        <f>IFERROR(TRIM(INDEX($A120:$AB120,MATCH(Lists!$J$3,$A$1:$AB$1,0))&amp;""),"")</f>
        <v/>
      </c>
      <c r="AM120" s="21">
        <f>IFERROR(TRIM(INDEX($A120:$AB120,MATCH(Lists!$J$4,$A$1:$AB$1,0))&amp;""),"")</f>
        <v/>
      </c>
      <c r="AN120" s="21">
        <f>IFERROR(TRIM(INDEX($A120:$AB120,MATCH(Lists!$J$5,$A$1:$AB$1,0))&amp;""),"")</f>
        <v/>
      </c>
      <c r="AO120" s="21">
        <f>IFERROR(TRIM(INDEX($A120:$AB120,MATCH(Lists!$J$6,$A$1:$AB$1,0))&amp;""),"")</f>
        <v/>
      </c>
      <c r="AP120" s="22">
        <f>IF(COUNT(AD120:AF120)=3,IFERROR(ROUND((AD120*Review!$P$6+AE120*Review!$P$7+AF120*Review!$P$8)/(Review!$P$6+Review!$P$7+Review!$P$8),2),""),"")</f>
        <v/>
      </c>
      <c r="AQ120" s="21">
        <f>IF(AP120="","",SUMPRODUCT(ISNUMBER($AP$2:$AP$501)*($AP$2:$AP$501&gt;AP120))+COUNTIF($AP$2:AP120,AP120))</f>
        <v/>
      </c>
    </row>
    <row r="121">
      <c r="AC121" s="19" t="n"/>
      <c r="AD121" s="23" t="n"/>
      <c r="AE121" s="23" t="n"/>
      <c r="AF121" s="23" t="n"/>
      <c r="AG121" s="23" t="n"/>
      <c r="AH121" s="23" t="n"/>
      <c r="AI121" s="23" t="n"/>
      <c r="AJ121" s="19" t="n"/>
      <c r="AK121" s="21">
        <f>IFERROR(TRIM(INDEX($A121:$AB121,MATCH(Lists!$J$2,$A$1:$AB$1,0))&amp;""),"")</f>
        <v/>
      </c>
      <c r="AL121" s="21">
        <f>IFERROR(TRIM(INDEX($A121:$AB121,MATCH(Lists!$J$3,$A$1:$AB$1,0))&amp;""),"")</f>
        <v/>
      </c>
      <c r="AM121" s="21">
        <f>IFERROR(TRIM(INDEX($A121:$AB121,MATCH(Lists!$J$4,$A$1:$AB$1,0))&amp;""),"")</f>
        <v/>
      </c>
      <c r="AN121" s="21">
        <f>IFERROR(TRIM(INDEX($A121:$AB121,MATCH(Lists!$J$5,$A$1:$AB$1,0))&amp;""),"")</f>
        <v/>
      </c>
      <c r="AO121" s="21">
        <f>IFERROR(TRIM(INDEX($A121:$AB121,MATCH(Lists!$J$6,$A$1:$AB$1,0))&amp;""),"")</f>
        <v/>
      </c>
      <c r="AP121" s="22">
        <f>IF(COUNT(AD121:AF121)=3,IFERROR(ROUND((AD121*Review!$P$6+AE121*Review!$P$7+AF121*Review!$P$8)/(Review!$P$6+Review!$P$7+Review!$P$8),2),""),"")</f>
        <v/>
      </c>
      <c r="AQ121" s="21">
        <f>IF(AP121="","",SUMPRODUCT(ISNUMBER($AP$2:$AP$501)*($AP$2:$AP$501&gt;AP121))+COUNTIF($AP$2:AP121,AP121))</f>
        <v/>
      </c>
    </row>
    <row r="122">
      <c r="AC122" s="19" t="n"/>
      <c r="AD122" s="23" t="n"/>
      <c r="AE122" s="23" t="n"/>
      <c r="AF122" s="23" t="n"/>
      <c r="AG122" s="23" t="n"/>
      <c r="AH122" s="23" t="n"/>
      <c r="AI122" s="23" t="n"/>
      <c r="AJ122" s="19" t="n"/>
      <c r="AK122" s="21">
        <f>IFERROR(TRIM(INDEX($A122:$AB122,MATCH(Lists!$J$2,$A$1:$AB$1,0))&amp;""),"")</f>
        <v/>
      </c>
      <c r="AL122" s="21">
        <f>IFERROR(TRIM(INDEX($A122:$AB122,MATCH(Lists!$J$3,$A$1:$AB$1,0))&amp;""),"")</f>
        <v/>
      </c>
      <c r="AM122" s="21">
        <f>IFERROR(TRIM(INDEX($A122:$AB122,MATCH(Lists!$J$4,$A$1:$AB$1,0))&amp;""),"")</f>
        <v/>
      </c>
      <c r="AN122" s="21">
        <f>IFERROR(TRIM(INDEX($A122:$AB122,MATCH(Lists!$J$5,$A$1:$AB$1,0))&amp;""),"")</f>
        <v/>
      </c>
      <c r="AO122" s="21">
        <f>IFERROR(TRIM(INDEX($A122:$AB122,MATCH(Lists!$J$6,$A$1:$AB$1,0))&amp;""),"")</f>
        <v/>
      </c>
      <c r="AP122" s="22">
        <f>IF(COUNT(AD122:AF122)=3,IFERROR(ROUND((AD122*Review!$P$6+AE122*Review!$P$7+AF122*Review!$P$8)/(Review!$P$6+Review!$P$7+Review!$P$8),2),""),"")</f>
        <v/>
      </c>
      <c r="AQ122" s="21">
        <f>IF(AP122="","",SUMPRODUCT(ISNUMBER($AP$2:$AP$501)*($AP$2:$AP$501&gt;AP122))+COUNTIF($AP$2:AP122,AP122))</f>
        <v/>
      </c>
    </row>
    <row r="123">
      <c r="AC123" s="19" t="n"/>
      <c r="AD123" s="23" t="n"/>
      <c r="AE123" s="23" t="n"/>
      <c r="AF123" s="23" t="n"/>
      <c r="AG123" s="23" t="n"/>
      <c r="AH123" s="23" t="n"/>
      <c r="AI123" s="23" t="n"/>
      <c r="AJ123" s="19" t="n"/>
      <c r="AK123" s="21">
        <f>IFERROR(TRIM(INDEX($A123:$AB123,MATCH(Lists!$J$2,$A$1:$AB$1,0))&amp;""),"")</f>
        <v/>
      </c>
      <c r="AL123" s="21">
        <f>IFERROR(TRIM(INDEX($A123:$AB123,MATCH(Lists!$J$3,$A$1:$AB$1,0))&amp;""),"")</f>
        <v/>
      </c>
      <c r="AM123" s="21">
        <f>IFERROR(TRIM(INDEX($A123:$AB123,MATCH(Lists!$J$4,$A$1:$AB$1,0))&amp;""),"")</f>
        <v/>
      </c>
      <c r="AN123" s="21">
        <f>IFERROR(TRIM(INDEX($A123:$AB123,MATCH(Lists!$J$5,$A$1:$AB$1,0))&amp;""),"")</f>
        <v/>
      </c>
      <c r="AO123" s="21">
        <f>IFERROR(TRIM(INDEX($A123:$AB123,MATCH(Lists!$J$6,$A$1:$AB$1,0))&amp;""),"")</f>
        <v/>
      </c>
      <c r="AP123" s="22">
        <f>IF(COUNT(AD123:AF123)=3,IFERROR(ROUND((AD123*Review!$P$6+AE123*Review!$P$7+AF123*Review!$P$8)/(Review!$P$6+Review!$P$7+Review!$P$8),2),""),"")</f>
        <v/>
      </c>
      <c r="AQ123" s="21">
        <f>IF(AP123="","",SUMPRODUCT(ISNUMBER($AP$2:$AP$501)*($AP$2:$AP$501&gt;AP123))+COUNTIF($AP$2:AP123,AP123))</f>
        <v/>
      </c>
    </row>
    <row r="124">
      <c r="AC124" s="19" t="n"/>
      <c r="AD124" s="23" t="n"/>
      <c r="AE124" s="23" t="n"/>
      <c r="AF124" s="23" t="n"/>
      <c r="AG124" s="23" t="n"/>
      <c r="AH124" s="23" t="n"/>
      <c r="AI124" s="23" t="n"/>
      <c r="AJ124" s="19" t="n"/>
      <c r="AK124" s="21">
        <f>IFERROR(TRIM(INDEX($A124:$AB124,MATCH(Lists!$J$2,$A$1:$AB$1,0))&amp;""),"")</f>
        <v/>
      </c>
      <c r="AL124" s="21">
        <f>IFERROR(TRIM(INDEX($A124:$AB124,MATCH(Lists!$J$3,$A$1:$AB$1,0))&amp;""),"")</f>
        <v/>
      </c>
      <c r="AM124" s="21">
        <f>IFERROR(TRIM(INDEX($A124:$AB124,MATCH(Lists!$J$4,$A$1:$AB$1,0))&amp;""),"")</f>
        <v/>
      </c>
      <c r="AN124" s="21">
        <f>IFERROR(TRIM(INDEX($A124:$AB124,MATCH(Lists!$J$5,$A$1:$AB$1,0))&amp;""),"")</f>
        <v/>
      </c>
      <c r="AO124" s="21">
        <f>IFERROR(TRIM(INDEX($A124:$AB124,MATCH(Lists!$J$6,$A$1:$AB$1,0))&amp;""),"")</f>
        <v/>
      </c>
      <c r="AP124" s="22">
        <f>IF(COUNT(AD124:AF124)=3,IFERROR(ROUND((AD124*Review!$P$6+AE124*Review!$P$7+AF124*Review!$P$8)/(Review!$P$6+Review!$P$7+Review!$P$8),2),""),"")</f>
        <v/>
      </c>
      <c r="AQ124" s="21">
        <f>IF(AP124="","",SUMPRODUCT(ISNUMBER($AP$2:$AP$501)*($AP$2:$AP$501&gt;AP124))+COUNTIF($AP$2:AP124,AP124))</f>
        <v/>
      </c>
    </row>
    <row r="125">
      <c r="AC125" s="19" t="n"/>
      <c r="AD125" s="23" t="n"/>
      <c r="AE125" s="23" t="n"/>
      <c r="AF125" s="23" t="n"/>
      <c r="AG125" s="23" t="n"/>
      <c r="AH125" s="23" t="n"/>
      <c r="AI125" s="23" t="n"/>
      <c r="AJ125" s="19" t="n"/>
      <c r="AK125" s="21">
        <f>IFERROR(TRIM(INDEX($A125:$AB125,MATCH(Lists!$J$2,$A$1:$AB$1,0))&amp;""),"")</f>
        <v/>
      </c>
      <c r="AL125" s="21">
        <f>IFERROR(TRIM(INDEX($A125:$AB125,MATCH(Lists!$J$3,$A$1:$AB$1,0))&amp;""),"")</f>
        <v/>
      </c>
      <c r="AM125" s="21">
        <f>IFERROR(TRIM(INDEX($A125:$AB125,MATCH(Lists!$J$4,$A$1:$AB$1,0))&amp;""),"")</f>
        <v/>
      </c>
      <c r="AN125" s="21">
        <f>IFERROR(TRIM(INDEX($A125:$AB125,MATCH(Lists!$J$5,$A$1:$AB$1,0))&amp;""),"")</f>
        <v/>
      </c>
      <c r="AO125" s="21">
        <f>IFERROR(TRIM(INDEX($A125:$AB125,MATCH(Lists!$J$6,$A$1:$AB$1,0))&amp;""),"")</f>
        <v/>
      </c>
      <c r="AP125" s="22">
        <f>IF(COUNT(AD125:AF125)=3,IFERROR(ROUND((AD125*Review!$P$6+AE125*Review!$P$7+AF125*Review!$P$8)/(Review!$P$6+Review!$P$7+Review!$P$8),2),""),"")</f>
        <v/>
      </c>
      <c r="AQ125" s="21">
        <f>IF(AP125="","",SUMPRODUCT(ISNUMBER($AP$2:$AP$501)*($AP$2:$AP$501&gt;AP125))+COUNTIF($AP$2:AP125,AP125))</f>
        <v/>
      </c>
    </row>
    <row r="126">
      <c r="AC126" s="19" t="n"/>
      <c r="AD126" s="23" t="n"/>
      <c r="AE126" s="23" t="n"/>
      <c r="AF126" s="23" t="n"/>
      <c r="AG126" s="23" t="n"/>
      <c r="AH126" s="23" t="n"/>
      <c r="AI126" s="23" t="n"/>
      <c r="AJ126" s="19" t="n"/>
      <c r="AK126" s="21">
        <f>IFERROR(TRIM(INDEX($A126:$AB126,MATCH(Lists!$J$2,$A$1:$AB$1,0))&amp;""),"")</f>
        <v/>
      </c>
      <c r="AL126" s="21">
        <f>IFERROR(TRIM(INDEX($A126:$AB126,MATCH(Lists!$J$3,$A$1:$AB$1,0))&amp;""),"")</f>
        <v/>
      </c>
      <c r="AM126" s="21">
        <f>IFERROR(TRIM(INDEX($A126:$AB126,MATCH(Lists!$J$4,$A$1:$AB$1,0))&amp;""),"")</f>
        <v/>
      </c>
      <c r="AN126" s="21">
        <f>IFERROR(TRIM(INDEX($A126:$AB126,MATCH(Lists!$J$5,$A$1:$AB$1,0))&amp;""),"")</f>
        <v/>
      </c>
      <c r="AO126" s="21">
        <f>IFERROR(TRIM(INDEX($A126:$AB126,MATCH(Lists!$J$6,$A$1:$AB$1,0))&amp;""),"")</f>
        <v/>
      </c>
      <c r="AP126" s="22">
        <f>IF(COUNT(AD126:AF126)=3,IFERROR(ROUND((AD126*Review!$P$6+AE126*Review!$P$7+AF126*Review!$P$8)/(Review!$P$6+Review!$P$7+Review!$P$8),2),""),"")</f>
        <v/>
      </c>
      <c r="AQ126" s="21">
        <f>IF(AP126="","",SUMPRODUCT(ISNUMBER($AP$2:$AP$501)*($AP$2:$AP$501&gt;AP126))+COUNTIF($AP$2:AP126,AP126))</f>
        <v/>
      </c>
    </row>
    <row r="127">
      <c r="AC127" s="19" t="n"/>
      <c r="AD127" s="23" t="n"/>
      <c r="AE127" s="23" t="n"/>
      <c r="AF127" s="23" t="n"/>
      <c r="AG127" s="23" t="n"/>
      <c r="AH127" s="23" t="n"/>
      <c r="AI127" s="23" t="n"/>
      <c r="AJ127" s="19" t="n"/>
      <c r="AK127" s="21">
        <f>IFERROR(TRIM(INDEX($A127:$AB127,MATCH(Lists!$J$2,$A$1:$AB$1,0))&amp;""),"")</f>
        <v/>
      </c>
      <c r="AL127" s="21">
        <f>IFERROR(TRIM(INDEX($A127:$AB127,MATCH(Lists!$J$3,$A$1:$AB$1,0))&amp;""),"")</f>
        <v/>
      </c>
      <c r="AM127" s="21">
        <f>IFERROR(TRIM(INDEX($A127:$AB127,MATCH(Lists!$J$4,$A$1:$AB$1,0))&amp;""),"")</f>
        <v/>
      </c>
      <c r="AN127" s="21">
        <f>IFERROR(TRIM(INDEX($A127:$AB127,MATCH(Lists!$J$5,$A$1:$AB$1,0))&amp;""),"")</f>
        <v/>
      </c>
      <c r="AO127" s="21">
        <f>IFERROR(TRIM(INDEX($A127:$AB127,MATCH(Lists!$J$6,$A$1:$AB$1,0))&amp;""),"")</f>
        <v/>
      </c>
      <c r="AP127" s="22">
        <f>IF(COUNT(AD127:AF127)=3,IFERROR(ROUND((AD127*Review!$P$6+AE127*Review!$P$7+AF127*Review!$P$8)/(Review!$P$6+Review!$P$7+Review!$P$8),2),""),"")</f>
        <v/>
      </c>
      <c r="AQ127" s="21">
        <f>IF(AP127="","",SUMPRODUCT(ISNUMBER($AP$2:$AP$501)*($AP$2:$AP$501&gt;AP127))+COUNTIF($AP$2:AP127,AP127))</f>
        <v/>
      </c>
    </row>
    <row r="128">
      <c r="AC128" s="19" t="n"/>
      <c r="AD128" s="23" t="n"/>
      <c r="AE128" s="23" t="n"/>
      <c r="AF128" s="23" t="n"/>
      <c r="AG128" s="23" t="n"/>
      <c r="AH128" s="23" t="n"/>
      <c r="AI128" s="23" t="n"/>
      <c r="AJ128" s="19" t="n"/>
      <c r="AK128" s="21">
        <f>IFERROR(TRIM(INDEX($A128:$AB128,MATCH(Lists!$J$2,$A$1:$AB$1,0))&amp;""),"")</f>
        <v/>
      </c>
      <c r="AL128" s="21">
        <f>IFERROR(TRIM(INDEX($A128:$AB128,MATCH(Lists!$J$3,$A$1:$AB$1,0))&amp;""),"")</f>
        <v/>
      </c>
      <c r="AM128" s="21">
        <f>IFERROR(TRIM(INDEX($A128:$AB128,MATCH(Lists!$J$4,$A$1:$AB$1,0))&amp;""),"")</f>
        <v/>
      </c>
      <c r="AN128" s="21">
        <f>IFERROR(TRIM(INDEX($A128:$AB128,MATCH(Lists!$J$5,$A$1:$AB$1,0))&amp;""),"")</f>
        <v/>
      </c>
      <c r="AO128" s="21">
        <f>IFERROR(TRIM(INDEX($A128:$AB128,MATCH(Lists!$J$6,$A$1:$AB$1,0))&amp;""),"")</f>
        <v/>
      </c>
      <c r="AP128" s="22">
        <f>IF(COUNT(AD128:AF128)=3,IFERROR(ROUND((AD128*Review!$P$6+AE128*Review!$P$7+AF128*Review!$P$8)/(Review!$P$6+Review!$P$7+Review!$P$8),2),""),"")</f>
        <v/>
      </c>
      <c r="AQ128" s="21">
        <f>IF(AP128="","",SUMPRODUCT(ISNUMBER($AP$2:$AP$501)*($AP$2:$AP$501&gt;AP128))+COUNTIF($AP$2:AP128,AP128))</f>
        <v/>
      </c>
    </row>
    <row r="129">
      <c r="AC129" s="19" t="n"/>
      <c r="AD129" s="23" t="n"/>
      <c r="AE129" s="23" t="n"/>
      <c r="AF129" s="23" t="n"/>
      <c r="AG129" s="23" t="n"/>
      <c r="AH129" s="23" t="n"/>
      <c r="AI129" s="23" t="n"/>
      <c r="AJ129" s="19" t="n"/>
      <c r="AK129" s="21">
        <f>IFERROR(TRIM(INDEX($A129:$AB129,MATCH(Lists!$J$2,$A$1:$AB$1,0))&amp;""),"")</f>
        <v/>
      </c>
      <c r="AL129" s="21">
        <f>IFERROR(TRIM(INDEX($A129:$AB129,MATCH(Lists!$J$3,$A$1:$AB$1,0))&amp;""),"")</f>
        <v/>
      </c>
      <c r="AM129" s="21">
        <f>IFERROR(TRIM(INDEX($A129:$AB129,MATCH(Lists!$J$4,$A$1:$AB$1,0))&amp;""),"")</f>
        <v/>
      </c>
      <c r="AN129" s="21">
        <f>IFERROR(TRIM(INDEX($A129:$AB129,MATCH(Lists!$J$5,$A$1:$AB$1,0))&amp;""),"")</f>
        <v/>
      </c>
      <c r="AO129" s="21">
        <f>IFERROR(TRIM(INDEX($A129:$AB129,MATCH(Lists!$J$6,$A$1:$AB$1,0))&amp;""),"")</f>
        <v/>
      </c>
      <c r="AP129" s="22">
        <f>IF(COUNT(AD129:AF129)=3,IFERROR(ROUND((AD129*Review!$P$6+AE129*Review!$P$7+AF129*Review!$P$8)/(Review!$P$6+Review!$P$7+Review!$P$8),2),""),"")</f>
        <v/>
      </c>
      <c r="AQ129" s="21">
        <f>IF(AP129="","",SUMPRODUCT(ISNUMBER($AP$2:$AP$501)*($AP$2:$AP$501&gt;AP129))+COUNTIF($AP$2:AP129,AP129))</f>
        <v/>
      </c>
    </row>
    <row r="130">
      <c r="AC130" s="19" t="n"/>
      <c r="AD130" s="23" t="n"/>
      <c r="AE130" s="23" t="n"/>
      <c r="AF130" s="23" t="n"/>
      <c r="AG130" s="23" t="n"/>
      <c r="AH130" s="23" t="n"/>
      <c r="AI130" s="23" t="n"/>
      <c r="AJ130" s="19" t="n"/>
      <c r="AK130" s="21">
        <f>IFERROR(TRIM(INDEX($A130:$AB130,MATCH(Lists!$J$2,$A$1:$AB$1,0))&amp;""),"")</f>
        <v/>
      </c>
      <c r="AL130" s="21">
        <f>IFERROR(TRIM(INDEX($A130:$AB130,MATCH(Lists!$J$3,$A$1:$AB$1,0))&amp;""),"")</f>
        <v/>
      </c>
      <c r="AM130" s="21">
        <f>IFERROR(TRIM(INDEX($A130:$AB130,MATCH(Lists!$J$4,$A$1:$AB$1,0))&amp;""),"")</f>
        <v/>
      </c>
      <c r="AN130" s="21">
        <f>IFERROR(TRIM(INDEX($A130:$AB130,MATCH(Lists!$J$5,$A$1:$AB$1,0))&amp;""),"")</f>
        <v/>
      </c>
      <c r="AO130" s="21">
        <f>IFERROR(TRIM(INDEX($A130:$AB130,MATCH(Lists!$J$6,$A$1:$AB$1,0))&amp;""),"")</f>
        <v/>
      </c>
      <c r="AP130" s="22">
        <f>IF(COUNT(AD130:AF130)=3,IFERROR(ROUND((AD130*Review!$P$6+AE130*Review!$P$7+AF130*Review!$P$8)/(Review!$P$6+Review!$P$7+Review!$P$8),2),""),"")</f>
        <v/>
      </c>
      <c r="AQ130" s="21">
        <f>IF(AP130="","",SUMPRODUCT(ISNUMBER($AP$2:$AP$501)*($AP$2:$AP$501&gt;AP130))+COUNTIF($AP$2:AP130,AP130))</f>
        <v/>
      </c>
    </row>
    <row r="131">
      <c r="AC131" s="19" t="n"/>
      <c r="AD131" s="23" t="n"/>
      <c r="AE131" s="23" t="n"/>
      <c r="AF131" s="23" t="n"/>
      <c r="AG131" s="23" t="n"/>
      <c r="AH131" s="23" t="n"/>
      <c r="AI131" s="23" t="n"/>
      <c r="AJ131" s="19" t="n"/>
      <c r="AK131" s="21">
        <f>IFERROR(TRIM(INDEX($A131:$AB131,MATCH(Lists!$J$2,$A$1:$AB$1,0))&amp;""),"")</f>
        <v/>
      </c>
      <c r="AL131" s="21">
        <f>IFERROR(TRIM(INDEX($A131:$AB131,MATCH(Lists!$J$3,$A$1:$AB$1,0))&amp;""),"")</f>
        <v/>
      </c>
      <c r="AM131" s="21">
        <f>IFERROR(TRIM(INDEX($A131:$AB131,MATCH(Lists!$J$4,$A$1:$AB$1,0))&amp;""),"")</f>
        <v/>
      </c>
      <c r="AN131" s="21">
        <f>IFERROR(TRIM(INDEX($A131:$AB131,MATCH(Lists!$J$5,$A$1:$AB$1,0))&amp;""),"")</f>
        <v/>
      </c>
      <c r="AO131" s="21">
        <f>IFERROR(TRIM(INDEX($A131:$AB131,MATCH(Lists!$J$6,$A$1:$AB$1,0))&amp;""),"")</f>
        <v/>
      </c>
      <c r="AP131" s="22">
        <f>IF(COUNT(AD131:AF131)=3,IFERROR(ROUND((AD131*Review!$P$6+AE131*Review!$P$7+AF131*Review!$P$8)/(Review!$P$6+Review!$P$7+Review!$P$8),2),""),"")</f>
        <v/>
      </c>
      <c r="AQ131" s="21">
        <f>IF(AP131="","",SUMPRODUCT(ISNUMBER($AP$2:$AP$501)*($AP$2:$AP$501&gt;AP131))+COUNTIF($AP$2:AP131,AP131))</f>
        <v/>
      </c>
    </row>
    <row r="132">
      <c r="AC132" s="19" t="n"/>
      <c r="AD132" s="23" t="n"/>
      <c r="AE132" s="23" t="n"/>
      <c r="AF132" s="23" t="n"/>
      <c r="AG132" s="23" t="n"/>
      <c r="AH132" s="23" t="n"/>
      <c r="AI132" s="23" t="n"/>
      <c r="AJ132" s="19" t="n"/>
      <c r="AK132" s="21">
        <f>IFERROR(TRIM(INDEX($A132:$AB132,MATCH(Lists!$J$2,$A$1:$AB$1,0))&amp;""),"")</f>
        <v/>
      </c>
      <c r="AL132" s="21">
        <f>IFERROR(TRIM(INDEX($A132:$AB132,MATCH(Lists!$J$3,$A$1:$AB$1,0))&amp;""),"")</f>
        <v/>
      </c>
      <c r="AM132" s="21">
        <f>IFERROR(TRIM(INDEX($A132:$AB132,MATCH(Lists!$J$4,$A$1:$AB$1,0))&amp;""),"")</f>
        <v/>
      </c>
      <c r="AN132" s="21">
        <f>IFERROR(TRIM(INDEX($A132:$AB132,MATCH(Lists!$J$5,$A$1:$AB$1,0))&amp;""),"")</f>
        <v/>
      </c>
      <c r="AO132" s="21">
        <f>IFERROR(TRIM(INDEX($A132:$AB132,MATCH(Lists!$J$6,$A$1:$AB$1,0))&amp;""),"")</f>
        <v/>
      </c>
      <c r="AP132" s="22">
        <f>IF(COUNT(AD132:AF132)=3,IFERROR(ROUND((AD132*Review!$P$6+AE132*Review!$P$7+AF132*Review!$P$8)/(Review!$P$6+Review!$P$7+Review!$P$8),2),""),"")</f>
        <v/>
      </c>
      <c r="AQ132" s="21">
        <f>IF(AP132="","",SUMPRODUCT(ISNUMBER($AP$2:$AP$501)*($AP$2:$AP$501&gt;AP132))+COUNTIF($AP$2:AP132,AP132))</f>
        <v/>
      </c>
    </row>
    <row r="133">
      <c r="AC133" s="19" t="n"/>
      <c r="AD133" s="23" t="n"/>
      <c r="AE133" s="23" t="n"/>
      <c r="AF133" s="23" t="n"/>
      <c r="AG133" s="23" t="n"/>
      <c r="AH133" s="23" t="n"/>
      <c r="AI133" s="23" t="n"/>
      <c r="AJ133" s="19" t="n"/>
      <c r="AK133" s="21">
        <f>IFERROR(TRIM(INDEX($A133:$AB133,MATCH(Lists!$J$2,$A$1:$AB$1,0))&amp;""),"")</f>
        <v/>
      </c>
      <c r="AL133" s="21">
        <f>IFERROR(TRIM(INDEX($A133:$AB133,MATCH(Lists!$J$3,$A$1:$AB$1,0))&amp;""),"")</f>
        <v/>
      </c>
      <c r="AM133" s="21">
        <f>IFERROR(TRIM(INDEX($A133:$AB133,MATCH(Lists!$J$4,$A$1:$AB$1,0))&amp;""),"")</f>
        <v/>
      </c>
      <c r="AN133" s="21">
        <f>IFERROR(TRIM(INDEX($A133:$AB133,MATCH(Lists!$J$5,$A$1:$AB$1,0))&amp;""),"")</f>
        <v/>
      </c>
      <c r="AO133" s="21">
        <f>IFERROR(TRIM(INDEX($A133:$AB133,MATCH(Lists!$J$6,$A$1:$AB$1,0))&amp;""),"")</f>
        <v/>
      </c>
      <c r="AP133" s="22">
        <f>IF(COUNT(AD133:AF133)=3,IFERROR(ROUND((AD133*Review!$P$6+AE133*Review!$P$7+AF133*Review!$P$8)/(Review!$P$6+Review!$P$7+Review!$P$8),2),""),"")</f>
        <v/>
      </c>
      <c r="AQ133" s="21">
        <f>IF(AP133="","",SUMPRODUCT(ISNUMBER($AP$2:$AP$501)*($AP$2:$AP$501&gt;AP133))+COUNTIF($AP$2:AP133,AP133))</f>
        <v/>
      </c>
    </row>
    <row r="134">
      <c r="AC134" s="19" t="n"/>
      <c r="AD134" s="23" t="n"/>
      <c r="AE134" s="23" t="n"/>
      <c r="AF134" s="23" t="n"/>
      <c r="AG134" s="23" t="n"/>
      <c r="AH134" s="23" t="n"/>
      <c r="AI134" s="23" t="n"/>
      <c r="AJ134" s="19" t="n"/>
      <c r="AK134" s="21">
        <f>IFERROR(TRIM(INDEX($A134:$AB134,MATCH(Lists!$J$2,$A$1:$AB$1,0))&amp;""),"")</f>
        <v/>
      </c>
      <c r="AL134" s="21">
        <f>IFERROR(TRIM(INDEX($A134:$AB134,MATCH(Lists!$J$3,$A$1:$AB$1,0))&amp;""),"")</f>
        <v/>
      </c>
      <c r="AM134" s="21">
        <f>IFERROR(TRIM(INDEX($A134:$AB134,MATCH(Lists!$J$4,$A$1:$AB$1,0))&amp;""),"")</f>
        <v/>
      </c>
      <c r="AN134" s="21">
        <f>IFERROR(TRIM(INDEX($A134:$AB134,MATCH(Lists!$J$5,$A$1:$AB$1,0))&amp;""),"")</f>
        <v/>
      </c>
      <c r="AO134" s="21">
        <f>IFERROR(TRIM(INDEX($A134:$AB134,MATCH(Lists!$J$6,$A$1:$AB$1,0))&amp;""),"")</f>
        <v/>
      </c>
      <c r="AP134" s="22">
        <f>IF(COUNT(AD134:AF134)=3,IFERROR(ROUND((AD134*Review!$P$6+AE134*Review!$P$7+AF134*Review!$P$8)/(Review!$P$6+Review!$P$7+Review!$P$8),2),""),"")</f>
        <v/>
      </c>
      <c r="AQ134" s="21">
        <f>IF(AP134="","",SUMPRODUCT(ISNUMBER($AP$2:$AP$501)*($AP$2:$AP$501&gt;AP134))+COUNTIF($AP$2:AP134,AP134))</f>
        <v/>
      </c>
    </row>
    <row r="135">
      <c r="AC135" s="19" t="n"/>
      <c r="AD135" s="23" t="n"/>
      <c r="AE135" s="23" t="n"/>
      <c r="AF135" s="23" t="n"/>
      <c r="AG135" s="23" t="n"/>
      <c r="AH135" s="23" t="n"/>
      <c r="AI135" s="23" t="n"/>
      <c r="AJ135" s="19" t="n"/>
      <c r="AK135" s="21">
        <f>IFERROR(TRIM(INDEX($A135:$AB135,MATCH(Lists!$J$2,$A$1:$AB$1,0))&amp;""),"")</f>
        <v/>
      </c>
      <c r="AL135" s="21">
        <f>IFERROR(TRIM(INDEX($A135:$AB135,MATCH(Lists!$J$3,$A$1:$AB$1,0))&amp;""),"")</f>
        <v/>
      </c>
      <c r="AM135" s="21">
        <f>IFERROR(TRIM(INDEX($A135:$AB135,MATCH(Lists!$J$4,$A$1:$AB$1,0))&amp;""),"")</f>
        <v/>
      </c>
      <c r="AN135" s="21">
        <f>IFERROR(TRIM(INDEX($A135:$AB135,MATCH(Lists!$J$5,$A$1:$AB$1,0))&amp;""),"")</f>
        <v/>
      </c>
      <c r="AO135" s="21">
        <f>IFERROR(TRIM(INDEX($A135:$AB135,MATCH(Lists!$J$6,$A$1:$AB$1,0))&amp;""),"")</f>
        <v/>
      </c>
      <c r="AP135" s="22">
        <f>IF(COUNT(AD135:AF135)=3,IFERROR(ROUND((AD135*Review!$P$6+AE135*Review!$P$7+AF135*Review!$P$8)/(Review!$P$6+Review!$P$7+Review!$P$8),2),""),"")</f>
        <v/>
      </c>
      <c r="AQ135" s="21">
        <f>IF(AP135="","",SUMPRODUCT(ISNUMBER($AP$2:$AP$501)*($AP$2:$AP$501&gt;AP135))+COUNTIF($AP$2:AP135,AP135))</f>
        <v/>
      </c>
    </row>
    <row r="136">
      <c r="AC136" s="19" t="n"/>
      <c r="AD136" s="23" t="n"/>
      <c r="AE136" s="23" t="n"/>
      <c r="AF136" s="23" t="n"/>
      <c r="AG136" s="23" t="n"/>
      <c r="AH136" s="23" t="n"/>
      <c r="AI136" s="23" t="n"/>
      <c r="AJ136" s="19" t="n"/>
      <c r="AK136" s="21">
        <f>IFERROR(TRIM(INDEX($A136:$AB136,MATCH(Lists!$J$2,$A$1:$AB$1,0))&amp;""),"")</f>
        <v/>
      </c>
      <c r="AL136" s="21">
        <f>IFERROR(TRIM(INDEX($A136:$AB136,MATCH(Lists!$J$3,$A$1:$AB$1,0))&amp;""),"")</f>
        <v/>
      </c>
      <c r="AM136" s="21">
        <f>IFERROR(TRIM(INDEX($A136:$AB136,MATCH(Lists!$J$4,$A$1:$AB$1,0))&amp;""),"")</f>
        <v/>
      </c>
      <c r="AN136" s="21">
        <f>IFERROR(TRIM(INDEX($A136:$AB136,MATCH(Lists!$J$5,$A$1:$AB$1,0))&amp;""),"")</f>
        <v/>
      </c>
      <c r="AO136" s="21">
        <f>IFERROR(TRIM(INDEX($A136:$AB136,MATCH(Lists!$J$6,$A$1:$AB$1,0))&amp;""),"")</f>
        <v/>
      </c>
      <c r="AP136" s="22">
        <f>IF(COUNT(AD136:AF136)=3,IFERROR(ROUND((AD136*Review!$P$6+AE136*Review!$P$7+AF136*Review!$P$8)/(Review!$P$6+Review!$P$7+Review!$P$8),2),""),"")</f>
        <v/>
      </c>
      <c r="AQ136" s="21">
        <f>IF(AP136="","",SUMPRODUCT(ISNUMBER($AP$2:$AP$501)*($AP$2:$AP$501&gt;AP136))+COUNTIF($AP$2:AP136,AP136))</f>
        <v/>
      </c>
    </row>
    <row r="137">
      <c r="AC137" s="19" t="n"/>
      <c r="AD137" s="23" t="n"/>
      <c r="AE137" s="23" t="n"/>
      <c r="AF137" s="23" t="n"/>
      <c r="AG137" s="23" t="n"/>
      <c r="AH137" s="23" t="n"/>
      <c r="AI137" s="23" t="n"/>
      <c r="AJ137" s="19" t="n"/>
      <c r="AK137" s="21">
        <f>IFERROR(TRIM(INDEX($A137:$AB137,MATCH(Lists!$J$2,$A$1:$AB$1,0))&amp;""),"")</f>
        <v/>
      </c>
      <c r="AL137" s="21">
        <f>IFERROR(TRIM(INDEX($A137:$AB137,MATCH(Lists!$J$3,$A$1:$AB$1,0))&amp;""),"")</f>
        <v/>
      </c>
      <c r="AM137" s="21">
        <f>IFERROR(TRIM(INDEX($A137:$AB137,MATCH(Lists!$J$4,$A$1:$AB$1,0))&amp;""),"")</f>
        <v/>
      </c>
      <c r="AN137" s="21">
        <f>IFERROR(TRIM(INDEX($A137:$AB137,MATCH(Lists!$J$5,$A$1:$AB$1,0))&amp;""),"")</f>
        <v/>
      </c>
      <c r="AO137" s="21">
        <f>IFERROR(TRIM(INDEX($A137:$AB137,MATCH(Lists!$J$6,$A$1:$AB$1,0))&amp;""),"")</f>
        <v/>
      </c>
      <c r="AP137" s="22">
        <f>IF(COUNT(AD137:AF137)=3,IFERROR(ROUND((AD137*Review!$P$6+AE137*Review!$P$7+AF137*Review!$P$8)/(Review!$P$6+Review!$P$7+Review!$P$8),2),""),"")</f>
        <v/>
      </c>
      <c r="AQ137" s="21">
        <f>IF(AP137="","",SUMPRODUCT(ISNUMBER($AP$2:$AP$501)*($AP$2:$AP$501&gt;AP137))+COUNTIF($AP$2:AP137,AP137))</f>
        <v/>
      </c>
    </row>
    <row r="138">
      <c r="AC138" s="19" t="n"/>
      <c r="AD138" s="23" t="n"/>
      <c r="AE138" s="23" t="n"/>
      <c r="AF138" s="23" t="n"/>
      <c r="AG138" s="23" t="n"/>
      <c r="AH138" s="23" t="n"/>
      <c r="AI138" s="23" t="n"/>
      <c r="AJ138" s="19" t="n"/>
      <c r="AK138" s="21">
        <f>IFERROR(TRIM(INDEX($A138:$AB138,MATCH(Lists!$J$2,$A$1:$AB$1,0))&amp;""),"")</f>
        <v/>
      </c>
      <c r="AL138" s="21">
        <f>IFERROR(TRIM(INDEX($A138:$AB138,MATCH(Lists!$J$3,$A$1:$AB$1,0))&amp;""),"")</f>
        <v/>
      </c>
      <c r="AM138" s="21">
        <f>IFERROR(TRIM(INDEX($A138:$AB138,MATCH(Lists!$J$4,$A$1:$AB$1,0))&amp;""),"")</f>
        <v/>
      </c>
      <c r="AN138" s="21">
        <f>IFERROR(TRIM(INDEX($A138:$AB138,MATCH(Lists!$J$5,$A$1:$AB$1,0))&amp;""),"")</f>
        <v/>
      </c>
      <c r="AO138" s="21">
        <f>IFERROR(TRIM(INDEX($A138:$AB138,MATCH(Lists!$J$6,$A$1:$AB$1,0))&amp;""),"")</f>
        <v/>
      </c>
      <c r="AP138" s="22">
        <f>IF(COUNT(AD138:AF138)=3,IFERROR(ROUND((AD138*Review!$P$6+AE138*Review!$P$7+AF138*Review!$P$8)/(Review!$P$6+Review!$P$7+Review!$P$8),2),""),"")</f>
        <v/>
      </c>
      <c r="AQ138" s="21">
        <f>IF(AP138="","",SUMPRODUCT(ISNUMBER($AP$2:$AP$501)*($AP$2:$AP$501&gt;AP138))+COUNTIF($AP$2:AP138,AP138))</f>
        <v/>
      </c>
    </row>
    <row r="139">
      <c r="AC139" s="19" t="n"/>
      <c r="AD139" s="23" t="n"/>
      <c r="AE139" s="23" t="n"/>
      <c r="AF139" s="23" t="n"/>
      <c r="AG139" s="23" t="n"/>
      <c r="AH139" s="23" t="n"/>
      <c r="AI139" s="23" t="n"/>
      <c r="AJ139" s="19" t="n"/>
      <c r="AK139" s="21">
        <f>IFERROR(TRIM(INDEX($A139:$AB139,MATCH(Lists!$J$2,$A$1:$AB$1,0))&amp;""),"")</f>
        <v/>
      </c>
      <c r="AL139" s="21">
        <f>IFERROR(TRIM(INDEX($A139:$AB139,MATCH(Lists!$J$3,$A$1:$AB$1,0))&amp;""),"")</f>
        <v/>
      </c>
      <c r="AM139" s="21">
        <f>IFERROR(TRIM(INDEX($A139:$AB139,MATCH(Lists!$J$4,$A$1:$AB$1,0))&amp;""),"")</f>
        <v/>
      </c>
      <c r="AN139" s="21">
        <f>IFERROR(TRIM(INDEX($A139:$AB139,MATCH(Lists!$J$5,$A$1:$AB$1,0))&amp;""),"")</f>
        <v/>
      </c>
      <c r="AO139" s="21">
        <f>IFERROR(TRIM(INDEX($A139:$AB139,MATCH(Lists!$J$6,$A$1:$AB$1,0))&amp;""),"")</f>
        <v/>
      </c>
      <c r="AP139" s="22">
        <f>IF(COUNT(AD139:AF139)=3,IFERROR(ROUND((AD139*Review!$P$6+AE139*Review!$P$7+AF139*Review!$P$8)/(Review!$P$6+Review!$P$7+Review!$P$8),2),""),"")</f>
        <v/>
      </c>
      <c r="AQ139" s="21">
        <f>IF(AP139="","",SUMPRODUCT(ISNUMBER($AP$2:$AP$501)*($AP$2:$AP$501&gt;AP139))+COUNTIF($AP$2:AP139,AP139))</f>
        <v/>
      </c>
    </row>
    <row r="140">
      <c r="AC140" s="19" t="n"/>
      <c r="AD140" s="23" t="n"/>
      <c r="AE140" s="23" t="n"/>
      <c r="AF140" s="23" t="n"/>
      <c r="AG140" s="23" t="n"/>
      <c r="AH140" s="23" t="n"/>
      <c r="AI140" s="23" t="n"/>
      <c r="AJ140" s="19" t="n"/>
      <c r="AK140" s="21">
        <f>IFERROR(TRIM(INDEX($A140:$AB140,MATCH(Lists!$J$2,$A$1:$AB$1,0))&amp;""),"")</f>
        <v/>
      </c>
      <c r="AL140" s="21">
        <f>IFERROR(TRIM(INDEX($A140:$AB140,MATCH(Lists!$J$3,$A$1:$AB$1,0))&amp;""),"")</f>
        <v/>
      </c>
      <c r="AM140" s="21">
        <f>IFERROR(TRIM(INDEX($A140:$AB140,MATCH(Lists!$J$4,$A$1:$AB$1,0))&amp;""),"")</f>
        <v/>
      </c>
      <c r="AN140" s="21">
        <f>IFERROR(TRIM(INDEX($A140:$AB140,MATCH(Lists!$J$5,$A$1:$AB$1,0))&amp;""),"")</f>
        <v/>
      </c>
      <c r="AO140" s="21">
        <f>IFERROR(TRIM(INDEX($A140:$AB140,MATCH(Lists!$J$6,$A$1:$AB$1,0))&amp;""),"")</f>
        <v/>
      </c>
      <c r="AP140" s="22">
        <f>IF(COUNT(AD140:AF140)=3,IFERROR(ROUND((AD140*Review!$P$6+AE140*Review!$P$7+AF140*Review!$P$8)/(Review!$P$6+Review!$P$7+Review!$P$8),2),""),"")</f>
        <v/>
      </c>
      <c r="AQ140" s="21">
        <f>IF(AP140="","",SUMPRODUCT(ISNUMBER($AP$2:$AP$501)*($AP$2:$AP$501&gt;AP140))+COUNTIF($AP$2:AP140,AP140))</f>
        <v/>
      </c>
    </row>
    <row r="141">
      <c r="AC141" s="19" t="n"/>
      <c r="AD141" s="23" t="n"/>
      <c r="AE141" s="23" t="n"/>
      <c r="AF141" s="23" t="n"/>
      <c r="AG141" s="23" t="n"/>
      <c r="AH141" s="23" t="n"/>
      <c r="AI141" s="23" t="n"/>
      <c r="AJ141" s="19" t="n"/>
      <c r="AK141" s="21">
        <f>IFERROR(TRIM(INDEX($A141:$AB141,MATCH(Lists!$J$2,$A$1:$AB$1,0))&amp;""),"")</f>
        <v/>
      </c>
      <c r="AL141" s="21">
        <f>IFERROR(TRIM(INDEX($A141:$AB141,MATCH(Lists!$J$3,$A$1:$AB$1,0))&amp;""),"")</f>
        <v/>
      </c>
      <c r="AM141" s="21">
        <f>IFERROR(TRIM(INDEX($A141:$AB141,MATCH(Lists!$J$4,$A$1:$AB$1,0))&amp;""),"")</f>
        <v/>
      </c>
      <c r="AN141" s="21">
        <f>IFERROR(TRIM(INDEX($A141:$AB141,MATCH(Lists!$J$5,$A$1:$AB$1,0))&amp;""),"")</f>
        <v/>
      </c>
      <c r="AO141" s="21">
        <f>IFERROR(TRIM(INDEX($A141:$AB141,MATCH(Lists!$J$6,$A$1:$AB$1,0))&amp;""),"")</f>
        <v/>
      </c>
      <c r="AP141" s="22">
        <f>IF(COUNT(AD141:AF141)=3,IFERROR(ROUND((AD141*Review!$P$6+AE141*Review!$P$7+AF141*Review!$P$8)/(Review!$P$6+Review!$P$7+Review!$P$8),2),""),"")</f>
        <v/>
      </c>
      <c r="AQ141" s="21">
        <f>IF(AP141="","",SUMPRODUCT(ISNUMBER($AP$2:$AP$501)*($AP$2:$AP$501&gt;AP141))+COUNTIF($AP$2:AP141,AP141))</f>
        <v/>
      </c>
    </row>
    <row r="142">
      <c r="AC142" s="19" t="n"/>
      <c r="AD142" s="23" t="n"/>
      <c r="AE142" s="23" t="n"/>
      <c r="AF142" s="23" t="n"/>
      <c r="AG142" s="23" t="n"/>
      <c r="AH142" s="23" t="n"/>
      <c r="AI142" s="23" t="n"/>
      <c r="AJ142" s="19" t="n"/>
      <c r="AK142" s="21">
        <f>IFERROR(TRIM(INDEX($A142:$AB142,MATCH(Lists!$J$2,$A$1:$AB$1,0))&amp;""),"")</f>
        <v/>
      </c>
      <c r="AL142" s="21">
        <f>IFERROR(TRIM(INDEX($A142:$AB142,MATCH(Lists!$J$3,$A$1:$AB$1,0))&amp;""),"")</f>
        <v/>
      </c>
      <c r="AM142" s="21">
        <f>IFERROR(TRIM(INDEX($A142:$AB142,MATCH(Lists!$J$4,$A$1:$AB$1,0))&amp;""),"")</f>
        <v/>
      </c>
      <c r="AN142" s="21">
        <f>IFERROR(TRIM(INDEX($A142:$AB142,MATCH(Lists!$J$5,$A$1:$AB$1,0))&amp;""),"")</f>
        <v/>
      </c>
      <c r="AO142" s="21">
        <f>IFERROR(TRIM(INDEX($A142:$AB142,MATCH(Lists!$J$6,$A$1:$AB$1,0))&amp;""),"")</f>
        <v/>
      </c>
      <c r="AP142" s="22">
        <f>IF(COUNT(AD142:AF142)=3,IFERROR(ROUND((AD142*Review!$P$6+AE142*Review!$P$7+AF142*Review!$P$8)/(Review!$P$6+Review!$P$7+Review!$P$8),2),""),"")</f>
        <v/>
      </c>
      <c r="AQ142" s="21">
        <f>IF(AP142="","",SUMPRODUCT(ISNUMBER($AP$2:$AP$501)*($AP$2:$AP$501&gt;AP142))+COUNTIF($AP$2:AP142,AP142))</f>
        <v/>
      </c>
    </row>
    <row r="143">
      <c r="AC143" s="19" t="n"/>
      <c r="AD143" s="23" t="n"/>
      <c r="AE143" s="23" t="n"/>
      <c r="AF143" s="23" t="n"/>
      <c r="AG143" s="23" t="n"/>
      <c r="AH143" s="23" t="n"/>
      <c r="AI143" s="23" t="n"/>
      <c r="AJ143" s="19" t="n"/>
      <c r="AK143" s="21">
        <f>IFERROR(TRIM(INDEX($A143:$AB143,MATCH(Lists!$J$2,$A$1:$AB$1,0))&amp;""),"")</f>
        <v/>
      </c>
      <c r="AL143" s="21">
        <f>IFERROR(TRIM(INDEX($A143:$AB143,MATCH(Lists!$J$3,$A$1:$AB$1,0))&amp;""),"")</f>
        <v/>
      </c>
      <c r="AM143" s="21">
        <f>IFERROR(TRIM(INDEX($A143:$AB143,MATCH(Lists!$J$4,$A$1:$AB$1,0))&amp;""),"")</f>
        <v/>
      </c>
      <c r="AN143" s="21">
        <f>IFERROR(TRIM(INDEX($A143:$AB143,MATCH(Lists!$J$5,$A$1:$AB$1,0))&amp;""),"")</f>
        <v/>
      </c>
      <c r="AO143" s="21">
        <f>IFERROR(TRIM(INDEX($A143:$AB143,MATCH(Lists!$J$6,$A$1:$AB$1,0))&amp;""),"")</f>
        <v/>
      </c>
      <c r="AP143" s="22">
        <f>IF(COUNT(AD143:AF143)=3,IFERROR(ROUND((AD143*Review!$P$6+AE143*Review!$P$7+AF143*Review!$P$8)/(Review!$P$6+Review!$P$7+Review!$P$8),2),""),"")</f>
        <v/>
      </c>
      <c r="AQ143" s="21">
        <f>IF(AP143="","",SUMPRODUCT(ISNUMBER($AP$2:$AP$501)*($AP$2:$AP$501&gt;AP143))+COUNTIF($AP$2:AP143,AP143))</f>
        <v/>
      </c>
    </row>
    <row r="144">
      <c r="AC144" s="19" t="n"/>
      <c r="AD144" s="23" t="n"/>
      <c r="AE144" s="23" t="n"/>
      <c r="AF144" s="23" t="n"/>
      <c r="AG144" s="23" t="n"/>
      <c r="AH144" s="23" t="n"/>
      <c r="AI144" s="23" t="n"/>
      <c r="AJ144" s="19" t="n"/>
      <c r="AK144" s="21">
        <f>IFERROR(TRIM(INDEX($A144:$AB144,MATCH(Lists!$J$2,$A$1:$AB$1,0))&amp;""),"")</f>
        <v/>
      </c>
      <c r="AL144" s="21">
        <f>IFERROR(TRIM(INDEX($A144:$AB144,MATCH(Lists!$J$3,$A$1:$AB$1,0))&amp;""),"")</f>
        <v/>
      </c>
      <c r="AM144" s="21">
        <f>IFERROR(TRIM(INDEX($A144:$AB144,MATCH(Lists!$J$4,$A$1:$AB$1,0))&amp;""),"")</f>
        <v/>
      </c>
      <c r="AN144" s="21">
        <f>IFERROR(TRIM(INDEX($A144:$AB144,MATCH(Lists!$J$5,$A$1:$AB$1,0))&amp;""),"")</f>
        <v/>
      </c>
      <c r="AO144" s="21">
        <f>IFERROR(TRIM(INDEX($A144:$AB144,MATCH(Lists!$J$6,$A$1:$AB$1,0))&amp;""),"")</f>
        <v/>
      </c>
      <c r="AP144" s="22">
        <f>IF(COUNT(AD144:AF144)=3,IFERROR(ROUND((AD144*Review!$P$6+AE144*Review!$P$7+AF144*Review!$P$8)/(Review!$P$6+Review!$P$7+Review!$P$8),2),""),"")</f>
        <v/>
      </c>
      <c r="AQ144" s="21">
        <f>IF(AP144="","",SUMPRODUCT(ISNUMBER($AP$2:$AP$501)*($AP$2:$AP$501&gt;AP144))+COUNTIF($AP$2:AP144,AP144))</f>
        <v/>
      </c>
    </row>
    <row r="145">
      <c r="AC145" s="19" t="n"/>
      <c r="AD145" s="23" t="n"/>
      <c r="AE145" s="23" t="n"/>
      <c r="AF145" s="23" t="n"/>
      <c r="AG145" s="23" t="n"/>
      <c r="AH145" s="23" t="n"/>
      <c r="AI145" s="23" t="n"/>
      <c r="AJ145" s="19" t="n"/>
      <c r="AK145" s="21">
        <f>IFERROR(TRIM(INDEX($A145:$AB145,MATCH(Lists!$J$2,$A$1:$AB$1,0))&amp;""),"")</f>
        <v/>
      </c>
      <c r="AL145" s="21">
        <f>IFERROR(TRIM(INDEX($A145:$AB145,MATCH(Lists!$J$3,$A$1:$AB$1,0))&amp;""),"")</f>
        <v/>
      </c>
      <c r="AM145" s="21">
        <f>IFERROR(TRIM(INDEX($A145:$AB145,MATCH(Lists!$J$4,$A$1:$AB$1,0))&amp;""),"")</f>
        <v/>
      </c>
      <c r="AN145" s="21">
        <f>IFERROR(TRIM(INDEX($A145:$AB145,MATCH(Lists!$J$5,$A$1:$AB$1,0))&amp;""),"")</f>
        <v/>
      </c>
      <c r="AO145" s="21">
        <f>IFERROR(TRIM(INDEX($A145:$AB145,MATCH(Lists!$J$6,$A$1:$AB$1,0))&amp;""),"")</f>
        <v/>
      </c>
      <c r="AP145" s="22">
        <f>IF(COUNT(AD145:AF145)=3,IFERROR(ROUND((AD145*Review!$P$6+AE145*Review!$P$7+AF145*Review!$P$8)/(Review!$P$6+Review!$P$7+Review!$P$8),2),""),"")</f>
        <v/>
      </c>
      <c r="AQ145" s="21">
        <f>IF(AP145="","",SUMPRODUCT(ISNUMBER($AP$2:$AP$501)*($AP$2:$AP$501&gt;AP145))+COUNTIF($AP$2:AP145,AP145))</f>
        <v/>
      </c>
    </row>
    <row r="146">
      <c r="AC146" s="19" t="n"/>
      <c r="AD146" s="23" t="n"/>
      <c r="AE146" s="23" t="n"/>
      <c r="AF146" s="23" t="n"/>
      <c r="AG146" s="23" t="n"/>
      <c r="AH146" s="23" t="n"/>
      <c r="AI146" s="23" t="n"/>
      <c r="AJ146" s="19" t="n"/>
      <c r="AK146" s="21">
        <f>IFERROR(TRIM(INDEX($A146:$AB146,MATCH(Lists!$J$2,$A$1:$AB$1,0))&amp;""),"")</f>
        <v/>
      </c>
      <c r="AL146" s="21">
        <f>IFERROR(TRIM(INDEX($A146:$AB146,MATCH(Lists!$J$3,$A$1:$AB$1,0))&amp;""),"")</f>
        <v/>
      </c>
      <c r="AM146" s="21">
        <f>IFERROR(TRIM(INDEX($A146:$AB146,MATCH(Lists!$J$4,$A$1:$AB$1,0))&amp;""),"")</f>
        <v/>
      </c>
      <c r="AN146" s="21">
        <f>IFERROR(TRIM(INDEX($A146:$AB146,MATCH(Lists!$J$5,$A$1:$AB$1,0))&amp;""),"")</f>
        <v/>
      </c>
      <c r="AO146" s="21">
        <f>IFERROR(TRIM(INDEX($A146:$AB146,MATCH(Lists!$J$6,$A$1:$AB$1,0))&amp;""),"")</f>
        <v/>
      </c>
      <c r="AP146" s="22">
        <f>IF(COUNT(AD146:AF146)=3,IFERROR(ROUND((AD146*Review!$P$6+AE146*Review!$P$7+AF146*Review!$P$8)/(Review!$P$6+Review!$P$7+Review!$P$8),2),""),"")</f>
        <v/>
      </c>
      <c r="AQ146" s="21">
        <f>IF(AP146="","",SUMPRODUCT(ISNUMBER($AP$2:$AP$501)*($AP$2:$AP$501&gt;AP146))+COUNTIF($AP$2:AP146,AP146))</f>
        <v/>
      </c>
    </row>
    <row r="147">
      <c r="AC147" s="19" t="n"/>
      <c r="AD147" s="23" t="n"/>
      <c r="AE147" s="23" t="n"/>
      <c r="AF147" s="23" t="n"/>
      <c r="AG147" s="23" t="n"/>
      <c r="AH147" s="23" t="n"/>
      <c r="AI147" s="23" t="n"/>
      <c r="AJ147" s="19" t="n"/>
      <c r="AK147" s="21">
        <f>IFERROR(TRIM(INDEX($A147:$AB147,MATCH(Lists!$J$2,$A$1:$AB$1,0))&amp;""),"")</f>
        <v/>
      </c>
      <c r="AL147" s="21">
        <f>IFERROR(TRIM(INDEX($A147:$AB147,MATCH(Lists!$J$3,$A$1:$AB$1,0))&amp;""),"")</f>
        <v/>
      </c>
      <c r="AM147" s="21">
        <f>IFERROR(TRIM(INDEX($A147:$AB147,MATCH(Lists!$J$4,$A$1:$AB$1,0))&amp;""),"")</f>
        <v/>
      </c>
      <c r="AN147" s="21">
        <f>IFERROR(TRIM(INDEX($A147:$AB147,MATCH(Lists!$J$5,$A$1:$AB$1,0))&amp;""),"")</f>
        <v/>
      </c>
      <c r="AO147" s="21">
        <f>IFERROR(TRIM(INDEX($A147:$AB147,MATCH(Lists!$J$6,$A$1:$AB$1,0))&amp;""),"")</f>
        <v/>
      </c>
      <c r="AP147" s="22">
        <f>IF(COUNT(AD147:AF147)=3,IFERROR(ROUND((AD147*Review!$P$6+AE147*Review!$P$7+AF147*Review!$P$8)/(Review!$P$6+Review!$P$7+Review!$P$8),2),""),"")</f>
        <v/>
      </c>
      <c r="AQ147" s="21">
        <f>IF(AP147="","",SUMPRODUCT(ISNUMBER($AP$2:$AP$501)*($AP$2:$AP$501&gt;AP147))+COUNTIF($AP$2:AP147,AP147))</f>
        <v/>
      </c>
    </row>
    <row r="148">
      <c r="AC148" s="19" t="n"/>
      <c r="AD148" s="23" t="n"/>
      <c r="AE148" s="23" t="n"/>
      <c r="AF148" s="23" t="n"/>
      <c r="AG148" s="23" t="n"/>
      <c r="AH148" s="23" t="n"/>
      <c r="AI148" s="23" t="n"/>
      <c r="AJ148" s="19" t="n"/>
      <c r="AK148" s="21">
        <f>IFERROR(TRIM(INDEX($A148:$AB148,MATCH(Lists!$J$2,$A$1:$AB$1,0))&amp;""),"")</f>
        <v/>
      </c>
      <c r="AL148" s="21">
        <f>IFERROR(TRIM(INDEX($A148:$AB148,MATCH(Lists!$J$3,$A$1:$AB$1,0))&amp;""),"")</f>
        <v/>
      </c>
      <c r="AM148" s="21">
        <f>IFERROR(TRIM(INDEX($A148:$AB148,MATCH(Lists!$J$4,$A$1:$AB$1,0))&amp;""),"")</f>
        <v/>
      </c>
      <c r="AN148" s="21">
        <f>IFERROR(TRIM(INDEX($A148:$AB148,MATCH(Lists!$J$5,$A$1:$AB$1,0))&amp;""),"")</f>
        <v/>
      </c>
      <c r="AO148" s="21">
        <f>IFERROR(TRIM(INDEX($A148:$AB148,MATCH(Lists!$J$6,$A$1:$AB$1,0))&amp;""),"")</f>
        <v/>
      </c>
      <c r="AP148" s="22">
        <f>IF(COUNT(AD148:AF148)=3,IFERROR(ROUND((AD148*Review!$P$6+AE148*Review!$P$7+AF148*Review!$P$8)/(Review!$P$6+Review!$P$7+Review!$P$8),2),""),"")</f>
        <v/>
      </c>
      <c r="AQ148" s="21">
        <f>IF(AP148="","",SUMPRODUCT(ISNUMBER($AP$2:$AP$501)*($AP$2:$AP$501&gt;AP148))+COUNTIF($AP$2:AP148,AP148))</f>
        <v/>
      </c>
    </row>
    <row r="149">
      <c r="AC149" s="19" t="n"/>
      <c r="AD149" s="23" t="n"/>
      <c r="AE149" s="23" t="n"/>
      <c r="AF149" s="23" t="n"/>
      <c r="AG149" s="23" t="n"/>
      <c r="AH149" s="23" t="n"/>
      <c r="AI149" s="23" t="n"/>
      <c r="AJ149" s="19" t="n"/>
      <c r="AK149" s="21">
        <f>IFERROR(TRIM(INDEX($A149:$AB149,MATCH(Lists!$J$2,$A$1:$AB$1,0))&amp;""),"")</f>
        <v/>
      </c>
      <c r="AL149" s="21">
        <f>IFERROR(TRIM(INDEX($A149:$AB149,MATCH(Lists!$J$3,$A$1:$AB$1,0))&amp;""),"")</f>
        <v/>
      </c>
      <c r="AM149" s="21">
        <f>IFERROR(TRIM(INDEX($A149:$AB149,MATCH(Lists!$J$4,$A$1:$AB$1,0))&amp;""),"")</f>
        <v/>
      </c>
      <c r="AN149" s="21">
        <f>IFERROR(TRIM(INDEX($A149:$AB149,MATCH(Lists!$J$5,$A$1:$AB$1,0))&amp;""),"")</f>
        <v/>
      </c>
      <c r="AO149" s="21">
        <f>IFERROR(TRIM(INDEX($A149:$AB149,MATCH(Lists!$J$6,$A$1:$AB$1,0))&amp;""),"")</f>
        <v/>
      </c>
      <c r="AP149" s="22">
        <f>IF(COUNT(AD149:AF149)=3,IFERROR(ROUND((AD149*Review!$P$6+AE149*Review!$P$7+AF149*Review!$P$8)/(Review!$P$6+Review!$P$7+Review!$P$8),2),""),"")</f>
        <v/>
      </c>
      <c r="AQ149" s="21">
        <f>IF(AP149="","",SUMPRODUCT(ISNUMBER($AP$2:$AP$501)*($AP$2:$AP$501&gt;AP149))+COUNTIF($AP$2:AP149,AP149))</f>
        <v/>
      </c>
    </row>
    <row r="150">
      <c r="AC150" s="19" t="n"/>
      <c r="AD150" s="23" t="n"/>
      <c r="AE150" s="23" t="n"/>
      <c r="AF150" s="23" t="n"/>
      <c r="AG150" s="23" t="n"/>
      <c r="AH150" s="23" t="n"/>
      <c r="AI150" s="23" t="n"/>
      <c r="AJ150" s="19" t="n"/>
      <c r="AK150" s="21">
        <f>IFERROR(TRIM(INDEX($A150:$AB150,MATCH(Lists!$J$2,$A$1:$AB$1,0))&amp;""),"")</f>
        <v/>
      </c>
      <c r="AL150" s="21">
        <f>IFERROR(TRIM(INDEX($A150:$AB150,MATCH(Lists!$J$3,$A$1:$AB$1,0))&amp;""),"")</f>
        <v/>
      </c>
      <c r="AM150" s="21">
        <f>IFERROR(TRIM(INDEX($A150:$AB150,MATCH(Lists!$J$4,$A$1:$AB$1,0))&amp;""),"")</f>
        <v/>
      </c>
      <c r="AN150" s="21">
        <f>IFERROR(TRIM(INDEX($A150:$AB150,MATCH(Lists!$J$5,$A$1:$AB$1,0))&amp;""),"")</f>
        <v/>
      </c>
      <c r="AO150" s="21">
        <f>IFERROR(TRIM(INDEX($A150:$AB150,MATCH(Lists!$J$6,$A$1:$AB$1,0))&amp;""),"")</f>
        <v/>
      </c>
      <c r="AP150" s="22">
        <f>IF(COUNT(AD150:AF150)=3,IFERROR(ROUND((AD150*Review!$P$6+AE150*Review!$P$7+AF150*Review!$P$8)/(Review!$P$6+Review!$P$7+Review!$P$8),2),""),"")</f>
        <v/>
      </c>
      <c r="AQ150" s="21">
        <f>IF(AP150="","",SUMPRODUCT(ISNUMBER($AP$2:$AP$501)*($AP$2:$AP$501&gt;AP150))+COUNTIF($AP$2:AP150,AP150))</f>
        <v/>
      </c>
    </row>
    <row r="151">
      <c r="AC151" s="19" t="n"/>
      <c r="AD151" s="23" t="n"/>
      <c r="AE151" s="23" t="n"/>
      <c r="AF151" s="23" t="n"/>
      <c r="AG151" s="23" t="n"/>
      <c r="AH151" s="23" t="n"/>
      <c r="AI151" s="23" t="n"/>
      <c r="AJ151" s="19" t="n"/>
      <c r="AK151" s="21">
        <f>IFERROR(TRIM(INDEX($A151:$AB151,MATCH(Lists!$J$2,$A$1:$AB$1,0))&amp;""),"")</f>
        <v/>
      </c>
      <c r="AL151" s="21">
        <f>IFERROR(TRIM(INDEX($A151:$AB151,MATCH(Lists!$J$3,$A$1:$AB$1,0))&amp;""),"")</f>
        <v/>
      </c>
      <c r="AM151" s="21">
        <f>IFERROR(TRIM(INDEX($A151:$AB151,MATCH(Lists!$J$4,$A$1:$AB$1,0))&amp;""),"")</f>
        <v/>
      </c>
      <c r="AN151" s="21">
        <f>IFERROR(TRIM(INDEX($A151:$AB151,MATCH(Lists!$J$5,$A$1:$AB$1,0))&amp;""),"")</f>
        <v/>
      </c>
      <c r="AO151" s="21">
        <f>IFERROR(TRIM(INDEX($A151:$AB151,MATCH(Lists!$J$6,$A$1:$AB$1,0))&amp;""),"")</f>
        <v/>
      </c>
      <c r="AP151" s="22">
        <f>IF(COUNT(AD151:AF151)=3,IFERROR(ROUND((AD151*Review!$P$6+AE151*Review!$P$7+AF151*Review!$P$8)/(Review!$P$6+Review!$P$7+Review!$P$8),2),""),"")</f>
        <v/>
      </c>
      <c r="AQ151" s="21">
        <f>IF(AP151="","",SUMPRODUCT(ISNUMBER($AP$2:$AP$501)*($AP$2:$AP$501&gt;AP151))+COUNTIF($AP$2:AP151,AP151))</f>
        <v/>
      </c>
    </row>
    <row r="152">
      <c r="AC152" s="19" t="n"/>
      <c r="AD152" s="23" t="n"/>
      <c r="AE152" s="23" t="n"/>
      <c r="AF152" s="23" t="n"/>
      <c r="AG152" s="23" t="n"/>
      <c r="AH152" s="23" t="n"/>
      <c r="AI152" s="23" t="n"/>
      <c r="AJ152" s="19" t="n"/>
      <c r="AK152" s="21">
        <f>IFERROR(TRIM(INDEX($A152:$AB152,MATCH(Lists!$J$2,$A$1:$AB$1,0))&amp;""),"")</f>
        <v/>
      </c>
      <c r="AL152" s="21">
        <f>IFERROR(TRIM(INDEX($A152:$AB152,MATCH(Lists!$J$3,$A$1:$AB$1,0))&amp;""),"")</f>
        <v/>
      </c>
      <c r="AM152" s="21">
        <f>IFERROR(TRIM(INDEX($A152:$AB152,MATCH(Lists!$J$4,$A$1:$AB$1,0))&amp;""),"")</f>
        <v/>
      </c>
      <c r="AN152" s="21">
        <f>IFERROR(TRIM(INDEX($A152:$AB152,MATCH(Lists!$J$5,$A$1:$AB$1,0))&amp;""),"")</f>
        <v/>
      </c>
      <c r="AO152" s="21">
        <f>IFERROR(TRIM(INDEX($A152:$AB152,MATCH(Lists!$J$6,$A$1:$AB$1,0))&amp;""),"")</f>
        <v/>
      </c>
      <c r="AP152" s="22">
        <f>IF(COUNT(AD152:AF152)=3,IFERROR(ROUND((AD152*Review!$P$6+AE152*Review!$P$7+AF152*Review!$P$8)/(Review!$P$6+Review!$P$7+Review!$P$8),2),""),"")</f>
        <v/>
      </c>
      <c r="AQ152" s="21">
        <f>IF(AP152="","",SUMPRODUCT(ISNUMBER($AP$2:$AP$501)*($AP$2:$AP$501&gt;AP152))+COUNTIF($AP$2:AP152,AP152))</f>
        <v/>
      </c>
    </row>
    <row r="153">
      <c r="AC153" s="19" t="n"/>
      <c r="AD153" s="23" t="n"/>
      <c r="AE153" s="23" t="n"/>
      <c r="AF153" s="23" t="n"/>
      <c r="AG153" s="23" t="n"/>
      <c r="AH153" s="23" t="n"/>
      <c r="AI153" s="23" t="n"/>
      <c r="AJ153" s="19" t="n"/>
      <c r="AK153" s="21">
        <f>IFERROR(TRIM(INDEX($A153:$AB153,MATCH(Lists!$J$2,$A$1:$AB$1,0))&amp;""),"")</f>
        <v/>
      </c>
      <c r="AL153" s="21">
        <f>IFERROR(TRIM(INDEX($A153:$AB153,MATCH(Lists!$J$3,$A$1:$AB$1,0))&amp;""),"")</f>
        <v/>
      </c>
      <c r="AM153" s="21">
        <f>IFERROR(TRIM(INDEX($A153:$AB153,MATCH(Lists!$J$4,$A$1:$AB$1,0))&amp;""),"")</f>
        <v/>
      </c>
      <c r="AN153" s="21">
        <f>IFERROR(TRIM(INDEX($A153:$AB153,MATCH(Lists!$J$5,$A$1:$AB$1,0))&amp;""),"")</f>
        <v/>
      </c>
      <c r="AO153" s="21">
        <f>IFERROR(TRIM(INDEX($A153:$AB153,MATCH(Lists!$J$6,$A$1:$AB$1,0))&amp;""),"")</f>
        <v/>
      </c>
      <c r="AP153" s="22">
        <f>IF(COUNT(AD153:AF153)=3,IFERROR(ROUND((AD153*Review!$P$6+AE153*Review!$P$7+AF153*Review!$P$8)/(Review!$P$6+Review!$P$7+Review!$P$8),2),""),"")</f>
        <v/>
      </c>
      <c r="AQ153" s="21">
        <f>IF(AP153="","",SUMPRODUCT(ISNUMBER($AP$2:$AP$501)*($AP$2:$AP$501&gt;AP153))+COUNTIF($AP$2:AP153,AP153))</f>
        <v/>
      </c>
    </row>
    <row r="154">
      <c r="AC154" s="19" t="n"/>
      <c r="AD154" s="23" t="n"/>
      <c r="AE154" s="23" t="n"/>
      <c r="AF154" s="23" t="n"/>
      <c r="AG154" s="23" t="n"/>
      <c r="AH154" s="23" t="n"/>
      <c r="AI154" s="23" t="n"/>
      <c r="AJ154" s="19" t="n"/>
      <c r="AK154" s="21">
        <f>IFERROR(TRIM(INDEX($A154:$AB154,MATCH(Lists!$J$2,$A$1:$AB$1,0))&amp;""),"")</f>
        <v/>
      </c>
      <c r="AL154" s="21">
        <f>IFERROR(TRIM(INDEX($A154:$AB154,MATCH(Lists!$J$3,$A$1:$AB$1,0))&amp;""),"")</f>
        <v/>
      </c>
      <c r="AM154" s="21">
        <f>IFERROR(TRIM(INDEX($A154:$AB154,MATCH(Lists!$J$4,$A$1:$AB$1,0))&amp;""),"")</f>
        <v/>
      </c>
      <c r="AN154" s="21">
        <f>IFERROR(TRIM(INDEX($A154:$AB154,MATCH(Lists!$J$5,$A$1:$AB$1,0))&amp;""),"")</f>
        <v/>
      </c>
      <c r="AO154" s="21">
        <f>IFERROR(TRIM(INDEX($A154:$AB154,MATCH(Lists!$J$6,$A$1:$AB$1,0))&amp;""),"")</f>
        <v/>
      </c>
      <c r="AP154" s="22">
        <f>IF(COUNT(AD154:AF154)=3,IFERROR(ROUND((AD154*Review!$P$6+AE154*Review!$P$7+AF154*Review!$P$8)/(Review!$P$6+Review!$P$7+Review!$P$8),2),""),"")</f>
        <v/>
      </c>
      <c r="AQ154" s="21">
        <f>IF(AP154="","",SUMPRODUCT(ISNUMBER($AP$2:$AP$501)*($AP$2:$AP$501&gt;AP154))+COUNTIF($AP$2:AP154,AP154))</f>
        <v/>
      </c>
    </row>
    <row r="155">
      <c r="AC155" s="19" t="n"/>
      <c r="AD155" s="23" t="n"/>
      <c r="AE155" s="23" t="n"/>
      <c r="AF155" s="23" t="n"/>
      <c r="AG155" s="23" t="n"/>
      <c r="AH155" s="23" t="n"/>
      <c r="AI155" s="23" t="n"/>
      <c r="AJ155" s="19" t="n"/>
      <c r="AK155" s="21">
        <f>IFERROR(TRIM(INDEX($A155:$AB155,MATCH(Lists!$J$2,$A$1:$AB$1,0))&amp;""),"")</f>
        <v/>
      </c>
      <c r="AL155" s="21">
        <f>IFERROR(TRIM(INDEX($A155:$AB155,MATCH(Lists!$J$3,$A$1:$AB$1,0))&amp;""),"")</f>
        <v/>
      </c>
      <c r="AM155" s="21">
        <f>IFERROR(TRIM(INDEX($A155:$AB155,MATCH(Lists!$J$4,$A$1:$AB$1,0))&amp;""),"")</f>
        <v/>
      </c>
      <c r="AN155" s="21">
        <f>IFERROR(TRIM(INDEX($A155:$AB155,MATCH(Lists!$J$5,$A$1:$AB$1,0))&amp;""),"")</f>
        <v/>
      </c>
      <c r="AO155" s="21">
        <f>IFERROR(TRIM(INDEX($A155:$AB155,MATCH(Lists!$J$6,$A$1:$AB$1,0))&amp;""),"")</f>
        <v/>
      </c>
      <c r="AP155" s="22">
        <f>IF(COUNT(AD155:AF155)=3,IFERROR(ROUND((AD155*Review!$P$6+AE155*Review!$P$7+AF155*Review!$P$8)/(Review!$P$6+Review!$P$7+Review!$P$8),2),""),"")</f>
        <v/>
      </c>
      <c r="AQ155" s="21">
        <f>IF(AP155="","",SUMPRODUCT(ISNUMBER($AP$2:$AP$501)*($AP$2:$AP$501&gt;AP155))+COUNTIF($AP$2:AP155,AP155))</f>
        <v/>
      </c>
    </row>
    <row r="156">
      <c r="AC156" s="19" t="n"/>
      <c r="AD156" s="23" t="n"/>
      <c r="AE156" s="23" t="n"/>
      <c r="AF156" s="23" t="n"/>
      <c r="AG156" s="23" t="n"/>
      <c r="AH156" s="23" t="n"/>
      <c r="AI156" s="23" t="n"/>
      <c r="AJ156" s="19" t="n"/>
      <c r="AK156" s="21">
        <f>IFERROR(TRIM(INDEX($A156:$AB156,MATCH(Lists!$J$2,$A$1:$AB$1,0))&amp;""),"")</f>
        <v/>
      </c>
      <c r="AL156" s="21">
        <f>IFERROR(TRIM(INDEX($A156:$AB156,MATCH(Lists!$J$3,$A$1:$AB$1,0))&amp;""),"")</f>
        <v/>
      </c>
      <c r="AM156" s="21">
        <f>IFERROR(TRIM(INDEX($A156:$AB156,MATCH(Lists!$J$4,$A$1:$AB$1,0))&amp;""),"")</f>
        <v/>
      </c>
      <c r="AN156" s="21">
        <f>IFERROR(TRIM(INDEX($A156:$AB156,MATCH(Lists!$J$5,$A$1:$AB$1,0))&amp;""),"")</f>
        <v/>
      </c>
      <c r="AO156" s="21">
        <f>IFERROR(TRIM(INDEX($A156:$AB156,MATCH(Lists!$J$6,$A$1:$AB$1,0))&amp;""),"")</f>
        <v/>
      </c>
      <c r="AP156" s="22">
        <f>IF(COUNT(AD156:AF156)=3,IFERROR(ROUND((AD156*Review!$P$6+AE156*Review!$P$7+AF156*Review!$P$8)/(Review!$P$6+Review!$P$7+Review!$P$8),2),""),"")</f>
        <v/>
      </c>
      <c r="AQ156" s="21">
        <f>IF(AP156="","",SUMPRODUCT(ISNUMBER($AP$2:$AP$501)*($AP$2:$AP$501&gt;AP156))+COUNTIF($AP$2:AP156,AP156))</f>
        <v/>
      </c>
    </row>
    <row r="157">
      <c r="AC157" s="19" t="n"/>
      <c r="AD157" s="23" t="n"/>
      <c r="AE157" s="23" t="n"/>
      <c r="AF157" s="23" t="n"/>
      <c r="AG157" s="23" t="n"/>
      <c r="AH157" s="23" t="n"/>
      <c r="AI157" s="23" t="n"/>
      <c r="AJ157" s="19" t="n"/>
      <c r="AK157" s="21">
        <f>IFERROR(TRIM(INDEX($A157:$AB157,MATCH(Lists!$J$2,$A$1:$AB$1,0))&amp;""),"")</f>
        <v/>
      </c>
      <c r="AL157" s="21">
        <f>IFERROR(TRIM(INDEX($A157:$AB157,MATCH(Lists!$J$3,$A$1:$AB$1,0))&amp;""),"")</f>
        <v/>
      </c>
      <c r="AM157" s="21">
        <f>IFERROR(TRIM(INDEX($A157:$AB157,MATCH(Lists!$J$4,$A$1:$AB$1,0))&amp;""),"")</f>
        <v/>
      </c>
      <c r="AN157" s="21">
        <f>IFERROR(TRIM(INDEX($A157:$AB157,MATCH(Lists!$J$5,$A$1:$AB$1,0))&amp;""),"")</f>
        <v/>
      </c>
      <c r="AO157" s="21">
        <f>IFERROR(TRIM(INDEX($A157:$AB157,MATCH(Lists!$J$6,$A$1:$AB$1,0))&amp;""),"")</f>
        <v/>
      </c>
      <c r="AP157" s="22">
        <f>IF(COUNT(AD157:AF157)=3,IFERROR(ROUND((AD157*Review!$P$6+AE157*Review!$P$7+AF157*Review!$P$8)/(Review!$P$6+Review!$P$7+Review!$P$8),2),""),"")</f>
        <v/>
      </c>
      <c r="AQ157" s="21">
        <f>IF(AP157="","",SUMPRODUCT(ISNUMBER($AP$2:$AP$501)*($AP$2:$AP$501&gt;AP157))+COUNTIF($AP$2:AP157,AP157))</f>
        <v/>
      </c>
    </row>
    <row r="158">
      <c r="AC158" s="19" t="n"/>
      <c r="AD158" s="23" t="n"/>
      <c r="AE158" s="23" t="n"/>
      <c r="AF158" s="23" t="n"/>
      <c r="AG158" s="23" t="n"/>
      <c r="AH158" s="23" t="n"/>
      <c r="AI158" s="23" t="n"/>
      <c r="AJ158" s="19" t="n"/>
      <c r="AK158" s="21">
        <f>IFERROR(TRIM(INDEX($A158:$AB158,MATCH(Lists!$J$2,$A$1:$AB$1,0))&amp;""),"")</f>
        <v/>
      </c>
      <c r="AL158" s="21">
        <f>IFERROR(TRIM(INDEX($A158:$AB158,MATCH(Lists!$J$3,$A$1:$AB$1,0))&amp;""),"")</f>
        <v/>
      </c>
      <c r="AM158" s="21">
        <f>IFERROR(TRIM(INDEX($A158:$AB158,MATCH(Lists!$J$4,$A$1:$AB$1,0))&amp;""),"")</f>
        <v/>
      </c>
      <c r="AN158" s="21">
        <f>IFERROR(TRIM(INDEX($A158:$AB158,MATCH(Lists!$J$5,$A$1:$AB$1,0))&amp;""),"")</f>
        <v/>
      </c>
      <c r="AO158" s="21">
        <f>IFERROR(TRIM(INDEX($A158:$AB158,MATCH(Lists!$J$6,$A$1:$AB$1,0))&amp;""),"")</f>
        <v/>
      </c>
      <c r="AP158" s="22">
        <f>IF(COUNT(AD158:AF158)=3,IFERROR(ROUND((AD158*Review!$P$6+AE158*Review!$P$7+AF158*Review!$P$8)/(Review!$P$6+Review!$P$7+Review!$P$8),2),""),"")</f>
        <v/>
      </c>
      <c r="AQ158" s="21">
        <f>IF(AP158="","",SUMPRODUCT(ISNUMBER($AP$2:$AP$501)*($AP$2:$AP$501&gt;AP158))+COUNTIF($AP$2:AP158,AP158))</f>
        <v/>
      </c>
    </row>
    <row r="159">
      <c r="AC159" s="19" t="n"/>
      <c r="AD159" s="23" t="n"/>
      <c r="AE159" s="23" t="n"/>
      <c r="AF159" s="23" t="n"/>
      <c r="AG159" s="23" t="n"/>
      <c r="AH159" s="23" t="n"/>
      <c r="AI159" s="23" t="n"/>
      <c r="AJ159" s="19" t="n"/>
      <c r="AK159" s="21">
        <f>IFERROR(TRIM(INDEX($A159:$AB159,MATCH(Lists!$J$2,$A$1:$AB$1,0))&amp;""),"")</f>
        <v/>
      </c>
      <c r="AL159" s="21">
        <f>IFERROR(TRIM(INDEX($A159:$AB159,MATCH(Lists!$J$3,$A$1:$AB$1,0))&amp;""),"")</f>
        <v/>
      </c>
      <c r="AM159" s="21">
        <f>IFERROR(TRIM(INDEX($A159:$AB159,MATCH(Lists!$J$4,$A$1:$AB$1,0))&amp;""),"")</f>
        <v/>
      </c>
      <c r="AN159" s="21">
        <f>IFERROR(TRIM(INDEX($A159:$AB159,MATCH(Lists!$J$5,$A$1:$AB$1,0))&amp;""),"")</f>
        <v/>
      </c>
      <c r="AO159" s="21">
        <f>IFERROR(TRIM(INDEX($A159:$AB159,MATCH(Lists!$J$6,$A$1:$AB$1,0))&amp;""),"")</f>
        <v/>
      </c>
      <c r="AP159" s="22">
        <f>IF(COUNT(AD159:AF159)=3,IFERROR(ROUND((AD159*Review!$P$6+AE159*Review!$P$7+AF159*Review!$P$8)/(Review!$P$6+Review!$P$7+Review!$P$8),2),""),"")</f>
        <v/>
      </c>
      <c r="AQ159" s="21">
        <f>IF(AP159="","",SUMPRODUCT(ISNUMBER($AP$2:$AP$501)*($AP$2:$AP$501&gt;AP159))+COUNTIF($AP$2:AP159,AP159))</f>
        <v/>
      </c>
    </row>
    <row r="160">
      <c r="AC160" s="19" t="n"/>
      <c r="AD160" s="23" t="n"/>
      <c r="AE160" s="23" t="n"/>
      <c r="AF160" s="23" t="n"/>
      <c r="AG160" s="23" t="n"/>
      <c r="AH160" s="23" t="n"/>
      <c r="AI160" s="23" t="n"/>
      <c r="AJ160" s="19" t="n"/>
      <c r="AK160" s="21">
        <f>IFERROR(TRIM(INDEX($A160:$AB160,MATCH(Lists!$J$2,$A$1:$AB$1,0))&amp;""),"")</f>
        <v/>
      </c>
      <c r="AL160" s="21">
        <f>IFERROR(TRIM(INDEX($A160:$AB160,MATCH(Lists!$J$3,$A$1:$AB$1,0))&amp;""),"")</f>
        <v/>
      </c>
      <c r="AM160" s="21">
        <f>IFERROR(TRIM(INDEX($A160:$AB160,MATCH(Lists!$J$4,$A$1:$AB$1,0))&amp;""),"")</f>
        <v/>
      </c>
      <c r="AN160" s="21">
        <f>IFERROR(TRIM(INDEX($A160:$AB160,MATCH(Lists!$J$5,$A$1:$AB$1,0))&amp;""),"")</f>
        <v/>
      </c>
      <c r="AO160" s="21">
        <f>IFERROR(TRIM(INDEX($A160:$AB160,MATCH(Lists!$J$6,$A$1:$AB$1,0))&amp;""),"")</f>
        <v/>
      </c>
      <c r="AP160" s="22">
        <f>IF(COUNT(AD160:AF160)=3,IFERROR(ROUND((AD160*Review!$P$6+AE160*Review!$P$7+AF160*Review!$P$8)/(Review!$P$6+Review!$P$7+Review!$P$8),2),""),"")</f>
        <v/>
      </c>
      <c r="AQ160" s="21">
        <f>IF(AP160="","",SUMPRODUCT(ISNUMBER($AP$2:$AP$501)*($AP$2:$AP$501&gt;AP160))+COUNTIF($AP$2:AP160,AP160))</f>
        <v/>
      </c>
    </row>
    <row r="161">
      <c r="AC161" s="19" t="n"/>
      <c r="AD161" s="23" t="n"/>
      <c r="AE161" s="23" t="n"/>
      <c r="AF161" s="23" t="n"/>
      <c r="AG161" s="23" t="n"/>
      <c r="AH161" s="23" t="n"/>
      <c r="AI161" s="23" t="n"/>
      <c r="AJ161" s="19" t="n"/>
      <c r="AK161" s="21">
        <f>IFERROR(TRIM(INDEX($A161:$AB161,MATCH(Lists!$J$2,$A$1:$AB$1,0))&amp;""),"")</f>
        <v/>
      </c>
      <c r="AL161" s="21">
        <f>IFERROR(TRIM(INDEX($A161:$AB161,MATCH(Lists!$J$3,$A$1:$AB$1,0))&amp;""),"")</f>
        <v/>
      </c>
      <c r="AM161" s="21">
        <f>IFERROR(TRIM(INDEX($A161:$AB161,MATCH(Lists!$J$4,$A$1:$AB$1,0))&amp;""),"")</f>
        <v/>
      </c>
      <c r="AN161" s="21">
        <f>IFERROR(TRIM(INDEX($A161:$AB161,MATCH(Lists!$J$5,$A$1:$AB$1,0))&amp;""),"")</f>
        <v/>
      </c>
      <c r="AO161" s="21">
        <f>IFERROR(TRIM(INDEX($A161:$AB161,MATCH(Lists!$J$6,$A$1:$AB$1,0))&amp;""),"")</f>
        <v/>
      </c>
      <c r="AP161" s="22">
        <f>IF(COUNT(AD161:AF161)=3,IFERROR(ROUND((AD161*Review!$P$6+AE161*Review!$P$7+AF161*Review!$P$8)/(Review!$P$6+Review!$P$7+Review!$P$8),2),""),"")</f>
        <v/>
      </c>
      <c r="AQ161" s="21">
        <f>IF(AP161="","",SUMPRODUCT(ISNUMBER($AP$2:$AP$501)*($AP$2:$AP$501&gt;AP161))+COUNTIF($AP$2:AP161,AP161))</f>
        <v/>
      </c>
    </row>
    <row r="162">
      <c r="AC162" s="19" t="n"/>
      <c r="AD162" s="23" t="n"/>
      <c r="AE162" s="23" t="n"/>
      <c r="AF162" s="23" t="n"/>
      <c r="AG162" s="23" t="n"/>
      <c r="AH162" s="23" t="n"/>
      <c r="AI162" s="23" t="n"/>
      <c r="AJ162" s="19" t="n"/>
      <c r="AK162" s="21">
        <f>IFERROR(TRIM(INDEX($A162:$AB162,MATCH(Lists!$J$2,$A$1:$AB$1,0))&amp;""),"")</f>
        <v/>
      </c>
      <c r="AL162" s="21">
        <f>IFERROR(TRIM(INDEX($A162:$AB162,MATCH(Lists!$J$3,$A$1:$AB$1,0))&amp;""),"")</f>
        <v/>
      </c>
      <c r="AM162" s="21">
        <f>IFERROR(TRIM(INDEX($A162:$AB162,MATCH(Lists!$J$4,$A$1:$AB$1,0))&amp;""),"")</f>
        <v/>
      </c>
      <c r="AN162" s="21">
        <f>IFERROR(TRIM(INDEX($A162:$AB162,MATCH(Lists!$J$5,$A$1:$AB$1,0))&amp;""),"")</f>
        <v/>
      </c>
      <c r="AO162" s="21">
        <f>IFERROR(TRIM(INDEX($A162:$AB162,MATCH(Lists!$J$6,$A$1:$AB$1,0))&amp;""),"")</f>
        <v/>
      </c>
      <c r="AP162" s="22">
        <f>IF(COUNT(AD162:AF162)=3,IFERROR(ROUND((AD162*Review!$P$6+AE162*Review!$P$7+AF162*Review!$P$8)/(Review!$P$6+Review!$P$7+Review!$P$8),2),""),"")</f>
        <v/>
      </c>
      <c r="AQ162" s="21">
        <f>IF(AP162="","",SUMPRODUCT(ISNUMBER($AP$2:$AP$501)*($AP$2:$AP$501&gt;AP162))+COUNTIF($AP$2:AP162,AP162))</f>
        <v/>
      </c>
    </row>
    <row r="163">
      <c r="AC163" s="19" t="n"/>
      <c r="AD163" s="23" t="n"/>
      <c r="AE163" s="23" t="n"/>
      <c r="AF163" s="23" t="n"/>
      <c r="AG163" s="23" t="n"/>
      <c r="AH163" s="23" t="n"/>
      <c r="AI163" s="23" t="n"/>
      <c r="AJ163" s="19" t="n"/>
      <c r="AK163" s="21">
        <f>IFERROR(TRIM(INDEX($A163:$AB163,MATCH(Lists!$J$2,$A$1:$AB$1,0))&amp;""),"")</f>
        <v/>
      </c>
      <c r="AL163" s="21">
        <f>IFERROR(TRIM(INDEX($A163:$AB163,MATCH(Lists!$J$3,$A$1:$AB$1,0))&amp;""),"")</f>
        <v/>
      </c>
      <c r="AM163" s="21">
        <f>IFERROR(TRIM(INDEX($A163:$AB163,MATCH(Lists!$J$4,$A$1:$AB$1,0))&amp;""),"")</f>
        <v/>
      </c>
      <c r="AN163" s="21">
        <f>IFERROR(TRIM(INDEX($A163:$AB163,MATCH(Lists!$J$5,$A$1:$AB$1,0))&amp;""),"")</f>
        <v/>
      </c>
      <c r="AO163" s="21">
        <f>IFERROR(TRIM(INDEX($A163:$AB163,MATCH(Lists!$J$6,$A$1:$AB$1,0))&amp;""),"")</f>
        <v/>
      </c>
      <c r="AP163" s="22">
        <f>IF(COUNT(AD163:AF163)=3,IFERROR(ROUND((AD163*Review!$P$6+AE163*Review!$P$7+AF163*Review!$P$8)/(Review!$P$6+Review!$P$7+Review!$P$8),2),""),"")</f>
        <v/>
      </c>
      <c r="AQ163" s="21">
        <f>IF(AP163="","",SUMPRODUCT(ISNUMBER($AP$2:$AP$501)*($AP$2:$AP$501&gt;AP163))+COUNTIF($AP$2:AP163,AP163))</f>
        <v/>
      </c>
    </row>
    <row r="164">
      <c r="AC164" s="19" t="n"/>
      <c r="AD164" s="23" t="n"/>
      <c r="AE164" s="23" t="n"/>
      <c r="AF164" s="23" t="n"/>
      <c r="AG164" s="23" t="n"/>
      <c r="AH164" s="23" t="n"/>
      <c r="AI164" s="23" t="n"/>
      <c r="AJ164" s="19" t="n"/>
      <c r="AK164" s="21">
        <f>IFERROR(TRIM(INDEX($A164:$AB164,MATCH(Lists!$J$2,$A$1:$AB$1,0))&amp;""),"")</f>
        <v/>
      </c>
      <c r="AL164" s="21">
        <f>IFERROR(TRIM(INDEX($A164:$AB164,MATCH(Lists!$J$3,$A$1:$AB$1,0))&amp;""),"")</f>
        <v/>
      </c>
      <c r="AM164" s="21">
        <f>IFERROR(TRIM(INDEX($A164:$AB164,MATCH(Lists!$J$4,$A$1:$AB$1,0))&amp;""),"")</f>
        <v/>
      </c>
      <c r="AN164" s="21">
        <f>IFERROR(TRIM(INDEX($A164:$AB164,MATCH(Lists!$J$5,$A$1:$AB$1,0))&amp;""),"")</f>
        <v/>
      </c>
      <c r="AO164" s="21">
        <f>IFERROR(TRIM(INDEX($A164:$AB164,MATCH(Lists!$J$6,$A$1:$AB$1,0))&amp;""),"")</f>
        <v/>
      </c>
      <c r="AP164" s="22">
        <f>IF(COUNT(AD164:AF164)=3,IFERROR(ROUND((AD164*Review!$P$6+AE164*Review!$P$7+AF164*Review!$P$8)/(Review!$P$6+Review!$P$7+Review!$P$8),2),""),"")</f>
        <v/>
      </c>
      <c r="AQ164" s="21">
        <f>IF(AP164="","",SUMPRODUCT(ISNUMBER($AP$2:$AP$501)*($AP$2:$AP$501&gt;AP164))+COUNTIF($AP$2:AP164,AP164))</f>
        <v/>
      </c>
    </row>
    <row r="165">
      <c r="AC165" s="19" t="n"/>
      <c r="AD165" s="23" t="n"/>
      <c r="AE165" s="23" t="n"/>
      <c r="AF165" s="23" t="n"/>
      <c r="AG165" s="23" t="n"/>
      <c r="AH165" s="23" t="n"/>
      <c r="AI165" s="23" t="n"/>
      <c r="AJ165" s="19" t="n"/>
      <c r="AK165" s="21">
        <f>IFERROR(TRIM(INDEX($A165:$AB165,MATCH(Lists!$J$2,$A$1:$AB$1,0))&amp;""),"")</f>
        <v/>
      </c>
      <c r="AL165" s="21">
        <f>IFERROR(TRIM(INDEX($A165:$AB165,MATCH(Lists!$J$3,$A$1:$AB$1,0))&amp;""),"")</f>
        <v/>
      </c>
      <c r="AM165" s="21">
        <f>IFERROR(TRIM(INDEX($A165:$AB165,MATCH(Lists!$J$4,$A$1:$AB$1,0))&amp;""),"")</f>
        <v/>
      </c>
      <c r="AN165" s="21">
        <f>IFERROR(TRIM(INDEX($A165:$AB165,MATCH(Lists!$J$5,$A$1:$AB$1,0))&amp;""),"")</f>
        <v/>
      </c>
      <c r="AO165" s="21">
        <f>IFERROR(TRIM(INDEX($A165:$AB165,MATCH(Lists!$J$6,$A$1:$AB$1,0))&amp;""),"")</f>
        <v/>
      </c>
      <c r="AP165" s="22">
        <f>IF(COUNT(AD165:AF165)=3,IFERROR(ROUND((AD165*Review!$P$6+AE165*Review!$P$7+AF165*Review!$P$8)/(Review!$P$6+Review!$P$7+Review!$P$8),2),""),"")</f>
        <v/>
      </c>
      <c r="AQ165" s="21">
        <f>IF(AP165="","",SUMPRODUCT(ISNUMBER($AP$2:$AP$501)*($AP$2:$AP$501&gt;AP165))+COUNTIF($AP$2:AP165,AP165))</f>
        <v/>
      </c>
    </row>
    <row r="166">
      <c r="AC166" s="19" t="n"/>
      <c r="AD166" s="23" t="n"/>
      <c r="AE166" s="23" t="n"/>
      <c r="AF166" s="23" t="n"/>
      <c r="AG166" s="23" t="n"/>
      <c r="AH166" s="23" t="n"/>
      <c r="AI166" s="23" t="n"/>
      <c r="AJ166" s="19" t="n"/>
      <c r="AK166" s="21">
        <f>IFERROR(TRIM(INDEX($A166:$AB166,MATCH(Lists!$J$2,$A$1:$AB$1,0))&amp;""),"")</f>
        <v/>
      </c>
      <c r="AL166" s="21">
        <f>IFERROR(TRIM(INDEX($A166:$AB166,MATCH(Lists!$J$3,$A$1:$AB$1,0))&amp;""),"")</f>
        <v/>
      </c>
      <c r="AM166" s="21">
        <f>IFERROR(TRIM(INDEX($A166:$AB166,MATCH(Lists!$J$4,$A$1:$AB$1,0))&amp;""),"")</f>
        <v/>
      </c>
      <c r="AN166" s="21">
        <f>IFERROR(TRIM(INDEX($A166:$AB166,MATCH(Lists!$J$5,$A$1:$AB$1,0))&amp;""),"")</f>
        <v/>
      </c>
      <c r="AO166" s="21">
        <f>IFERROR(TRIM(INDEX($A166:$AB166,MATCH(Lists!$J$6,$A$1:$AB$1,0))&amp;""),"")</f>
        <v/>
      </c>
      <c r="AP166" s="22">
        <f>IF(COUNT(AD166:AF166)=3,IFERROR(ROUND((AD166*Review!$P$6+AE166*Review!$P$7+AF166*Review!$P$8)/(Review!$P$6+Review!$P$7+Review!$P$8),2),""),"")</f>
        <v/>
      </c>
      <c r="AQ166" s="21">
        <f>IF(AP166="","",SUMPRODUCT(ISNUMBER($AP$2:$AP$501)*($AP$2:$AP$501&gt;AP166))+COUNTIF($AP$2:AP166,AP166))</f>
        <v/>
      </c>
    </row>
    <row r="167">
      <c r="AC167" s="19" t="n"/>
      <c r="AD167" s="23" t="n"/>
      <c r="AE167" s="23" t="n"/>
      <c r="AF167" s="23" t="n"/>
      <c r="AG167" s="23" t="n"/>
      <c r="AH167" s="23" t="n"/>
      <c r="AI167" s="23" t="n"/>
      <c r="AJ167" s="19" t="n"/>
      <c r="AK167" s="21">
        <f>IFERROR(TRIM(INDEX($A167:$AB167,MATCH(Lists!$J$2,$A$1:$AB$1,0))&amp;""),"")</f>
        <v/>
      </c>
      <c r="AL167" s="21">
        <f>IFERROR(TRIM(INDEX($A167:$AB167,MATCH(Lists!$J$3,$A$1:$AB$1,0))&amp;""),"")</f>
        <v/>
      </c>
      <c r="AM167" s="21">
        <f>IFERROR(TRIM(INDEX($A167:$AB167,MATCH(Lists!$J$4,$A$1:$AB$1,0))&amp;""),"")</f>
        <v/>
      </c>
      <c r="AN167" s="21">
        <f>IFERROR(TRIM(INDEX($A167:$AB167,MATCH(Lists!$J$5,$A$1:$AB$1,0))&amp;""),"")</f>
        <v/>
      </c>
      <c r="AO167" s="21">
        <f>IFERROR(TRIM(INDEX($A167:$AB167,MATCH(Lists!$J$6,$A$1:$AB$1,0))&amp;""),"")</f>
        <v/>
      </c>
      <c r="AP167" s="22">
        <f>IF(COUNT(AD167:AF167)=3,IFERROR(ROUND((AD167*Review!$P$6+AE167*Review!$P$7+AF167*Review!$P$8)/(Review!$P$6+Review!$P$7+Review!$P$8),2),""),"")</f>
        <v/>
      </c>
      <c r="AQ167" s="21">
        <f>IF(AP167="","",SUMPRODUCT(ISNUMBER($AP$2:$AP$501)*($AP$2:$AP$501&gt;AP167))+COUNTIF($AP$2:AP167,AP167))</f>
        <v/>
      </c>
    </row>
    <row r="168">
      <c r="AC168" s="19" t="n"/>
      <c r="AD168" s="23" t="n"/>
      <c r="AE168" s="23" t="n"/>
      <c r="AF168" s="23" t="n"/>
      <c r="AG168" s="23" t="n"/>
      <c r="AH168" s="23" t="n"/>
      <c r="AI168" s="23" t="n"/>
      <c r="AJ168" s="19" t="n"/>
      <c r="AK168" s="21">
        <f>IFERROR(TRIM(INDEX($A168:$AB168,MATCH(Lists!$J$2,$A$1:$AB$1,0))&amp;""),"")</f>
        <v/>
      </c>
      <c r="AL168" s="21">
        <f>IFERROR(TRIM(INDEX($A168:$AB168,MATCH(Lists!$J$3,$A$1:$AB$1,0))&amp;""),"")</f>
        <v/>
      </c>
      <c r="AM168" s="21">
        <f>IFERROR(TRIM(INDEX($A168:$AB168,MATCH(Lists!$J$4,$A$1:$AB$1,0))&amp;""),"")</f>
        <v/>
      </c>
      <c r="AN168" s="21">
        <f>IFERROR(TRIM(INDEX($A168:$AB168,MATCH(Lists!$J$5,$A$1:$AB$1,0))&amp;""),"")</f>
        <v/>
      </c>
      <c r="AO168" s="21">
        <f>IFERROR(TRIM(INDEX($A168:$AB168,MATCH(Lists!$J$6,$A$1:$AB$1,0))&amp;""),"")</f>
        <v/>
      </c>
      <c r="AP168" s="22">
        <f>IF(COUNT(AD168:AF168)=3,IFERROR(ROUND((AD168*Review!$P$6+AE168*Review!$P$7+AF168*Review!$P$8)/(Review!$P$6+Review!$P$7+Review!$P$8),2),""),"")</f>
        <v/>
      </c>
      <c r="AQ168" s="21">
        <f>IF(AP168="","",SUMPRODUCT(ISNUMBER($AP$2:$AP$501)*($AP$2:$AP$501&gt;AP168))+COUNTIF($AP$2:AP168,AP168))</f>
        <v/>
      </c>
    </row>
    <row r="169">
      <c r="AC169" s="19" t="n"/>
      <c r="AD169" s="23" t="n"/>
      <c r="AE169" s="23" t="n"/>
      <c r="AF169" s="23" t="n"/>
      <c r="AG169" s="23" t="n"/>
      <c r="AH169" s="23" t="n"/>
      <c r="AI169" s="23" t="n"/>
      <c r="AJ169" s="19" t="n"/>
      <c r="AK169" s="21">
        <f>IFERROR(TRIM(INDEX($A169:$AB169,MATCH(Lists!$J$2,$A$1:$AB$1,0))&amp;""),"")</f>
        <v/>
      </c>
      <c r="AL169" s="21">
        <f>IFERROR(TRIM(INDEX($A169:$AB169,MATCH(Lists!$J$3,$A$1:$AB$1,0))&amp;""),"")</f>
        <v/>
      </c>
      <c r="AM169" s="21">
        <f>IFERROR(TRIM(INDEX($A169:$AB169,MATCH(Lists!$J$4,$A$1:$AB$1,0))&amp;""),"")</f>
        <v/>
      </c>
      <c r="AN169" s="21">
        <f>IFERROR(TRIM(INDEX($A169:$AB169,MATCH(Lists!$J$5,$A$1:$AB$1,0))&amp;""),"")</f>
        <v/>
      </c>
      <c r="AO169" s="21">
        <f>IFERROR(TRIM(INDEX($A169:$AB169,MATCH(Lists!$J$6,$A$1:$AB$1,0))&amp;""),"")</f>
        <v/>
      </c>
      <c r="AP169" s="22">
        <f>IF(COUNT(AD169:AF169)=3,IFERROR(ROUND((AD169*Review!$P$6+AE169*Review!$P$7+AF169*Review!$P$8)/(Review!$P$6+Review!$P$7+Review!$P$8),2),""),"")</f>
        <v/>
      </c>
      <c r="AQ169" s="21">
        <f>IF(AP169="","",SUMPRODUCT(ISNUMBER($AP$2:$AP$501)*($AP$2:$AP$501&gt;AP169))+COUNTIF($AP$2:AP169,AP169))</f>
        <v/>
      </c>
    </row>
    <row r="170">
      <c r="AC170" s="19" t="n"/>
      <c r="AD170" s="23" t="n"/>
      <c r="AE170" s="23" t="n"/>
      <c r="AF170" s="23" t="n"/>
      <c r="AG170" s="23" t="n"/>
      <c r="AH170" s="23" t="n"/>
      <c r="AI170" s="23" t="n"/>
      <c r="AJ170" s="19" t="n"/>
      <c r="AK170" s="21">
        <f>IFERROR(TRIM(INDEX($A170:$AB170,MATCH(Lists!$J$2,$A$1:$AB$1,0))&amp;""),"")</f>
        <v/>
      </c>
      <c r="AL170" s="21">
        <f>IFERROR(TRIM(INDEX($A170:$AB170,MATCH(Lists!$J$3,$A$1:$AB$1,0))&amp;""),"")</f>
        <v/>
      </c>
      <c r="AM170" s="21">
        <f>IFERROR(TRIM(INDEX($A170:$AB170,MATCH(Lists!$J$4,$A$1:$AB$1,0))&amp;""),"")</f>
        <v/>
      </c>
      <c r="AN170" s="21">
        <f>IFERROR(TRIM(INDEX($A170:$AB170,MATCH(Lists!$J$5,$A$1:$AB$1,0))&amp;""),"")</f>
        <v/>
      </c>
      <c r="AO170" s="21">
        <f>IFERROR(TRIM(INDEX($A170:$AB170,MATCH(Lists!$J$6,$A$1:$AB$1,0))&amp;""),"")</f>
        <v/>
      </c>
      <c r="AP170" s="22">
        <f>IF(COUNT(AD170:AF170)=3,IFERROR(ROUND((AD170*Review!$P$6+AE170*Review!$P$7+AF170*Review!$P$8)/(Review!$P$6+Review!$P$7+Review!$P$8),2),""),"")</f>
        <v/>
      </c>
      <c r="AQ170" s="21">
        <f>IF(AP170="","",SUMPRODUCT(ISNUMBER($AP$2:$AP$501)*($AP$2:$AP$501&gt;AP170))+COUNTIF($AP$2:AP170,AP170))</f>
        <v/>
      </c>
    </row>
    <row r="171">
      <c r="AC171" s="19" t="n"/>
      <c r="AD171" s="23" t="n"/>
      <c r="AE171" s="23" t="n"/>
      <c r="AF171" s="23" t="n"/>
      <c r="AG171" s="23" t="n"/>
      <c r="AH171" s="23" t="n"/>
      <c r="AI171" s="23" t="n"/>
      <c r="AJ171" s="19" t="n"/>
      <c r="AK171" s="21">
        <f>IFERROR(TRIM(INDEX($A171:$AB171,MATCH(Lists!$J$2,$A$1:$AB$1,0))&amp;""),"")</f>
        <v/>
      </c>
      <c r="AL171" s="21">
        <f>IFERROR(TRIM(INDEX($A171:$AB171,MATCH(Lists!$J$3,$A$1:$AB$1,0))&amp;""),"")</f>
        <v/>
      </c>
      <c r="AM171" s="21">
        <f>IFERROR(TRIM(INDEX($A171:$AB171,MATCH(Lists!$J$4,$A$1:$AB$1,0))&amp;""),"")</f>
        <v/>
      </c>
      <c r="AN171" s="21">
        <f>IFERROR(TRIM(INDEX($A171:$AB171,MATCH(Lists!$J$5,$A$1:$AB$1,0))&amp;""),"")</f>
        <v/>
      </c>
      <c r="AO171" s="21">
        <f>IFERROR(TRIM(INDEX($A171:$AB171,MATCH(Lists!$J$6,$A$1:$AB$1,0))&amp;""),"")</f>
        <v/>
      </c>
      <c r="AP171" s="22">
        <f>IF(COUNT(AD171:AF171)=3,IFERROR(ROUND((AD171*Review!$P$6+AE171*Review!$P$7+AF171*Review!$P$8)/(Review!$P$6+Review!$P$7+Review!$P$8),2),""),"")</f>
        <v/>
      </c>
      <c r="AQ171" s="21">
        <f>IF(AP171="","",SUMPRODUCT(ISNUMBER($AP$2:$AP$501)*($AP$2:$AP$501&gt;AP171))+COUNTIF($AP$2:AP171,AP171))</f>
        <v/>
      </c>
    </row>
    <row r="172">
      <c r="AC172" s="19" t="n"/>
      <c r="AD172" s="23" t="n"/>
      <c r="AE172" s="23" t="n"/>
      <c r="AF172" s="23" t="n"/>
      <c r="AG172" s="23" t="n"/>
      <c r="AH172" s="23" t="n"/>
      <c r="AI172" s="23" t="n"/>
      <c r="AJ172" s="19" t="n"/>
      <c r="AK172" s="21">
        <f>IFERROR(TRIM(INDEX($A172:$AB172,MATCH(Lists!$J$2,$A$1:$AB$1,0))&amp;""),"")</f>
        <v/>
      </c>
      <c r="AL172" s="21">
        <f>IFERROR(TRIM(INDEX($A172:$AB172,MATCH(Lists!$J$3,$A$1:$AB$1,0))&amp;""),"")</f>
        <v/>
      </c>
      <c r="AM172" s="21">
        <f>IFERROR(TRIM(INDEX($A172:$AB172,MATCH(Lists!$J$4,$A$1:$AB$1,0))&amp;""),"")</f>
        <v/>
      </c>
      <c r="AN172" s="21">
        <f>IFERROR(TRIM(INDEX($A172:$AB172,MATCH(Lists!$J$5,$A$1:$AB$1,0))&amp;""),"")</f>
        <v/>
      </c>
      <c r="AO172" s="21">
        <f>IFERROR(TRIM(INDEX($A172:$AB172,MATCH(Lists!$J$6,$A$1:$AB$1,0))&amp;""),"")</f>
        <v/>
      </c>
      <c r="AP172" s="22">
        <f>IF(COUNT(AD172:AF172)=3,IFERROR(ROUND((AD172*Review!$P$6+AE172*Review!$P$7+AF172*Review!$P$8)/(Review!$P$6+Review!$P$7+Review!$P$8),2),""),"")</f>
        <v/>
      </c>
      <c r="AQ172" s="21">
        <f>IF(AP172="","",SUMPRODUCT(ISNUMBER($AP$2:$AP$501)*($AP$2:$AP$501&gt;AP172))+COUNTIF($AP$2:AP172,AP172))</f>
        <v/>
      </c>
    </row>
    <row r="173">
      <c r="AC173" s="19" t="n"/>
      <c r="AD173" s="23" t="n"/>
      <c r="AE173" s="23" t="n"/>
      <c r="AF173" s="23" t="n"/>
      <c r="AG173" s="23" t="n"/>
      <c r="AH173" s="23" t="n"/>
      <c r="AI173" s="23" t="n"/>
      <c r="AJ173" s="19" t="n"/>
      <c r="AK173" s="21">
        <f>IFERROR(TRIM(INDEX($A173:$AB173,MATCH(Lists!$J$2,$A$1:$AB$1,0))&amp;""),"")</f>
        <v/>
      </c>
      <c r="AL173" s="21">
        <f>IFERROR(TRIM(INDEX($A173:$AB173,MATCH(Lists!$J$3,$A$1:$AB$1,0))&amp;""),"")</f>
        <v/>
      </c>
      <c r="AM173" s="21">
        <f>IFERROR(TRIM(INDEX($A173:$AB173,MATCH(Lists!$J$4,$A$1:$AB$1,0))&amp;""),"")</f>
        <v/>
      </c>
      <c r="AN173" s="21">
        <f>IFERROR(TRIM(INDEX($A173:$AB173,MATCH(Lists!$J$5,$A$1:$AB$1,0))&amp;""),"")</f>
        <v/>
      </c>
      <c r="AO173" s="21">
        <f>IFERROR(TRIM(INDEX($A173:$AB173,MATCH(Lists!$J$6,$A$1:$AB$1,0))&amp;""),"")</f>
        <v/>
      </c>
      <c r="AP173" s="22">
        <f>IF(COUNT(AD173:AF173)=3,IFERROR(ROUND((AD173*Review!$P$6+AE173*Review!$P$7+AF173*Review!$P$8)/(Review!$P$6+Review!$P$7+Review!$P$8),2),""),"")</f>
        <v/>
      </c>
      <c r="AQ173" s="21">
        <f>IF(AP173="","",SUMPRODUCT(ISNUMBER($AP$2:$AP$501)*($AP$2:$AP$501&gt;AP173))+COUNTIF($AP$2:AP173,AP173))</f>
        <v/>
      </c>
    </row>
    <row r="174">
      <c r="AC174" s="19" t="n"/>
      <c r="AD174" s="23" t="n"/>
      <c r="AE174" s="23" t="n"/>
      <c r="AF174" s="23" t="n"/>
      <c r="AG174" s="23" t="n"/>
      <c r="AH174" s="23" t="n"/>
      <c r="AI174" s="23" t="n"/>
      <c r="AJ174" s="19" t="n"/>
      <c r="AK174" s="21">
        <f>IFERROR(TRIM(INDEX($A174:$AB174,MATCH(Lists!$J$2,$A$1:$AB$1,0))&amp;""),"")</f>
        <v/>
      </c>
      <c r="AL174" s="21">
        <f>IFERROR(TRIM(INDEX($A174:$AB174,MATCH(Lists!$J$3,$A$1:$AB$1,0))&amp;""),"")</f>
        <v/>
      </c>
      <c r="AM174" s="21">
        <f>IFERROR(TRIM(INDEX($A174:$AB174,MATCH(Lists!$J$4,$A$1:$AB$1,0))&amp;""),"")</f>
        <v/>
      </c>
      <c r="AN174" s="21">
        <f>IFERROR(TRIM(INDEX($A174:$AB174,MATCH(Lists!$J$5,$A$1:$AB$1,0))&amp;""),"")</f>
        <v/>
      </c>
      <c r="AO174" s="21">
        <f>IFERROR(TRIM(INDEX($A174:$AB174,MATCH(Lists!$J$6,$A$1:$AB$1,0))&amp;""),"")</f>
        <v/>
      </c>
      <c r="AP174" s="22">
        <f>IF(COUNT(AD174:AF174)=3,IFERROR(ROUND((AD174*Review!$P$6+AE174*Review!$P$7+AF174*Review!$P$8)/(Review!$P$6+Review!$P$7+Review!$P$8),2),""),"")</f>
        <v/>
      </c>
      <c r="AQ174" s="21">
        <f>IF(AP174="","",SUMPRODUCT(ISNUMBER($AP$2:$AP$501)*($AP$2:$AP$501&gt;AP174))+COUNTIF($AP$2:AP174,AP174))</f>
        <v/>
      </c>
    </row>
    <row r="175">
      <c r="AC175" s="19" t="n"/>
      <c r="AD175" s="23" t="n"/>
      <c r="AE175" s="23" t="n"/>
      <c r="AF175" s="23" t="n"/>
      <c r="AG175" s="23" t="n"/>
      <c r="AH175" s="23" t="n"/>
      <c r="AI175" s="23" t="n"/>
      <c r="AJ175" s="19" t="n"/>
      <c r="AK175" s="21">
        <f>IFERROR(TRIM(INDEX($A175:$AB175,MATCH(Lists!$J$2,$A$1:$AB$1,0))&amp;""),"")</f>
        <v/>
      </c>
      <c r="AL175" s="21">
        <f>IFERROR(TRIM(INDEX($A175:$AB175,MATCH(Lists!$J$3,$A$1:$AB$1,0))&amp;""),"")</f>
        <v/>
      </c>
      <c r="AM175" s="21">
        <f>IFERROR(TRIM(INDEX($A175:$AB175,MATCH(Lists!$J$4,$A$1:$AB$1,0))&amp;""),"")</f>
        <v/>
      </c>
      <c r="AN175" s="21">
        <f>IFERROR(TRIM(INDEX($A175:$AB175,MATCH(Lists!$J$5,$A$1:$AB$1,0))&amp;""),"")</f>
        <v/>
      </c>
      <c r="AO175" s="21">
        <f>IFERROR(TRIM(INDEX($A175:$AB175,MATCH(Lists!$J$6,$A$1:$AB$1,0))&amp;""),"")</f>
        <v/>
      </c>
      <c r="AP175" s="22">
        <f>IF(COUNT(AD175:AF175)=3,IFERROR(ROUND((AD175*Review!$P$6+AE175*Review!$P$7+AF175*Review!$P$8)/(Review!$P$6+Review!$P$7+Review!$P$8),2),""),"")</f>
        <v/>
      </c>
      <c r="AQ175" s="21">
        <f>IF(AP175="","",SUMPRODUCT(ISNUMBER($AP$2:$AP$501)*($AP$2:$AP$501&gt;AP175))+COUNTIF($AP$2:AP175,AP175))</f>
        <v/>
      </c>
    </row>
    <row r="176">
      <c r="AC176" s="19" t="n"/>
      <c r="AD176" s="23" t="n"/>
      <c r="AE176" s="23" t="n"/>
      <c r="AF176" s="23" t="n"/>
      <c r="AG176" s="23" t="n"/>
      <c r="AH176" s="23" t="n"/>
      <c r="AI176" s="23" t="n"/>
      <c r="AJ176" s="19" t="n"/>
      <c r="AK176" s="21">
        <f>IFERROR(TRIM(INDEX($A176:$AB176,MATCH(Lists!$J$2,$A$1:$AB$1,0))&amp;""),"")</f>
        <v/>
      </c>
      <c r="AL176" s="21">
        <f>IFERROR(TRIM(INDEX($A176:$AB176,MATCH(Lists!$J$3,$A$1:$AB$1,0))&amp;""),"")</f>
        <v/>
      </c>
      <c r="AM176" s="21">
        <f>IFERROR(TRIM(INDEX($A176:$AB176,MATCH(Lists!$J$4,$A$1:$AB$1,0))&amp;""),"")</f>
        <v/>
      </c>
      <c r="AN176" s="21">
        <f>IFERROR(TRIM(INDEX($A176:$AB176,MATCH(Lists!$J$5,$A$1:$AB$1,0))&amp;""),"")</f>
        <v/>
      </c>
      <c r="AO176" s="21">
        <f>IFERROR(TRIM(INDEX($A176:$AB176,MATCH(Lists!$J$6,$A$1:$AB$1,0))&amp;""),"")</f>
        <v/>
      </c>
      <c r="AP176" s="22">
        <f>IF(COUNT(AD176:AF176)=3,IFERROR(ROUND((AD176*Review!$P$6+AE176*Review!$P$7+AF176*Review!$P$8)/(Review!$P$6+Review!$P$7+Review!$P$8),2),""),"")</f>
        <v/>
      </c>
      <c r="AQ176" s="21">
        <f>IF(AP176="","",SUMPRODUCT(ISNUMBER($AP$2:$AP$501)*($AP$2:$AP$501&gt;AP176))+COUNTIF($AP$2:AP176,AP176))</f>
        <v/>
      </c>
    </row>
    <row r="177">
      <c r="AC177" s="19" t="n"/>
      <c r="AD177" s="23" t="n"/>
      <c r="AE177" s="23" t="n"/>
      <c r="AF177" s="23" t="n"/>
      <c r="AG177" s="23" t="n"/>
      <c r="AH177" s="23" t="n"/>
      <c r="AI177" s="23" t="n"/>
      <c r="AJ177" s="19" t="n"/>
      <c r="AK177" s="21">
        <f>IFERROR(TRIM(INDEX($A177:$AB177,MATCH(Lists!$J$2,$A$1:$AB$1,0))&amp;""),"")</f>
        <v/>
      </c>
      <c r="AL177" s="21">
        <f>IFERROR(TRIM(INDEX($A177:$AB177,MATCH(Lists!$J$3,$A$1:$AB$1,0))&amp;""),"")</f>
        <v/>
      </c>
      <c r="AM177" s="21">
        <f>IFERROR(TRIM(INDEX($A177:$AB177,MATCH(Lists!$J$4,$A$1:$AB$1,0))&amp;""),"")</f>
        <v/>
      </c>
      <c r="AN177" s="21">
        <f>IFERROR(TRIM(INDEX($A177:$AB177,MATCH(Lists!$J$5,$A$1:$AB$1,0))&amp;""),"")</f>
        <v/>
      </c>
      <c r="AO177" s="21">
        <f>IFERROR(TRIM(INDEX($A177:$AB177,MATCH(Lists!$J$6,$A$1:$AB$1,0))&amp;""),"")</f>
        <v/>
      </c>
      <c r="AP177" s="22">
        <f>IF(COUNT(AD177:AF177)=3,IFERROR(ROUND((AD177*Review!$P$6+AE177*Review!$P$7+AF177*Review!$P$8)/(Review!$P$6+Review!$P$7+Review!$P$8),2),""),"")</f>
        <v/>
      </c>
      <c r="AQ177" s="21">
        <f>IF(AP177="","",SUMPRODUCT(ISNUMBER($AP$2:$AP$501)*($AP$2:$AP$501&gt;AP177))+COUNTIF($AP$2:AP177,AP177))</f>
        <v/>
      </c>
    </row>
    <row r="178">
      <c r="AC178" s="19" t="n"/>
      <c r="AD178" s="23" t="n"/>
      <c r="AE178" s="23" t="n"/>
      <c r="AF178" s="23" t="n"/>
      <c r="AG178" s="23" t="n"/>
      <c r="AH178" s="23" t="n"/>
      <c r="AI178" s="23" t="n"/>
      <c r="AJ178" s="19" t="n"/>
      <c r="AK178" s="21">
        <f>IFERROR(TRIM(INDEX($A178:$AB178,MATCH(Lists!$J$2,$A$1:$AB$1,0))&amp;""),"")</f>
        <v/>
      </c>
      <c r="AL178" s="21">
        <f>IFERROR(TRIM(INDEX($A178:$AB178,MATCH(Lists!$J$3,$A$1:$AB$1,0))&amp;""),"")</f>
        <v/>
      </c>
      <c r="AM178" s="21">
        <f>IFERROR(TRIM(INDEX($A178:$AB178,MATCH(Lists!$J$4,$A$1:$AB$1,0))&amp;""),"")</f>
        <v/>
      </c>
      <c r="AN178" s="21">
        <f>IFERROR(TRIM(INDEX($A178:$AB178,MATCH(Lists!$J$5,$A$1:$AB$1,0))&amp;""),"")</f>
        <v/>
      </c>
      <c r="AO178" s="21">
        <f>IFERROR(TRIM(INDEX($A178:$AB178,MATCH(Lists!$J$6,$A$1:$AB$1,0))&amp;""),"")</f>
        <v/>
      </c>
      <c r="AP178" s="22">
        <f>IF(COUNT(AD178:AF178)=3,IFERROR(ROUND((AD178*Review!$P$6+AE178*Review!$P$7+AF178*Review!$P$8)/(Review!$P$6+Review!$P$7+Review!$P$8),2),""),"")</f>
        <v/>
      </c>
      <c r="AQ178" s="21">
        <f>IF(AP178="","",SUMPRODUCT(ISNUMBER($AP$2:$AP$501)*($AP$2:$AP$501&gt;AP178))+COUNTIF($AP$2:AP178,AP178))</f>
        <v/>
      </c>
    </row>
    <row r="179">
      <c r="AC179" s="19" t="n"/>
      <c r="AD179" s="23" t="n"/>
      <c r="AE179" s="23" t="n"/>
      <c r="AF179" s="23" t="n"/>
      <c r="AG179" s="23" t="n"/>
      <c r="AH179" s="23" t="n"/>
      <c r="AI179" s="23" t="n"/>
      <c r="AJ179" s="19" t="n"/>
      <c r="AK179" s="21">
        <f>IFERROR(TRIM(INDEX($A179:$AB179,MATCH(Lists!$J$2,$A$1:$AB$1,0))&amp;""),"")</f>
        <v/>
      </c>
      <c r="AL179" s="21">
        <f>IFERROR(TRIM(INDEX($A179:$AB179,MATCH(Lists!$J$3,$A$1:$AB$1,0))&amp;""),"")</f>
        <v/>
      </c>
      <c r="AM179" s="21">
        <f>IFERROR(TRIM(INDEX($A179:$AB179,MATCH(Lists!$J$4,$A$1:$AB$1,0))&amp;""),"")</f>
        <v/>
      </c>
      <c r="AN179" s="21">
        <f>IFERROR(TRIM(INDEX($A179:$AB179,MATCH(Lists!$J$5,$A$1:$AB$1,0))&amp;""),"")</f>
        <v/>
      </c>
      <c r="AO179" s="21">
        <f>IFERROR(TRIM(INDEX($A179:$AB179,MATCH(Lists!$J$6,$A$1:$AB$1,0))&amp;""),"")</f>
        <v/>
      </c>
      <c r="AP179" s="22">
        <f>IF(COUNT(AD179:AF179)=3,IFERROR(ROUND((AD179*Review!$P$6+AE179*Review!$P$7+AF179*Review!$P$8)/(Review!$P$6+Review!$P$7+Review!$P$8),2),""),"")</f>
        <v/>
      </c>
      <c r="AQ179" s="21">
        <f>IF(AP179="","",SUMPRODUCT(ISNUMBER($AP$2:$AP$501)*($AP$2:$AP$501&gt;AP179))+COUNTIF($AP$2:AP179,AP179))</f>
        <v/>
      </c>
    </row>
    <row r="180">
      <c r="AC180" s="19" t="n"/>
      <c r="AD180" s="23" t="n"/>
      <c r="AE180" s="23" t="n"/>
      <c r="AF180" s="23" t="n"/>
      <c r="AG180" s="23" t="n"/>
      <c r="AH180" s="23" t="n"/>
      <c r="AI180" s="23" t="n"/>
      <c r="AJ180" s="19" t="n"/>
      <c r="AK180" s="21">
        <f>IFERROR(TRIM(INDEX($A180:$AB180,MATCH(Lists!$J$2,$A$1:$AB$1,0))&amp;""),"")</f>
        <v/>
      </c>
      <c r="AL180" s="21">
        <f>IFERROR(TRIM(INDEX($A180:$AB180,MATCH(Lists!$J$3,$A$1:$AB$1,0))&amp;""),"")</f>
        <v/>
      </c>
      <c r="AM180" s="21">
        <f>IFERROR(TRIM(INDEX($A180:$AB180,MATCH(Lists!$J$4,$A$1:$AB$1,0))&amp;""),"")</f>
        <v/>
      </c>
      <c r="AN180" s="21">
        <f>IFERROR(TRIM(INDEX($A180:$AB180,MATCH(Lists!$J$5,$A$1:$AB$1,0))&amp;""),"")</f>
        <v/>
      </c>
      <c r="AO180" s="21">
        <f>IFERROR(TRIM(INDEX($A180:$AB180,MATCH(Lists!$J$6,$A$1:$AB$1,0))&amp;""),"")</f>
        <v/>
      </c>
      <c r="AP180" s="22">
        <f>IF(COUNT(AD180:AF180)=3,IFERROR(ROUND((AD180*Review!$P$6+AE180*Review!$P$7+AF180*Review!$P$8)/(Review!$P$6+Review!$P$7+Review!$P$8),2),""),"")</f>
        <v/>
      </c>
      <c r="AQ180" s="21">
        <f>IF(AP180="","",SUMPRODUCT(ISNUMBER($AP$2:$AP$501)*($AP$2:$AP$501&gt;AP180))+COUNTIF($AP$2:AP180,AP180))</f>
        <v/>
      </c>
    </row>
    <row r="181">
      <c r="AC181" s="19" t="n"/>
      <c r="AD181" s="23" t="n"/>
      <c r="AE181" s="23" t="n"/>
      <c r="AF181" s="23" t="n"/>
      <c r="AG181" s="23" t="n"/>
      <c r="AH181" s="23" t="n"/>
      <c r="AI181" s="23" t="n"/>
      <c r="AJ181" s="19" t="n"/>
      <c r="AK181" s="21">
        <f>IFERROR(TRIM(INDEX($A181:$AB181,MATCH(Lists!$J$2,$A$1:$AB$1,0))&amp;""),"")</f>
        <v/>
      </c>
      <c r="AL181" s="21">
        <f>IFERROR(TRIM(INDEX($A181:$AB181,MATCH(Lists!$J$3,$A$1:$AB$1,0))&amp;""),"")</f>
        <v/>
      </c>
      <c r="AM181" s="21">
        <f>IFERROR(TRIM(INDEX($A181:$AB181,MATCH(Lists!$J$4,$A$1:$AB$1,0))&amp;""),"")</f>
        <v/>
      </c>
      <c r="AN181" s="21">
        <f>IFERROR(TRIM(INDEX($A181:$AB181,MATCH(Lists!$J$5,$A$1:$AB$1,0))&amp;""),"")</f>
        <v/>
      </c>
      <c r="AO181" s="21">
        <f>IFERROR(TRIM(INDEX($A181:$AB181,MATCH(Lists!$J$6,$A$1:$AB$1,0))&amp;""),"")</f>
        <v/>
      </c>
      <c r="AP181" s="22">
        <f>IF(COUNT(AD181:AF181)=3,IFERROR(ROUND((AD181*Review!$P$6+AE181*Review!$P$7+AF181*Review!$P$8)/(Review!$P$6+Review!$P$7+Review!$P$8),2),""),"")</f>
        <v/>
      </c>
      <c r="AQ181" s="21">
        <f>IF(AP181="","",SUMPRODUCT(ISNUMBER($AP$2:$AP$501)*($AP$2:$AP$501&gt;AP181))+COUNTIF($AP$2:AP181,AP181))</f>
        <v/>
      </c>
    </row>
    <row r="182">
      <c r="AC182" s="19" t="n"/>
      <c r="AD182" s="23" t="n"/>
      <c r="AE182" s="23" t="n"/>
      <c r="AF182" s="23" t="n"/>
      <c r="AG182" s="23" t="n"/>
      <c r="AH182" s="23" t="n"/>
      <c r="AI182" s="23" t="n"/>
      <c r="AJ182" s="19" t="n"/>
      <c r="AK182" s="21">
        <f>IFERROR(TRIM(INDEX($A182:$AB182,MATCH(Lists!$J$2,$A$1:$AB$1,0))&amp;""),"")</f>
        <v/>
      </c>
      <c r="AL182" s="21">
        <f>IFERROR(TRIM(INDEX($A182:$AB182,MATCH(Lists!$J$3,$A$1:$AB$1,0))&amp;""),"")</f>
        <v/>
      </c>
      <c r="AM182" s="21">
        <f>IFERROR(TRIM(INDEX($A182:$AB182,MATCH(Lists!$J$4,$A$1:$AB$1,0))&amp;""),"")</f>
        <v/>
      </c>
      <c r="AN182" s="21">
        <f>IFERROR(TRIM(INDEX($A182:$AB182,MATCH(Lists!$J$5,$A$1:$AB$1,0))&amp;""),"")</f>
        <v/>
      </c>
      <c r="AO182" s="21">
        <f>IFERROR(TRIM(INDEX($A182:$AB182,MATCH(Lists!$J$6,$A$1:$AB$1,0))&amp;""),"")</f>
        <v/>
      </c>
      <c r="AP182" s="22">
        <f>IF(COUNT(AD182:AF182)=3,IFERROR(ROUND((AD182*Review!$P$6+AE182*Review!$P$7+AF182*Review!$P$8)/(Review!$P$6+Review!$P$7+Review!$P$8),2),""),"")</f>
        <v/>
      </c>
      <c r="AQ182" s="21">
        <f>IF(AP182="","",SUMPRODUCT(ISNUMBER($AP$2:$AP$501)*($AP$2:$AP$501&gt;AP182))+COUNTIF($AP$2:AP182,AP182))</f>
        <v/>
      </c>
    </row>
    <row r="183">
      <c r="AC183" s="19" t="n"/>
      <c r="AD183" s="23" t="n"/>
      <c r="AE183" s="23" t="n"/>
      <c r="AF183" s="23" t="n"/>
      <c r="AG183" s="23" t="n"/>
      <c r="AH183" s="23" t="n"/>
      <c r="AI183" s="23" t="n"/>
      <c r="AJ183" s="19" t="n"/>
      <c r="AK183" s="21">
        <f>IFERROR(TRIM(INDEX($A183:$AB183,MATCH(Lists!$J$2,$A$1:$AB$1,0))&amp;""),"")</f>
        <v/>
      </c>
      <c r="AL183" s="21">
        <f>IFERROR(TRIM(INDEX($A183:$AB183,MATCH(Lists!$J$3,$A$1:$AB$1,0))&amp;""),"")</f>
        <v/>
      </c>
      <c r="AM183" s="21">
        <f>IFERROR(TRIM(INDEX($A183:$AB183,MATCH(Lists!$J$4,$A$1:$AB$1,0))&amp;""),"")</f>
        <v/>
      </c>
      <c r="AN183" s="21">
        <f>IFERROR(TRIM(INDEX($A183:$AB183,MATCH(Lists!$J$5,$A$1:$AB$1,0))&amp;""),"")</f>
        <v/>
      </c>
      <c r="AO183" s="21">
        <f>IFERROR(TRIM(INDEX($A183:$AB183,MATCH(Lists!$J$6,$A$1:$AB$1,0))&amp;""),"")</f>
        <v/>
      </c>
      <c r="AP183" s="22">
        <f>IF(COUNT(AD183:AF183)=3,IFERROR(ROUND((AD183*Review!$P$6+AE183*Review!$P$7+AF183*Review!$P$8)/(Review!$P$6+Review!$P$7+Review!$P$8),2),""),"")</f>
        <v/>
      </c>
      <c r="AQ183" s="21">
        <f>IF(AP183="","",SUMPRODUCT(ISNUMBER($AP$2:$AP$501)*($AP$2:$AP$501&gt;AP183))+COUNTIF($AP$2:AP183,AP183))</f>
        <v/>
      </c>
    </row>
    <row r="184">
      <c r="AC184" s="19" t="n"/>
      <c r="AD184" s="23" t="n"/>
      <c r="AE184" s="23" t="n"/>
      <c r="AF184" s="23" t="n"/>
      <c r="AG184" s="23" t="n"/>
      <c r="AH184" s="23" t="n"/>
      <c r="AI184" s="23" t="n"/>
      <c r="AJ184" s="19" t="n"/>
      <c r="AK184" s="21">
        <f>IFERROR(TRIM(INDEX($A184:$AB184,MATCH(Lists!$J$2,$A$1:$AB$1,0))&amp;""),"")</f>
        <v/>
      </c>
      <c r="AL184" s="21">
        <f>IFERROR(TRIM(INDEX($A184:$AB184,MATCH(Lists!$J$3,$A$1:$AB$1,0))&amp;""),"")</f>
        <v/>
      </c>
      <c r="AM184" s="21">
        <f>IFERROR(TRIM(INDEX($A184:$AB184,MATCH(Lists!$J$4,$A$1:$AB$1,0))&amp;""),"")</f>
        <v/>
      </c>
      <c r="AN184" s="21">
        <f>IFERROR(TRIM(INDEX($A184:$AB184,MATCH(Lists!$J$5,$A$1:$AB$1,0))&amp;""),"")</f>
        <v/>
      </c>
      <c r="AO184" s="21">
        <f>IFERROR(TRIM(INDEX($A184:$AB184,MATCH(Lists!$J$6,$A$1:$AB$1,0))&amp;""),"")</f>
        <v/>
      </c>
      <c r="AP184" s="22">
        <f>IF(COUNT(AD184:AF184)=3,IFERROR(ROUND((AD184*Review!$P$6+AE184*Review!$P$7+AF184*Review!$P$8)/(Review!$P$6+Review!$P$7+Review!$P$8),2),""),"")</f>
        <v/>
      </c>
      <c r="AQ184" s="21">
        <f>IF(AP184="","",SUMPRODUCT(ISNUMBER($AP$2:$AP$501)*($AP$2:$AP$501&gt;AP184))+COUNTIF($AP$2:AP184,AP184))</f>
        <v/>
      </c>
    </row>
    <row r="185">
      <c r="AC185" s="19" t="n"/>
      <c r="AD185" s="23" t="n"/>
      <c r="AE185" s="23" t="n"/>
      <c r="AF185" s="23" t="n"/>
      <c r="AG185" s="23" t="n"/>
      <c r="AH185" s="23" t="n"/>
      <c r="AI185" s="23" t="n"/>
      <c r="AJ185" s="19" t="n"/>
      <c r="AK185" s="21">
        <f>IFERROR(TRIM(INDEX($A185:$AB185,MATCH(Lists!$J$2,$A$1:$AB$1,0))&amp;""),"")</f>
        <v/>
      </c>
      <c r="AL185" s="21">
        <f>IFERROR(TRIM(INDEX($A185:$AB185,MATCH(Lists!$J$3,$A$1:$AB$1,0))&amp;""),"")</f>
        <v/>
      </c>
      <c r="AM185" s="21">
        <f>IFERROR(TRIM(INDEX($A185:$AB185,MATCH(Lists!$J$4,$A$1:$AB$1,0))&amp;""),"")</f>
        <v/>
      </c>
      <c r="AN185" s="21">
        <f>IFERROR(TRIM(INDEX($A185:$AB185,MATCH(Lists!$J$5,$A$1:$AB$1,0))&amp;""),"")</f>
        <v/>
      </c>
      <c r="AO185" s="21">
        <f>IFERROR(TRIM(INDEX($A185:$AB185,MATCH(Lists!$J$6,$A$1:$AB$1,0))&amp;""),"")</f>
        <v/>
      </c>
      <c r="AP185" s="22">
        <f>IF(COUNT(AD185:AF185)=3,IFERROR(ROUND((AD185*Review!$P$6+AE185*Review!$P$7+AF185*Review!$P$8)/(Review!$P$6+Review!$P$7+Review!$P$8),2),""),"")</f>
        <v/>
      </c>
      <c r="AQ185" s="21">
        <f>IF(AP185="","",SUMPRODUCT(ISNUMBER($AP$2:$AP$501)*($AP$2:$AP$501&gt;AP185))+COUNTIF($AP$2:AP185,AP185))</f>
        <v/>
      </c>
    </row>
    <row r="186">
      <c r="AC186" s="19" t="n"/>
      <c r="AD186" s="23" t="n"/>
      <c r="AE186" s="23" t="n"/>
      <c r="AF186" s="23" t="n"/>
      <c r="AG186" s="23" t="n"/>
      <c r="AH186" s="23" t="n"/>
      <c r="AI186" s="23" t="n"/>
      <c r="AJ186" s="19" t="n"/>
      <c r="AK186" s="21">
        <f>IFERROR(TRIM(INDEX($A186:$AB186,MATCH(Lists!$J$2,$A$1:$AB$1,0))&amp;""),"")</f>
        <v/>
      </c>
      <c r="AL186" s="21">
        <f>IFERROR(TRIM(INDEX($A186:$AB186,MATCH(Lists!$J$3,$A$1:$AB$1,0))&amp;""),"")</f>
        <v/>
      </c>
      <c r="AM186" s="21">
        <f>IFERROR(TRIM(INDEX($A186:$AB186,MATCH(Lists!$J$4,$A$1:$AB$1,0))&amp;""),"")</f>
        <v/>
      </c>
      <c r="AN186" s="21">
        <f>IFERROR(TRIM(INDEX($A186:$AB186,MATCH(Lists!$J$5,$A$1:$AB$1,0))&amp;""),"")</f>
        <v/>
      </c>
      <c r="AO186" s="21">
        <f>IFERROR(TRIM(INDEX($A186:$AB186,MATCH(Lists!$J$6,$A$1:$AB$1,0))&amp;""),"")</f>
        <v/>
      </c>
      <c r="AP186" s="22">
        <f>IF(COUNT(AD186:AF186)=3,IFERROR(ROUND((AD186*Review!$P$6+AE186*Review!$P$7+AF186*Review!$P$8)/(Review!$P$6+Review!$P$7+Review!$P$8),2),""),"")</f>
        <v/>
      </c>
      <c r="AQ186" s="21">
        <f>IF(AP186="","",SUMPRODUCT(ISNUMBER($AP$2:$AP$501)*($AP$2:$AP$501&gt;AP186))+COUNTIF($AP$2:AP186,AP186))</f>
        <v/>
      </c>
    </row>
    <row r="187">
      <c r="AC187" s="19" t="n"/>
      <c r="AD187" s="23" t="n"/>
      <c r="AE187" s="23" t="n"/>
      <c r="AF187" s="23" t="n"/>
      <c r="AG187" s="23" t="n"/>
      <c r="AH187" s="23" t="n"/>
      <c r="AI187" s="23" t="n"/>
      <c r="AJ187" s="19" t="n"/>
      <c r="AK187" s="21">
        <f>IFERROR(TRIM(INDEX($A187:$AB187,MATCH(Lists!$J$2,$A$1:$AB$1,0))&amp;""),"")</f>
        <v/>
      </c>
      <c r="AL187" s="21">
        <f>IFERROR(TRIM(INDEX($A187:$AB187,MATCH(Lists!$J$3,$A$1:$AB$1,0))&amp;""),"")</f>
        <v/>
      </c>
      <c r="AM187" s="21">
        <f>IFERROR(TRIM(INDEX($A187:$AB187,MATCH(Lists!$J$4,$A$1:$AB$1,0))&amp;""),"")</f>
        <v/>
      </c>
      <c r="AN187" s="21">
        <f>IFERROR(TRIM(INDEX($A187:$AB187,MATCH(Lists!$J$5,$A$1:$AB$1,0))&amp;""),"")</f>
        <v/>
      </c>
      <c r="AO187" s="21">
        <f>IFERROR(TRIM(INDEX($A187:$AB187,MATCH(Lists!$J$6,$A$1:$AB$1,0))&amp;""),"")</f>
        <v/>
      </c>
      <c r="AP187" s="22">
        <f>IF(COUNT(AD187:AF187)=3,IFERROR(ROUND((AD187*Review!$P$6+AE187*Review!$P$7+AF187*Review!$P$8)/(Review!$P$6+Review!$P$7+Review!$P$8),2),""),"")</f>
        <v/>
      </c>
      <c r="AQ187" s="21">
        <f>IF(AP187="","",SUMPRODUCT(ISNUMBER($AP$2:$AP$501)*($AP$2:$AP$501&gt;AP187))+COUNTIF($AP$2:AP187,AP187))</f>
        <v/>
      </c>
    </row>
    <row r="188">
      <c r="AC188" s="19" t="n"/>
      <c r="AD188" s="23" t="n"/>
      <c r="AE188" s="23" t="n"/>
      <c r="AF188" s="23" t="n"/>
      <c r="AG188" s="23" t="n"/>
      <c r="AH188" s="23" t="n"/>
      <c r="AI188" s="23" t="n"/>
      <c r="AJ188" s="19" t="n"/>
      <c r="AK188" s="21">
        <f>IFERROR(TRIM(INDEX($A188:$AB188,MATCH(Lists!$J$2,$A$1:$AB$1,0))&amp;""),"")</f>
        <v/>
      </c>
      <c r="AL188" s="21">
        <f>IFERROR(TRIM(INDEX($A188:$AB188,MATCH(Lists!$J$3,$A$1:$AB$1,0))&amp;""),"")</f>
        <v/>
      </c>
      <c r="AM188" s="21">
        <f>IFERROR(TRIM(INDEX($A188:$AB188,MATCH(Lists!$J$4,$A$1:$AB$1,0))&amp;""),"")</f>
        <v/>
      </c>
      <c r="AN188" s="21">
        <f>IFERROR(TRIM(INDEX($A188:$AB188,MATCH(Lists!$J$5,$A$1:$AB$1,0))&amp;""),"")</f>
        <v/>
      </c>
      <c r="AO188" s="21">
        <f>IFERROR(TRIM(INDEX($A188:$AB188,MATCH(Lists!$J$6,$A$1:$AB$1,0))&amp;""),"")</f>
        <v/>
      </c>
      <c r="AP188" s="22">
        <f>IF(COUNT(AD188:AF188)=3,IFERROR(ROUND((AD188*Review!$P$6+AE188*Review!$P$7+AF188*Review!$P$8)/(Review!$P$6+Review!$P$7+Review!$P$8),2),""),"")</f>
        <v/>
      </c>
      <c r="AQ188" s="21">
        <f>IF(AP188="","",SUMPRODUCT(ISNUMBER($AP$2:$AP$501)*($AP$2:$AP$501&gt;AP188))+COUNTIF($AP$2:AP188,AP188))</f>
        <v/>
      </c>
    </row>
    <row r="189">
      <c r="AC189" s="19" t="n"/>
      <c r="AD189" s="23" t="n"/>
      <c r="AE189" s="23" t="n"/>
      <c r="AF189" s="23" t="n"/>
      <c r="AG189" s="23" t="n"/>
      <c r="AH189" s="23" t="n"/>
      <c r="AI189" s="23" t="n"/>
      <c r="AJ189" s="19" t="n"/>
      <c r="AK189" s="21">
        <f>IFERROR(TRIM(INDEX($A189:$AB189,MATCH(Lists!$J$2,$A$1:$AB$1,0))&amp;""),"")</f>
        <v/>
      </c>
      <c r="AL189" s="21">
        <f>IFERROR(TRIM(INDEX($A189:$AB189,MATCH(Lists!$J$3,$A$1:$AB$1,0))&amp;""),"")</f>
        <v/>
      </c>
      <c r="AM189" s="21">
        <f>IFERROR(TRIM(INDEX($A189:$AB189,MATCH(Lists!$J$4,$A$1:$AB$1,0))&amp;""),"")</f>
        <v/>
      </c>
      <c r="AN189" s="21">
        <f>IFERROR(TRIM(INDEX($A189:$AB189,MATCH(Lists!$J$5,$A$1:$AB$1,0))&amp;""),"")</f>
        <v/>
      </c>
      <c r="AO189" s="21">
        <f>IFERROR(TRIM(INDEX($A189:$AB189,MATCH(Lists!$J$6,$A$1:$AB$1,0))&amp;""),"")</f>
        <v/>
      </c>
      <c r="AP189" s="22">
        <f>IF(COUNT(AD189:AF189)=3,IFERROR(ROUND((AD189*Review!$P$6+AE189*Review!$P$7+AF189*Review!$P$8)/(Review!$P$6+Review!$P$7+Review!$P$8),2),""),"")</f>
        <v/>
      </c>
      <c r="AQ189" s="21">
        <f>IF(AP189="","",SUMPRODUCT(ISNUMBER($AP$2:$AP$501)*($AP$2:$AP$501&gt;AP189))+COUNTIF($AP$2:AP189,AP189))</f>
        <v/>
      </c>
    </row>
    <row r="190">
      <c r="AC190" s="19" t="n"/>
      <c r="AD190" s="23" t="n"/>
      <c r="AE190" s="23" t="n"/>
      <c r="AF190" s="23" t="n"/>
      <c r="AG190" s="23" t="n"/>
      <c r="AH190" s="23" t="n"/>
      <c r="AI190" s="23" t="n"/>
      <c r="AJ190" s="19" t="n"/>
      <c r="AK190" s="21">
        <f>IFERROR(TRIM(INDEX($A190:$AB190,MATCH(Lists!$J$2,$A$1:$AB$1,0))&amp;""),"")</f>
        <v/>
      </c>
      <c r="AL190" s="21">
        <f>IFERROR(TRIM(INDEX($A190:$AB190,MATCH(Lists!$J$3,$A$1:$AB$1,0))&amp;""),"")</f>
        <v/>
      </c>
      <c r="AM190" s="21">
        <f>IFERROR(TRIM(INDEX($A190:$AB190,MATCH(Lists!$J$4,$A$1:$AB$1,0))&amp;""),"")</f>
        <v/>
      </c>
      <c r="AN190" s="21">
        <f>IFERROR(TRIM(INDEX($A190:$AB190,MATCH(Lists!$J$5,$A$1:$AB$1,0))&amp;""),"")</f>
        <v/>
      </c>
      <c r="AO190" s="21">
        <f>IFERROR(TRIM(INDEX($A190:$AB190,MATCH(Lists!$J$6,$A$1:$AB$1,0))&amp;""),"")</f>
        <v/>
      </c>
      <c r="AP190" s="22">
        <f>IF(COUNT(AD190:AF190)=3,IFERROR(ROUND((AD190*Review!$P$6+AE190*Review!$P$7+AF190*Review!$P$8)/(Review!$P$6+Review!$P$7+Review!$P$8),2),""),"")</f>
        <v/>
      </c>
      <c r="AQ190" s="21">
        <f>IF(AP190="","",SUMPRODUCT(ISNUMBER($AP$2:$AP$501)*($AP$2:$AP$501&gt;AP190))+COUNTIF($AP$2:AP190,AP190))</f>
        <v/>
      </c>
    </row>
    <row r="191">
      <c r="AC191" s="19" t="n"/>
      <c r="AD191" s="23" t="n"/>
      <c r="AE191" s="23" t="n"/>
      <c r="AF191" s="23" t="n"/>
      <c r="AG191" s="23" t="n"/>
      <c r="AH191" s="23" t="n"/>
      <c r="AI191" s="23" t="n"/>
      <c r="AJ191" s="19" t="n"/>
      <c r="AK191" s="21">
        <f>IFERROR(TRIM(INDEX($A191:$AB191,MATCH(Lists!$J$2,$A$1:$AB$1,0))&amp;""),"")</f>
        <v/>
      </c>
      <c r="AL191" s="21">
        <f>IFERROR(TRIM(INDEX($A191:$AB191,MATCH(Lists!$J$3,$A$1:$AB$1,0))&amp;""),"")</f>
        <v/>
      </c>
      <c r="AM191" s="21">
        <f>IFERROR(TRIM(INDEX($A191:$AB191,MATCH(Lists!$J$4,$A$1:$AB$1,0))&amp;""),"")</f>
        <v/>
      </c>
      <c r="AN191" s="21">
        <f>IFERROR(TRIM(INDEX($A191:$AB191,MATCH(Lists!$J$5,$A$1:$AB$1,0))&amp;""),"")</f>
        <v/>
      </c>
      <c r="AO191" s="21">
        <f>IFERROR(TRIM(INDEX($A191:$AB191,MATCH(Lists!$J$6,$A$1:$AB$1,0))&amp;""),"")</f>
        <v/>
      </c>
      <c r="AP191" s="22">
        <f>IF(COUNT(AD191:AF191)=3,IFERROR(ROUND((AD191*Review!$P$6+AE191*Review!$P$7+AF191*Review!$P$8)/(Review!$P$6+Review!$P$7+Review!$P$8),2),""),"")</f>
        <v/>
      </c>
      <c r="AQ191" s="21">
        <f>IF(AP191="","",SUMPRODUCT(ISNUMBER($AP$2:$AP$501)*($AP$2:$AP$501&gt;AP191))+COUNTIF($AP$2:AP191,AP191))</f>
        <v/>
      </c>
    </row>
    <row r="192">
      <c r="AC192" s="19" t="n"/>
      <c r="AD192" s="23" t="n"/>
      <c r="AE192" s="23" t="n"/>
      <c r="AF192" s="23" t="n"/>
      <c r="AG192" s="23" t="n"/>
      <c r="AH192" s="23" t="n"/>
      <c r="AI192" s="23" t="n"/>
      <c r="AJ192" s="19" t="n"/>
      <c r="AK192" s="21">
        <f>IFERROR(TRIM(INDEX($A192:$AB192,MATCH(Lists!$J$2,$A$1:$AB$1,0))&amp;""),"")</f>
        <v/>
      </c>
      <c r="AL192" s="21">
        <f>IFERROR(TRIM(INDEX($A192:$AB192,MATCH(Lists!$J$3,$A$1:$AB$1,0))&amp;""),"")</f>
        <v/>
      </c>
      <c r="AM192" s="21">
        <f>IFERROR(TRIM(INDEX($A192:$AB192,MATCH(Lists!$J$4,$A$1:$AB$1,0))&amp;""),"")</f>
        <v/>
      </c>
      <c r="AN192" s="21">
        <f>IFERROR(TRIM(INDEX($A192:$AB192,MATCH(Lists!$J$5,$A$1:$AB$1,0))&amp;""),"")</f>
        <v/>
      </c>
      <c r="AO192" s="21">
        <f>IFERROR(TRIM(INDEX($A192:$AB192,MATCH(Lists!$J$6,$A$1:$AB$1,0))&amp;""),"")</f>
        <v/>
      </c>
      <c r="AP192" s="22">
        <f>IF(COUNT(AD192:AF192)=3,IFERROR(ROUND((AD192*Review!$P$6+AE192*Review!$P$7+AF192*Review!$P$8)/(Review!$P$6+Review!$P$7+Review!$P$8),2),""),"")</f>
        <v/>
      </c>
      <c r="AQ192" s="21">
        <f>IF(AP192="","",SUMPRODUCT(ISNUMBER($AP$2:$AP$501)*($AP$2:$AP$501&gt;AP192))+COUNTIF($AP$2:AP192,AP192))</f>
        <v/>
      </c>
    </row>
    <row r="193">
      <c r="AC193" s="19" t="n"/>
      <c r="AD193" s="23" t="n"/>
      <c r="AE193" s="23" t="n"/>
      <c r="AF193" s="23" t="n"/>
      <c r="AG193" s="23" t="n"/>
      <c r="AH193" s="23" t="n"/>
      <c r="AI193" s="23" t="n"/>
      <c r="AJ193" s="19" t="n"/>
      <c r="AK193" s="21">
        <f>IFERROR(TRIM(INDEX($A193:$AB193,MATCH(Lists!$J$2,$A$1:$AB$1,0))&amp;""),"")</f>
        <v/>
      </c>
      <c r="AL193" s="21">
        <f>IFERROR(TRIM(INDEX($A193:$AB193,MATCH(Lists!$J$3,$A$1:$AB$1,0))&amp;""),"")</f>
        <v/>
      </c>
      <c r="AM193" s="21">
        <f>IFERROR(TRIM(INDEX($A193:$AB193,MATCH(Lists!$J$4,$A$1:$AB$1,0))&amp;""),"")</f>
        <v/>
      </c>
      <c r="AN193" s="21">
        <f>IFERROR(TRIM(INDEX($A193:$AB193,MATCH(Lists!$J$5,$A$1:$AB$1,0))&amp;""),"")</f>
        <v/>
      </c>
      <c r="AO193" s="21">
        <f>IFERROR(TRIM(INDEX($A193:$AB193,MATCH(Lists!$J$6,$A$1:$AB$1,0))&amp;""),"")</f>
        <v/>
      </c>
      <c r="AP193" s="22">
        <f>IF(COUNT(AD193:AF193)=3,IFERROR(ROUND((AD193*Review!$P$6+AE193*Review!$P$7+AF193*Review!$P$8)/(Review!$P$6+Review!$P$7+Review!$P$8),2),""),"")</f>
        <v/>
      </c>
      <c r="AQ193" s="21">
        <f>IF(AP193="","",SUMPRODUCT(ISNUMBER($AP$2:$AP$501)*($AP$2:$AP$501&gt;AP193))+COUNTIF($AP$2:AP193,AP193))</f>
        <v/>
      </c>
    </row>
    <row r="194">
      <c r="AC194" s="19" t="n"/>
      <c r="AD194" s="23" t="n"/>
      <c r="AE194" s="23" t="n"/>
      <c r="AF194" s="23" t="n"/>
      <c r="AG194" s="23" t="n"/>
      <c r="AH194" s="23" t="n"/>
      <c r="AI194" s="23" t="n"/>
      <c r="AJ194" s="19" t="n"/>
      <c r="AK194" s="21">
        <f>IFERROR(TRIM(INDEX($A194:$AB194,MATCH(Lists!$J$2,$A$1:$AB$1,0))&amp;""),"")</f>
        <v/>
      </c>
      <c r="AL194" s="21">
        <f>IFERROR(TRIM(INDEX($A194:$AB194,MATCH(Lists!$J$3,$A$1:$AB$1,0))&amp;""),"")</f>
        <v/>
      </c>
      <c r="AM194" s="21">
        <f>IFERROR(TRIM(INDEX($A194:$AB194,MATCH(Lists!$J$4,$A$1:$AB$1,0))&amp;""),"")</f>
        <v/>
      </c>
      <c r="AN194" s="21">
        <f>IFERROR(TRIM(INDEX($A194:$AB194,MATCH(Lists!$J$5,$A$1:$AB$1,0))&amp;""),"")</f>
        <v/>
      </c>
      <c r="AO194" s="21">
        <f>IFERROR(TRIM(INDEX($A194:$AB194,MATCH(Lists!$J$6,$A$1:$AB$1,0))&amp;""),"")</f>
        <v/>
      </c>
      <c r="AP194" s="22">
        <f>IF(COUNT(AD194:AF194)=3,IFERROR(ROUND((AD194*Review!$P$6+AE194*Review!$P$7+AF194*Review!$P$8)/(Review!$P$6+Review!$P$7+Review!$P$8),2),""),"")</f>
        <v/>
      </c>
      <c r="AQ194" s="21">
        <f>IF(AP194="","",SUMPRODUCT(ISNUMBER($AP$2:$AP$501)*($AP$2:$AP$501&gt;AP194))+COUNTIF($AP$2:AP194,AP194))</f>
        <v/>
      </c>
    </row>
    <row r="195">
      <c r="AC195" s="19" t="n"/>
      <c r="AD195" s="23" t="n"/>
      <c r="AE195" s="23" t="n"/>
      <c r="AF195" s="23" t="n"/>
      <c r="AG195" s="23" t="n"/>
      <c r="AH195" s="23" t="n"/>
      <c r="AI195" s="23" t="n"/>
      <c r="AJ195" s="19" t="n"/>
      <c r="AK195" s="21">
        <f>IFERROR(TRIM(INDEX($A195:$AB195,MATCH(Lists!$J$2,$A$1:$AB$1,0))&amp;""),"")</f>
        <v/>
      </c>
      <c r="AL195" s="21">
        <f>IFERROR(TRIM(INDEX($A195:$AB195,MATCH(Lists!$J$3,$A$1:$AB$1,0))&amp;""),"")</f>
        <v/>
      </c>
      <c r="AM195" s="21">
        <f>IFERROR(TRIM(INDEX($A195:$AB195,MATCH(Lists!$J$4,$A$1:$AB$1,0))&amp;""),"")</f>
        <v/>
      </c>
      <c r="AN195" s="21">
        <f>IFERROR(TRIM(INDEX($A195:$AB195,MATCH(Lists!$J$5,$A$1:$AB$1,0))&amp;""),"")</f>
        <v/>
      </c>
      <c r="AO195" s="21">
        <f>IFERROR(TRIM(INDEX($A195:$AB195,MATCH(Lists!$J$6,$A$1:$AB$1,0))&amp;""),"")</f>
        <v/>
      </c>
      <c r="AP195" s="22">
        <f>IF(COUNT(AD195:AF195)=3,IFERROR(ROUND((AD195*Review!$P$6+AE195*Review!$P$7+AF195*Review!$P$8)/(Review!$P$6+Review!$P$7+Review!$P$8),2),""),"")</f>
        <v/>
      </c>
      <c r="AQ195" s="21">
        <f>IF(AP195="","",SUMPRODUCT(ISNUMBER($AP$2:$AP$501)*($AP$2:$AP$501&gt;AP195))+COUNTIF($AP$2:AP195,AP195))</f>
        <v/>
      </c>
    </row>
    <row r="196">
      <c r="AC196" s="19" t="n"/>
      <c r="AD196" s="23" t="n"/>
      <c r="AE196" s="23" t="n"/>
      <c r="AF196" s="23" t="n"/>
      <c r="AG196" s="23" t="n"/>
      <c r="AH196" s="23" t="n"/>
      <c r="AI196" s="23" t="n"/>
      <c r="AJ196" s="19" t="n"/>
      <c r="AK196" s="21">
        <f>IFERROR(TRIM(INDEX($A196:$AB196,MATCH(Lists!$J$2,$A$1:$AB$1,0))&amp;""),"")</f>
        <v/>
      </c>
      <c r="AL196" s="21">
        <f>IFERROR(TRIM(INDEX($A196:$AB196,MATCH(Lists!$J$3,$A$1:$AB$1,0))&amp;""),"")</f>
        <v/>
      </c>
      <c r="AM196" s="21">
        <f>IFERROR(TRIM(INDEX($A196:$AB196,MATCH(Lists!$J$4,$A$1:$AB$1,0))&amp;""),"")</f>
        <v/>
      </c>
      <c r="AN196" s="21">
        <f>IFERROR(TRIM(INDEX($A196:$AB196,MATCH(Lists!$J$5,$A$1:$AB$1,0))&amp;""),"")</f>
        <v/>
      </c>
      <c r="AO196" s="21">
        <f>IFERROR(TRIM(INDEX($A196:$AB196,MATCH(Lists!$J$6,$A$1:$AB$1,0))&amp;""),"")</f>
        <v/>
      </c>
      <c r="AP196" s="22">
        <f>IF(COUNT(AD196:AF196)=3,IFERROR(ROUND((AD196*Review!$P$6+AE196*Review!$P$7+AF196*Review!$P$8)/(Review!$P$6+Review!$P$7+Review!$P$8),2),""),"")</f>
        <v/>
      </c>
      <c r="AQ196" s="21">
        <f>IF(AP196="","",SUMPRODUCT(ISNUMBER($AP$2:$AP$501)*($AP$2:$AP$501&gt;AP196))+COUNTIF($AP$2:AP196,AP196))</f>
        <v/>
      </c>
    </row>
    <row r="197">
      <c r="AC197" s="19" t="n"/>
      <c r="AD197" s="23" t="n"/>
      <c r="AE197" s="23" t="n"/>
      <c r="AF197" s="23" t="n"/>
      <c r="AG197" s="23" t="n"/>
      <c r="AH197" s="23" t="n"/>
      <c r="AI197" s="23" t="n"/>
      <c r="AJ197" s="19" t="n"/>
      <c r="AK197" s="21">
        <f>IFERROR(TRIM(INDEX($A197:$AB197,MATCH(Lists!$J$2,$A$1:$AB$1,0))&amp;""),"")</f>
        <v/>
      </c>
      <c r="AL197" s="21">
        <f>IFERROR(TRIM(INDEX($A197:$AB197,MATCH(Lists!$J$3,$A$1:$AB$1,0))&amp;""),"")</f>
        <v/>
      </c>
      <c r="AM197" s="21">
        <f>IFERROR(TRIM(INDEX($A197:$AB197,MATCH(Lists!$J$4,$A$1:$AB$1,0))&amp;""),"")</f>
        <v/>
      </c>
      <c r="AN197" s="21">
        <f>IFERROR(TRIM(INDEX($A197:$AB197,MATCH(Lists!$J$5,$A$1:$AB$1,0))&amp;""),"")</f>
        <v/>
      </c>
      <c r="AO197" s="21">
        <f>IFERROR(TRIM(INDEX($A197:$AB197,MATCH(Lists!$J$6,$A$1:$AB$1,0))&amp;""),"")</f>
        <v/>
      </c>
      <c r="AP197" s="22">
        <f>IF(COUNT(AD197:AF197)=3,IFERROR(ROUND((AD197*Review!$P$6+AE197*Review!$P$7+AF197*Review!$P$8)/(Review!$P$6+Review!$P$7+Review!$P$8),2),""),"")</f>
        <v/>
      </c>
      <c r="AQ197" s="21">
        <f>IF(AP197="","",SUMPRODUCT(ISNUMBER($AP$2:$AP$501)*($AP$2:$AP$501&gt;AP197))+COUNTIF($AP$2:AP197,AP197))</f>
        <v/>
      </c>
    </row>
    <row r="198">
      <c r="AC198" s="19" t="n"/>
      <c r="AD198" s="23" t="n"/>
      <c r="AE198" s="23" t="n"/>
      <c r="AF198" s="23" t="n"/>
      <c r="AG198" s="23" t="n"/>
      <c r="AH198" s="23" t="n"/>
      <c r="AI198" s="23" t="n"/>
      <c r="AJ198" s="19" t="n"/>
      <c r="AK198" s="21">
        <f>IFERROR(TRIM(INDEX($A198:$AB198,MATCH(Lists!$J$2,$A$1:$AB$1,0))&amp;""),"")</f>
        <v/>
      </c>
      <c r="AL198" s="21">
        <f>IFERROR(TRIM(INDEX($A198:$AB198,MATCH(Lists!$J$3,$A$1:$AB$1,0))&amp;""),"")</f>
        <v/>
      </c>
      <c r="AM198" s="21">
        <f>IFERROR(TRIM(INDEX($A198:$AB198,MATCH(Lists!$J$4,$A$1:$AB$1,0))&amp;""),"")</f>
        <v/>
      </c>
      <c r="AN198" s="21">
        <f>IFERROR(TRIM(INDEX($A198:$AB198,MATCH(Lists!$J$5,$A$1:$AB$1,0))&amp;""),"")</f>
        <v/>
      </c>
      <c r="AO198" s="21">
        <f>IFERROR(TRIM(INDEX($A198:$AB198,MATCH(Lists!$J$6,$A$1:$AB$1,0))&amp;""),"")</f>
        <v/>
      </c>
      <c r="AP198" s="22">
        <f>IF(COUNT(AD198:AF198)=3,IFERROR(ROUND((AD198*Review!$P$6+AE198*Review!$P$7+AF198*Review!$P$8)/(Review!$P$6+Review!$P$7+Review!$P$8),2),""),"")</f>
        <v/>
      </c>
      <c r="AQ198" s="21">
        <f>IF(AP198="","",SUMPRODUCT(ISNUMBER($AP$2:$AP$501)*($AP$2:$AP$501&gt;AP198))+COUNTIF($AP$2:AP198,AP198))</f>
        <v/>
      </c>
    </row>
    <row r="199">
      <c r="AC199" s="19" t="n"/>
      <c r="AD199" s="23" t="n"/>
      <c r="AE199" s="23" t="n"/>
      <c r="AF199" s="23" t="n"/>
      <c r="AG199" s="23" t="n"/>
      <c r="AH199" s="23" t="n"/>
      <c r="AI199" s="23" t="n"/>
      <c r="AJ199" s="19" t="n"/>
      <c r="AK199" s="21">
        <f>IFERROR(TRIM(INDEX($A199:$AB199,MATCH(Lists!$J$2,$A$1:$AB$1,0))&amp;""),"")</f>
        <v/>
      </c>
      <c r="AL199" s="21">
        <f>IFERROR(TRIM(INDEX($A199:$AB199,MATCH(Lists!$J$3,$A$1:$AB$1,0))&amp;""),"")</f>
        <v/>
      </c>
      <c r="AM199" s="21">
        <f>IFERROR(TRIM(INDEX($A199:$AB199,MATCH(Lists!$J$4,$A$1:$AB$1,0))&amp;""),"")</f>
        <v/>
      </c>
      <c r="AN199" s="21">
        <f>IFERROR(TRIM(INDEX($A199:$AB199,MATCH(Lists!$J$5,$A$1:$AB$1,0))&amp;""),"")</f>
        <v/>
      </c>
      <c r="AO199" s="21">
        <f>IFERROR(TRIM(INDEX($A199:$AB199,MATCH(Lists!$J$6,$A$1:$AB$1,0))&amp;""),"")</f>
        <v/>
      </c>
      <c r="AP199" s="22">
        <f>IF(COUNT(AD199:AF199)=3,IFERROR(ROUND((AD199*Review!$P$6+AE199*Review!$P$7+AF199*Review!$P$8)/(Review!$P$6+Review!$P$7+Review!$P$8),2),""),"")</f>
        <v/>
      </c>
      <c r="AQ199" s="21">
        <f>IF(AP199="","",SUMPRODUCT(ISNUMBER($AP$2:$AP$501)*($AP$2:$AP$501&gt;AP199))+COUNTIF($AP$2:AP199,AP199))</f>
        <v/>
      </c>
    </row>
    <row r="200">
      <c r="AC200" s="19" t="n"/>
      <c r="AD200" s="23" t="n"/>
      <c r="AE200" s="23" t="n"/>
      <c r="AF200" s="23" t="n"/>
      <c r="AG200" s="23" t="n"/>
      <c r="AH200" s="23" t="n"/>
      <c r="AI200" s="23" t="n"/>
      <c r="AJ200" s="19" t="n"/>
      <c r="AK200" s="21">
        <f>IFERROR(TRIM(INDEX($A200:$AB200,MATCH(Lists!$J$2,$A$1:$AB$1,0))&amp;""),"")</f>
        <v/>
      </c>
      <c r="AL200" s="21">
        <f>IFERROR(TRIM(INDEX($A200:$AB200,MATCH(Lists!$J$3,$A$1:$AB$1,0))&amp;""),"")</f>
        <v/>
      </c>
      <c r="AM200" s="21">
        <f>IFERROR(TRIM(INDEX($A200:$AB200,MATCH(Lists!$J$4,$A$1:$AB$1,0))&amp;""),"")</f>
        <v/>
      </c>
      <c r="AN200" s="21">
        <f>IFERROR(TRIM(INDEX($A200:$AB200,MATCH(Lists!$J$5,$A$1:$AB$1,0))&amp;""),"")</f>
        <v/>
      </c>
      <c r="AO200" s="21">
        <f>IFERROR(TRIM(INDEX($A200:$AB200,MATCH(Lists!$J$6,$A$1:$AB$1,0))&amp;""),"")</f>
        <v/>
      </c>
      <c r="AP200" s="22">
        <f>IF(COUNT(AD200:AF200)=3,IFERROR(ROUND((AD200*Review!$P$6+AE200*Review!$P$7+AF200*Review!$P$8)/(Review!$P$6+Review!$P$7+Review!$P$8),2),""),"")</f>
        <v/>
      </c>
      <c r="AQ200" s="21">
        <f>IF(AP200="","",SUMPRODUCT(ISNUMBER($AP$2:$AP$501)*($AP$2:$AP$501&gt;AP200))+COUNTIF($AP$2:AP200,AP200))</f>
        <v/>
      </c>
    </row>
    <row r="201">
      <c r="AC201" s="19" t="n"/>
      <c r="AD201" s="23" t="n"/>
      <c r="AE201" s="23" t="n"/>
      <c r="AF201" s="23" t="n"/>
      <c r="AG201" s="23" t="n"/>
      <c r="AH201" s="23" t="n"/>
      <c r="AI201" s="23" t="n"/>
      <c r="AJ201" s="19" t="n"/>
      <c r="AK201" s="21">
        <f>IFERROR(TRIM(INDEX($A201:$AB201,MATCH(Lists!$J$2,$A$1:$AB$1,0))&amp;""),"")</f>
        <v/>
      </c>
      <c r="AL201" s="21">
        <f>IFERROR(TRIM(INDEX($A201:$AB201,MATCH(Lists!$J$3,$A$1:$AB$1,0))&amp;""),"")</f>
        <v/>
      </c>
      <c r="AM201" s="21">
        <f>IFERROR(TRIM(INDEX($A201:$AB201,MATCH(Lists!$J$4,$A$1:$AB$1,0))&amp;""),"")</f>
        <v/>
      </c>
      <c r="AN201" s="21">
        <f>IFERROR(TRIM(INDEX($A201:$AB201,MATCH(Lists!$J$5,$A$1:$AB$1,0))&amp;""),"")</f>
        <v/>
      </c>
      <c r="AO201" s="21">
        <f>IFERROR(TRIM(INDEX($A201:$AB201,MATCH(Lists!$J$6,$A$1:$AB$1,0))&amp;""),"")</f>
        <v/>
      </c>
      <c r="AP201" s="22">
        <f>IF(COUNT(AD201:AF201)=3,IFERROR(ROUND((AD201*Review!$P$6+AE201*Review!$P$7+AF201*Review!$P$8)/(Review!$P$6+Review!$P$7+Review!$P$8),2),""),"")</f>
        <v/>
      </c>
      <c r="AQ201" s="21">
        <f>IF(AP201="","",SUMPRODUCT(ISNUMBER($AP$2:$AP$501)*($AP$2:$AP$501&gt;AP201))+COUNTIF($AP$2:AP201,AP201))</f>
        <v/>
      </c>
    </row>
    <row r="202">
      <c r="AC202" s="19" t="n"/>
      <c r="AD202" s="23" t="n"/>
      <c r="AE202" s="23" t="n"/>
      <c r="AF202" s="23" t="n"/>
      <c r="AG202" s="23" t="n"/>
      <c r="AH202" s="23" t="n"/>
      <c r="AI202" s="23" t="n"/>
      <c r="AJ202" s="19" t="n"/>
      <c r="AK202" s="21">
        <f>IFERROR(TRIM(INDEX($A202:$AB202,MATCH(Lists!$J$2,$A$1:$AB$1,0))&amp;""),"")</f>
        <v/>
      </c>
      <c r="AL202" s="21">
        <f>IFERROR(TRIM(INDEX($A202:$AB202,MATCH(Lists!$J$3,$A$1:$AB$1,0))&amp;""),"")</f>
        <v/>
      </c>
      <c r="AM202" s="21">
        <f>IFERROR(TRIM(INDEX($A202:$AB202,MATCH(Lists!$J$4,$A$1:$AB$1,0))&amp;""),"")</f>
        <v/>
      </c>
      <c r="AN202" s="21">
        <f>IFERROR(TRIM(INDEX($A202:$AB202,MATCH(Lists!$J$5,$A$1:$AB$1,0))&amp;""),"")</f>
        <v/>
      </c>
      <c r="AO202" s="21">
        <f>IFERROR(TRIM(INDEX($A202:$AB202,MATCH(Lists!$J$6,$A$1:$AB$1,0))&amp;""),"")</f>
        <v/>
      </c>
      <c r="AP202" s="22">
        <f>IF(COUNT(AD202:AF202)=3,IFERROR(ROUND((AD202*Review!$P$6+AE202*Review!$P$7+AF202*Review!$P$8)/(Review!$P$6+Review!$P$7+Review!$P$8),2),""),"")</f>
        <v/>
      </c>
      <c r="AQ202" s="21">
        <f>IF(AP202="","",SUMPRODUCT(ISNUMBER($AP$2:$AP$501)*($AP$2:$AP$501&gt;AP202))+COUNTIF($AP$2:AP202,AP202))</f>
        <v/>
      </c>
    </row>
    <row r="203">
      <c r="AC203" s="19" t="n"/>
      <c r="AD203" s="23" t="n"/>
      <c r="AE203" s="23" t="n"/>
      <c r="AF203" s="23" t="n"/>
      <c r="AG203" s="23" t="n"/>
      <c r="AH203" s="23" t="n"/>
      <c r="AI203" s="23" t="n"/>
      <c r="AJ203" s="19" t="n"/>
      <c r="AK203" s="21">
        <f>IFERROR(TRIM(INDEX($A203:$AB203,MATCH(Lists!$J$2,$A$1:$AB$1,0))&amp;""),"")</f>
        <v/>
      </c>
      <c r="AL203" s="21">
        <f>IFERROR(TRIM(INDEX($A203:$AB203,MATCH(Lists!$J$3,$A$1:$AB$1,0))&amp;""),"")</f>
        <v/>
      </c>
      <c r="AM203" s="21">
        <f>IFERROR(TRIM(INDEX($A203:$AB203,MATCH(Lists!$J$4,$A$1:$AB$1,0))&amp;""),"")</f>
        <v/>
      </c>
      <c r="AN203" s="21">
        <f>IFERROR(TRIM(INDEX($A203:$AB203,MATCH(Lists!$J$5,$A$1:$AB$1,0))&amp;""),"")</f>
        <v/>
      </c>
      <c r="AO203" s="21">
        <f>IFERROR(TRIM(INDEX($A203:$AB203,MATCH(Lists!$J$6,$A$1:$AB$1,0))&amp;""),"")</f>
        <v/>
      </c>
      <c r="AP203" s="22">
        <f>IF(COUNT(AD203:AF203)=3,IFERROR(ROUND((AD203*Review!$P$6+AE203*Review!$P$7+AF203*Review!$P$8)/(Review!$P$6+Review!$P$7+Review!$P$8),2),""),"")</f>
        <v/>
      </c>
      <c r="AQ203" s="21">
        <f>IF(AP203="","",SUMPRODUCT(ISNUMBER($AP$2:$AP$501)*($AP$2:$AP$501&gt;AP203))+COUNTIF($AP$2:AP203,AP203))</f>
        <v/>
      </c>
    </row>
    <row r="204">
      <c r="AC204" s="19" t="n"/>
      <c r="AD204" s="23" t="n"/>
      <c r="AE204" s="23" t="n"/>
      <c r="AF204" s="23" t="n"/>
      <c r="AG204" s="23" t="n"/>
      <c r="AH204" s="23" t="n"/>
      <c r="AI204" s="23" t="n"/>
      <c r="AJ204" s="19" t="n"/>
      <c r="AK204" s="21">
        <f>IFERROR(TRIM(INDEX($A204:$AB204,MATCH(Lists!$J$2,$A$1:$AB$1,0))&amp;""),"")</f>
        <v/>
      </c>
      <c r="AL204" s="21">
        <f>IFERROR(TRIM(INDEX($A204:$AB204,MATCH(Lists!$J$3,$A$1:$AB$1,0))&amp;""),"")</f>
        <v/>
      </c>
      <c r="AM204" s="21">
        <f>IFERROR(TRIM(INDEX($A204:$AB204,MATCH(Lists!$J$4,$A$1:$AB$1,0))&amp;""),"")</f>
        <v/>
      </c>
      <c r="AN204" s="21">
        <f>IFERROR(TRIM(INDEX($A204:$AB204,MATCH(Lists!$J$5,$A$1:$AB$1,0))&amp;""),"")</f>
        <v/>
      </c>
      <c r="AO204" s="21">
        <f>IFERROR(TRIM(INDEX($A204:$AB204,MATCH(Lists!$J$6,$A$1:$AB$1,0))&amp;""),"")</f>
        <v/>
      </c>
      <c r="AP204" s="22">
        <f>IF(COUNT(AD204:AF204)=3,IFERROR(ROUND((AD204*Review!$P$6+AE204*Review!$P$7+AF204*Review!$P$8)/(Review!$P$6+Review!$P$7+Review!$P$8),2),""),"")</f>
        <v/>
      </c>
      <c r="AQ204" s="21">
        <f>IF(AP204="","",SUMPRODUCT(ISNUMBER($AP$2:$AP$501)*($AP$2:$AP$501&gt;AP204))+COUNTIF($AP$2:AP204,AP204))</f>
        <v/>
      </c>
    </row>
    <row r="205">
      <c r="AC205" s="19" t="n"/>
      <c r="AD205" s="23" t="n"/>
      <c r="AE205" s="23" t="n"/>
      <c r="AF205" s="23" t="n"/>
      <c r="AG205" s="23" t="n"/>
      <c r="AH205" s="23" t="n"/>
      <c r="AI205" s="23" t="n"/>
      <c r="AJ205" s="19" t="n"/>
      <c r="AK205" s="21">
        <f>IFERROR(TRIM(INDEX($A205:$AB205,MATCH(Lists!$J$2,$A$1:$AB$1,0))&amp;""),"")</f>
        <v/>
      </c>
      <c r="AL205" s="21">
        <f>IFERROR(TRIM(INDEX($A205:$AB205,MATCH(Lists!$J$3,$A$1:$AB$1,0))&amp;""),"")</f>
        <v/>
      </c>
      <c r="AM205" s="21">
        <f>IFERROR(TRIM(INDEX($A205:$AB205,MATCH(Lists!$J$4,$A$1:$AB$1,0))&amp;""),"")</f>
        <v/>
      </c>
      <c r="AN205" s="21">
        <f>IFERROR(TRIM(INDEX($A205:$AB205,MATCH(Lists!$J$5,$A$1:$AB$1,0))&amp;""),"")</f>
        <v/>
      </c>
      <c r="AO205" s="21">
        <f>IFERROR(TRIM(INDEX($A205:$AB205,MATCH(Lists!$J$6,$A$1:$AB$1,0))&amp;""),"")</f>
        <v/>
      </c>
      <c r="AP205" s="22">
        <f>IF(COUNT(AD205:AF205)=3,IFERROR(ROUND((AD205*Review!$P$6+AE205*Review!$P$7+AF205*Review!$P$8)/(Review!$P$6+Review!$P$7+Review!$P$8),2),""),"")</f>
        <v/>
      </c>
      <c r="AQ205" s="21">
        <f>IF(AP205="","",SUMPRODUCT(ISNUMBER($AP$2:$AP$501)*($AP$2:$AP$501&gt;AP205))+COUNTIF($AP$2:AP205,AP205))</f>
        <v/>
      </c>
    </row>
    <row r="206">
      <c r="AC206" s="19" t="n"/>
      <c r="AD206" s="23" t="n"/>
      <c r="AE206" s="23" t="n"/>
      <c r="AF206" s="23" t="n"/>
      <c r="AG206" s="23" t="n"/>
      <c r="AH206" s="23" t="n"/>
      <c r="AI206" s="23" t="n"/>
      <c r="AJ206" s="19" t="n"/>
      <c r="AK206" s="21">
        <f>IFERROR(TRIM(INDEX($A206:$AB206,MATCH(Lists!$J$2,$A$1:$AB$1,0))&amp;""),"")</f>
        <v/>
      </c>
      <c r="AL206" s="21">
        <f>IFERROR(TRIM(INDEX($A206:$AB206,MATCH(Lists!$J$3,$A$1:$AB$1,0))&amp;""),"")</f>
        <v/>
      </c>
      <c r="AM206" s="21">
        <f>IFERROR(TRIM(INDEX($A206:$AB206,MATCH(Lists!$J$4,$A$1:$AB$1,0))&amp;""),"")</f>
        <v/>
      </c>
      <c r="AN206" s="21">
        <f>IFERROR(TRIM(INDEX($A206:$AB206,MATCH(Lists!$J$5,$A$1:$AB$1,0))&amp;""),"")</f>
        <v/>
      </c>
      <c r="AO206" s="21">
        <f>IFERROR(TRIM(INDEX($A206:$AB206,MATCH(Lists!$J$6,$A$1:$AB$1,0))&amp;""),"")</f>
        <v/>
      </c>
      <c r="AP206" s="22">
        <f>IF(COUNT(AD206:AF206)=3,IFERROR(ROUND((AD206*Review!$P$6+AE206*Review!$P$7+AF206*Review!$P$8)/(Review!$P$6+Review!$P$7+Review!$P$8),2),""),"")</f>
        <v/>
      </c>
      <c r="AQ206" s="21">
        <f>IF(AP206="","",SUMPRODUCT(ISNUMBER($AP$2:$AP$501)*($AP$2:$AP$501&gt;AP206))+COUNTIF($AP$2:AP206,AP206))</f>
        <v/>
      </c>
    </row>
    <row r="207">
      <c r="AC207" s="19" t="n"/>
      <c r="AD207" s="23" t="n"/>
      <c r="AE207" s="23" t="n"/>
      <c r="AF207" s="23" t="n"/>
      <c r="AG207" s="23" t="n"/>
      <c r="AH207" s="23" t="n"/>
      <c r="AI207" s="23" t="n"/>
      <c r="AJ207" s="19" t="n"/>
      <c r="AK207" s="21">
        <f>IFERROR(TRIM(INDEX($A207:$AB207,MATCH(Lists!$J$2,$A$1:$AB$1,0))&amp;""),"")</f>
        <v/>
      </c>
      <c r="AL207" s="21">
        <f>IFERROR(TRIM(INDEX($A207:$AB207,MATCH(Lists!$J$3,$A$1:$AB$1,0))&amp;""),"")</f>
        <v/>
      </c>
      <c r="AM207" s="21">
        <f>IFERROR(TRIM(INDEX($A207:$AB207,MATCH(Lists!$J$4,$A$1:$AB$1,0))&amp;""),"")</f>
        <v/>
      </c>
      <c r="AN207" s="21">
        <f>IFERROR(TRIM(INDEX($A207:$AB207,MATCH(Lists!$J$5,$A$1:$AB$1,0))&amp;""),"")</f>
        <v/>
      </c>
      <c r="AO207" s="21">
        <f>IFERROR(TRIM(INDEX($A207:$AB207,MATCH(Lists!$J$6,$A$1:$AB$1,0))&amp;""),"")</f>
        <v/>
      </c>
      <c r="AP207" s="22">
        <f>IF(COUNT(AD207:AF207)=3,IFERROR(ROUND((AD207*Review!$P$6+AE207*Review!$P$7+AF207*Review!$P$8)/(Review!$P$6+Review!$P$7+Review!$P$8),2),""),"")</f>
        <v/>
      </c>
      <c r="AQ207" s="21">
        <f>IF(AP207="","",SUMPRODUCT(ISNUMBER($AP$2:$AP$501)*($AP$2:$AP$501&gt;AP207))+COUNTIF($AP$2:AP207,AP207))</f>
        <v/>
      </c>
    </row>
    <row r="208">
      <c r="AC208" s="19" t="n"/>
      <c r="AD208" s="23" t="n"/>
      <c r="AE208" s="23" t="n"/>
      <c r="AF208" s="23" t="n"/>
      <c r="AG208" s="23" t="n"/>
      <c r="AH208" s="23" t="n"/>
      <c r="AI208" s="23" t="n"/>
      <c r="AJ208" s="19" t="n"/>
      <c r="AK208" s="21">
        <f>IFERROR(TRIM(INDEX($A208:$AB208,MATCH(Lists!$J$2,$A$1:$AB$1,0))&amp;""),"")</f>
        <v/>
      </c>
      <c r="AL208" s="21">
        <f>IFERROR(TRIM(INDEX($A208:$AB208,MATCH(Lists!$J$3,$A$1:$AB$1,0))&amp;""),"")</f>
        <v/>
      </c>
      <c r="AM208" s="21">
        <f>IFERROR(TRIM(INDEX($A208:$AB208,MATCH(Lists!$J$4,$A$1:$AB$1,0))&amp;""),"")</f>
        <v/>
      </c>
      <c r="AN208" s="21">
        <f>IFERROR(TRIM(INDEX($A208:$AB208,MATCH(Lists!$J$5,$A$1:$AB$1,0))&amp;""),"")</f>
        <v/>
      </c>
      <c r="AO208" s="21">
        <f>IFERROR(TRIM(INDEX($A208:$AB208,MATCH(Lists!$J$6,$A$1:$AB$1,0))&amp;""),"")</f>
        <v/>
      </c>
      <c r="AP208" s="22">
        <f>IF(COUNT(AD208:AF208)=3,IFERROR(ROUND((AD208*Review!$P$6+AE208*Review!$P$7+AF208*Review!$P$8)/(Review!$P$6+Review!$P$7+Review!$P$8),2),""),"")</f>
        <v/>
      </c>
      <c r="AQ208" s="21">
        <f>IF(AP208="","",SUMPRODUCT(ISNUMBER($AP$2:$AP$501)*($AP$2:$AP$501&gt;AP208))+COUNTIF($AP$2:AP208,AP208))</f>
        <v/>
      </c>
    </row>
    <row r="209">
      <c r="AC209" s="19" t="n"/>
      <c r="AD209" s="23" t="n"/>
      <c r="AE209" s="23" t="n"/>
      <c r="AF209" s="23" t="n"/>
      <c r="AG209" s="23" t="n"/>
      <c r="AH209" s="23" t="n"/>
      <c r="AI209" s="23" t="n"/>
      <c r="AJ209" s="19" t="n"/>
      <c r="AK209" s="21">
        <f>IFERROR(TRIM(INDEX($A209:$AB209,MATCH(Lists!$J$2,$A$1:$AB$1,0))&amp;""),"")</f>
        <v/>
      </c>
      <c r="AL209" s="21">
        <f>IFERROR(TRIM(INDEX($A209:$AB209,MATCH(Lists!$J$3,$A$1:$AB$1,0))&amp;""),"")</f>
        <v/>
      </c>
      <c r="AM209" s="21">
        <f>IFERROR(TRIM(INDEX($A209:$AB209,MATCH(Lists!$J$4,$A$1:$AB$1,0))&amp;""),"")</f>
        <v/>
      </c>
      <c r="AN209" s="21">
        <f>IFERROR(TRIM(INDEX($A209:$AB209,MATCH(Lists!$J$5,$A$1:$AB$1,0))&amp;""),"")</f>
        <v/>
      </c>
      <c r="AO209" s="21">
        <f>IFERROR(TRIM(INDEX($A209:$AB209,MATCH(Lists!$J$6,$A$1:$AB$1,0))&amp;""),"")</f>
        <v/>
      </c>
      <c r="AP209" s="22">
        <f>IF(COUNT(AD209:AF209)=3,IFERROR(ROUND((AD209*Review!$P$6+AE209*Review!$P$7+AF209*Review!$P$8)/(Review!$P$6+Review!$P$7+Review!$P$8),2),""),"")</f>
        <v/>
      </c>
      <c r="AQ209" s="21">
        <f>IF(AP209="","",SUMPRODUCT(ISNUMBER($AP$2:$AP$501)*($AP$2:$AP$501&gt;AP209))+COUNTIF($AP$2:AP209,AP209))</f>
        <v/>
      </c>
    </row>
    <row r="210">
      <c r="AC210" s="19" t="n"/>
      <c r="AD210" s="23" t="n"/>
      <c r="AE210" s="23" t="n"/>
      <c r="AF210" s="23" t="n"/>
      <c r="AG210" s="23" t="n"/>
      <c r="AH210" s="23" t="n"/>
      <c r="AI210" s="23" t="n"/>
      <c r="AJ210" s="19" t="n"/>
      <c r="AK210" s="21">
        <f>IFERROR(TRIM(INDEX($A210:$AB210,MATCH(Lists!$J$2,$A$1:$AB$1,0))&amp;""),"")</f>
        <v/>
      </c>
      <c r="AL210" s="21">
        <f>IFERROR(TRIM(INDEX($A210:$AB210,MATCH(Lists!$J$3,$A$1:$AB$1,0))&amp;""),"")</f>
        <v/>
      </c>
      <c r="AM210" s="21">
        <f>IFERROR(TRIM(INDEX($A210:$AB210,MATCH(Lists!$J$4,$A$1:$AB$1,0))&amp;""),"")</f>
        <v/>
      </c>
      <c r="AN210" s="21">
        <f>IFERROR(TRIM(INDEX($A210:$AB210,MATCH(Lists!$J$5,$A$1:$AB$1,0))&amp;""),"")</f>
        <v/>
      </c>
      <c r="AO210" s="21">
        <f>IFERROR(TRIM(INDEX($A210:$AB210,MATCH(Lists!$J$6,$A$1:$AB$1,0))&amp;""),"")</f>
        <v/>
      </c>
      <c r="AP210" s="22">
        <f>IF(COUNT(AD210:AF210)=3,IFERROR(ROUND((AD210*Review!$P$6+AE210*Review!$P$7+AF210*Review!$P$8)/(Review!$P$6+Review!$P$7+Review!$P$8),2),""),"")</f>
        <v/>
      </c>
      <c r="AQ210" s="21">
        <f>IF(AP210="","",SUMPRODUCT(ISNUMBER($AP$2:$AP$501)*($AP$2:$AP$501&gt;AP210))+COUNTIF($AP$2:AP210,AP210))</f>
        <v/>
      </c>
    </row>
    <row r="211">
      <c r="AC211" s="19" t="n"/>
      <c r="AD211" s="23" t="n"/>
      <c r="AE211" s="23" t="n"/>
      <c r="AF211" s="23" t="n"/>
      <c r="AG211" s="23" t="n"/>
      <c r="AH211" s="23" t="n"/>
      <c r="AI211" s="23" t="n"/>
      <c r="AJ211" s="19" t="n"/>
      <c r="AK211" s="21">
        <f>IFERROR(TRIM(INDEX($A211:$AB211,MATCH(Lists!$J$2,$A$1:$AB$1,0))&amp;""),"")</f>
        <v/>
      </c>
      <c r="AL211" s="21">
        <f>IFERROR(TRIM(INDEX($A211:$AB211,MATCH(Lists!$J$3,$A$1:$AB$1,0))&amp;""),"")</f>
        <v/>
      </c>
      <c r="AM211" s="21">
        <f>IFERROR(TRIM(INDEX($A211:$AB211,MATCH(Lists!$J$4,$A$1:$AB$1,0))&amp;""),"")</f>
        <v/>
      </c>
      <c r="AN211" s="21">
        <f>IFERROR(TRIM(INDEX($A211:$AB211,MATCH(Lists!$J$5,$A$1:$AB$1,0))&amp;""),"")</f>
        <v/>
      </c>
      <c r="AO211" s="21">
        <f>IFERROR(TRIM(INDEX($A211:$AB211,MATCH(Lists!$J$6,$A$1:$AB$1,0))&amp;""),"")</f>
        <v/>
      </c>
      <c r="AP211" s="22">
        <f>IF(COUNT(AD211:AF211)=3,IFERROR(ROUND((AD211*Review!$P$6+AE211*Review!$P$7+AF211*Review!$P$8)/(Review!$P$6+Review!$P$7+Review!$P$8),2),""),"")</f>
        <v/>
      </c>
      <c r="AQ211" s="21">
        <f>IF(AP211="","",SUMPRODUCT(ISNUMBER($AP$2:$AP$501)*($AP$2:$AP$501&gt;AP211))+COUNTIF($AP$2:AP211,AP211))</f>
        <v/>
      </c>
    </row>
    <row r="212">
      <c r="AC212" s="19" t="n"/>
      <c r="AD212" s="23" t="n"/>
      <c r="AE212" s="23" t="n"/>
      <c r="AF212" s="23" t="n"/>
      <c r="AG212" s="23" t="n"/>
      <c r="AH212" s="23" t="n"/>
      <c r="AI212" s="23" t="n"/>
      <c r="AJ212" s="19" t="n"/>
      <c r="AK212" s="21">
        <f>IFERROR(TRIM(INDEX($A212:$AB212,MATCH(Lists!$J$2,$A$1:$AB$1,0))&amp;""),"")</f>
        <v/>
      </c>
      <c r="AL212" s="21">
        <f>IFERROR(TRIM(INDEX($A212:$AB212,MATCH(Lists!$J$3,$A$1:$AB$1,0))&amp;""),"")</f>
        <v/>
      </c>
      <c r="AM212" s="21">
        <f>IFERROR(TRIM(INDEX($A212:$AB212,MATCH(Lists!$J$4,$A$1:$AB$1,0))&amp;""),"")</f>
        <v/>
      </c>
      <c r="AN212" s="21">
        <f>IFERROR(TRIM(INDEX($A212:$AB212,MATCH(Lists!$J$5,$A$1:$AB$1,0))&amp;""),"")</f>
        <v/>
      </c>
      <c r="AO212" s="21">
        <f>IFERROR(TRIM(INDEX($A212:$AB212,MATCH(Lists!$J$6,$A$1:$AB$1,0))&amp;""),"")</f>
        <v/>
      </c>
      <c r="AP212" s="22">
        <f>IF(COUNT(AD212:AF212)=3,IFERROR(ROUND((AD212*Review!$P$6+AE212*Review!$P$7+AF212*Review!$P$8)/(Review!$P$6+Review!$P$7+Review!$P$8),2),""),"")</f>
        <v/>
      </c>
      <c r="AQ212" s="21">
        <f>IF(AP212="","",SUMPRODUCT(ISNUMBER($AP$2:$AP$501)*($AP$2:$AP$501&gt;AP212))+COUNTIF($AP$2:AP212,AP212))</f>
        <v/>
      </c>
    </row>
    <row r="213">
      <c r="AC213" s="19" t="n"/>
      <c r="AD213" s="23" t="n"/>
      <c r="AE213" s="23" t="n"/>
      <c r="AF213" s="23" t="n"/>
      <c r="AG213" s="23" t="n"/>
      <c r="AH213" s="23" t="n"/>
      <c r="AI213" s="23" t="n"/>
      <c r="AJ213" s="19" t="n"/>
      <c r="AK213" s="21">
        <f>IFERROR(TRIM(INDEX($A213:$AB213,MATCH(Lists!$J$2,$A$1:$AB$1,0))&amp;""),"")</f>
        <v/>
      </c>
      <c r="AL213" s="21">
        <f>IFERROR(TRIM(INDEX($A213:$AB213,MATCH(Lists!$J$3,$A$1:$AB$1,0))&amp;""),"")</f>
        <v/>
      </c>
      <c r="AM213" s="21">
        <f>IFERROR(TRIM(INDEX($A213:$AB213,MATCH(Lists!$J$4,$A$1:$AB$1,0))&amp;""),"")</f>
        <v/>
      </c>
      <c r="AN213" s="21">
        <f>IFERROR(TRIM(INDEX($A213:$AB213,MATCH(Lists!$J$5,$A$1:$AB$1,0))&amp;""),"")</f>
        <v/>
      </c>
      <c r="AO213" s="21">
        <f>IFERROR(TRIM(INDEX($A213:$AB213,MATCH(Lists!$J$6,$A$1:$AB$1,0))&amp;""),"")</f>
        <v/>
      </c>
      <c r="AP213" s="22">
        <f>IF(COUNT(AD213:AF213)=3,IFERROR(ROUND((AD213*Review!$P$6+AE213*Review!$P$7+AF213*Review!$P$8)/(Review!$P$6+Review!$P$7+Review!$P$8),2),""),"")</f>
        <v/>
      </c>
      <c r="AQ213" s="21">
        <f>IF(AP213="","",SUMPRODUCT(ISNUMBER($AP$2:$AP$501)*($AP$2:$AP$501&gt;AP213))+COUNTIF($AP$2:AP213,AP213))</f>
        <v/>
      </c>
    </row>
    <row r="214">
      <c r="AC214" s="19" t="n"/>
      <c r="AD214" s="23" t="n"/>
      <c r="AE214" s="23" t="n"/>
      <c r="AF214" s="23" t="n"/>
      <c r="AG214" s="23" t="n"/>
      <c r="AH214" s="23" t="n"/>
      <c r="AI214" s="23" t="n"/>
      <c r="AJ214" s="19" t="n"/>
      <c r="AK214" s="21">
        <f>IFERROR(TRIM(INDEX($A214:$AB214,MATCH(Lists!$J$2,$A$1:$AB$1,0))&amp;""),"")</f>
        <v/>
      </c>
      <c r="AL214" s="21">
        <f>IFERROR(TRIM(INDEX($A214:$AB214,MATCH(Lists!$J$3,$A$1:$AB$1,0))&amp;""),"")</f>
        <v/>
      </c>
      <c r="AM214" s="21">
        <f>IFERROR(TRIM(INDEX($A214:$AB214,MATCH(Lists!$J$4,$A$1:$AB$1,0))&amp;""),"")</f>
        <v/>
      </c>
      <c r="AN214" s="21">
        <f>IFERROR(TRIM(INDEX($A214:$AB214,MATCH(Lists!$J$5,$A$1:$AB$1,0))&amp;""),"")</f>
        <v/>
      </c>
      <c r="AO214" s="21">
        <f>IFERROR(TRIM(INDEX($A214:$AB214,MATCH(Lists!$J$6,$A$1:$AB$1,0))&amp;""),"")</f>
        <v/>
      </c>
      <c r="AP214" s="22">
        <f>IF(COUNT(AD214:AF214)=3,IFERROR(ROUND((AD214*Review!$P$6+AE214*Review!$P$7+AF214*Review!$P$8)/(Review!$P$6+Review!$P$7+Review!$P$8),2),""),"")</f>
        <v/>
      </c>
      <c r="AQ214" s="21">
        <f>IF(AP214="","",SUMPRODUCT(ISNUMBER($AP$2:$AP$501)*($AP$2:$AP$501&gt;AP214))+COUNTIF($AP$2:AP214,AP214))</f>
        <v/>
      </c>
    </row>
    <row r="215">
      <c r="AC215" s="19" t="n"/>
      <c r="AD215" s="23" t="n"/>
      <c r="AE215" s="23" t="n"/>
      <c r="AF215" s="23" t="n"/>
      <c r="AG215" s="23" t="n"/>
      <c r="AH215" s="23" t="n"/>
      <c r="AI215" s="23" t="n"/>
      <c r="AJ215" s="19" t="n"/>
      <c r="AK215" s="21">
        <f>IFERROR(TRIM(INDEX($A215:$AB215,MATCH(Lists!$J$2,$A$1:$AB$1,0))&amp;""),"")</f>
        <v/>
      </c>
      <c r="AL215" s="21">
        <f>IFERROR(TRIM(INDEX($A215:$AB215,MATCH(Lists!$J$3,$A$1:$AB$1,0))&amp;""),"")</f>
        <v/>
      </c>
      <c r="AM215" s="21">
        <f>IFERROR(TRIM(INDEX($A215:$AB215,MATCH(Lists!$J$4,$A$1:$AB$1,0))&amp;""),"")</f>
        <v/>
      </c>
      <c r="AN215" s="21">
        <f>IFERROR(TRIM(INDEX($A215:$AB215,MATCH(Lists!$J$5,$A$1:$AB$1,0))&amp;""),"")</f>
        <v/>
      </c>
      <c r="AO215" s="21">
        <f>IFERROR(TRIM(INDEX($A215:$AB215,MATCH(Lists!$J$6,$A$1:$AB$1,0))&amp;""),"")</f>
        <v/>
      </c>
      <c r="AP215" s="22">
        <f>IF(COUNT(AD215:AF215)=3,IFERROR(ROUND((AD215*Review!$P$6+AE215*Review!$P$7+AF215*Review!$P$8)/(Review!$P$6+Review!$P$7+Review!$P$8),2),""),"")</f>
        <v/>
      </c>
      <c r="AQ215" s="21">
        <f>IF(AP215="","",SUMPRODUCT(ISNUMBER($AP$2:$AP$501)*($AP$2:$AP$501&gt;AP215))+COUNTIF($AP$2:AP215,AP215))</f>
        <v/>
      </c>
    </row>
    <row r="216">
      <c r="AC216" s="19" t="n"/>
      <c r="AD216" s="23" t="n"/>
      <c r="AE216" s="23" t="n"/>
      <c r="AF216" s="23" t="n"/>
      <c r="AG216" s="23" t="n"/>
      <c r="AH216" s="23" t="n"/>
      <c r="AI216" s="23" t="n"/>
      <c r="AJ216" s="19" t="n"/>
      <c r="AK216" s="21">
        <f>IFERROR(TRIM(INDEX($A216:$AB216,MATCH(Lists!$J$2,$A$1:$AB$1,0))&amp;""),"")</f>
        <v/>
      </c>
      <c r="AL216" s="21">
        <f>IFERROR(TRIM(INDEX($A216:$AB216,MATCH(Lists!$J$3,$A$1:$AB$1,0))&amp;""),"")</f>
        <v/>
      </c>
      <c r="AM216" s="21">
        <f>IFERROR(TRIM(INDEX($A216:$AB216,MATCH(Lists!$J$4,$A$1:$AB$1,0))&amp;""),"")</f>
        <v/>
      </c>
      <c r="AN216" s="21">
        <f>IFERROR(TRIM(INDEX($A216:$AB216,MATCH(Lists!$J$5,$A$1:$AB$1,0))&amp;""),"")</f>
        <v/>
      </c>
      <c r="AO216" s="21">
        <f>IFERROR(TRIM(INDEX($A216:$AB216,MATCH(Lists!$J$6,$A$1:$AB$1,0))&amp;""),"")</f>
        <v/>
      </c>
      <c r="AP216" s="22">
        <f>IF(COUNT(AD216:AF216)=3,IFERROR(ROUND((AD216*Review!$P$6+AE216*Review!$P$7+AF216*Review!$P$8)/(Review!$P$6+Review!$P$7+Review!$P$8),2),""),"")</f>
        <v/>
      </c>
      <c r="AQ216" s="21">
        <f>IF(AP216="","",SUMPRODUCT(ISNUMBER($AP$2:$AP$501)*($AP$2:$AP$501&gt;AP216))+COUNTIF($AP$2:AP216,AP216))</f>
        <v/>
      </c>
    </row>
    <row r="217">
      <c r="AC217" s="19" t="n"/>
      <c r="AD217" s="23" t="n"/>
      <c r="AE217" s="23" t="n"/>
      <c r="AF217" s="23" t="n"/>
      <c r="AG217" s="23" t="n"/>
      <c r="AH217" s="23" t="n"/>
      <c r="AI217" s="23" t="n"/>
      <c r="AJ217" s="19" t="n"/>
      <c r="AK217" s="21">
        <f>IFERROR(TRIM(INDEX($A217:$AB217,MATCH(Lists!$J$2,$A$1:$AB$1,0))&amp;""),"")</f>
        <v/>
      </c>
      <c r="AL217" s="21">
        <f>IFERROR(TRIM(INDEX($A217:$AB217,MATCH(Lists!$J$3,$A$1:$AB$1,0))&amp;""),"")</f>
        <v/>
      </c>
      <c r="AM217" s="21">
        <f>IFERROR(TRIM(INDEX($A217:$AB217,MATCH(Lists!$J$4,$A$1:$AB$1,0))&amp;""),"")</f>
        <v/>
      </c>
      <c r="AN217" s="21">
        <f>IFERROR(TRIM(INDEX($A217:$AB217,MATCH(Lists!$J$5,$A$1:$AB$1,0))&amp;""),"")</f>
        <v/>
      </c>
      <c r="AO217" s="21">
        <f>IFERROR(TRIM(INDEX($A217:$AB217,MATCH(Lists!$J$6,$A$1:$AB$1,0))&amp;""),"")</f>
        <v/>
      </c>
      <c r="AP217" s="22">
        <f>IF(COUNT(AD217:AF217)=3,IFERROR(ROUND((AD217*Review!$P$6+AE217*Review!$P$7+AF217*Review!$P$8)/(Review!$P$6+Review!$P$7+Review!$P$8),2),""),"")</f>
        <v/>
      </c>
      <c r="AQ217" s="21">
        <f>IF(AP217="","",SUMPRODUCT(ISNUMBER($AP$2:$AP$501)*($AP$2:$AP$501&gt;AP217))+COUNTIF($AP$2:AP217,AP217))</f>
        <v/>
      </c>
    </row>
    <row r="218">
      <c r="AC218" s="19" t="n"/>
      <c r="AD218" s="23" t="n"/>
      <c r="AE218" s="23" t="n"/>
      <c r="AF218" s="23" t="n"/>
      <c r="AG218" s="23" t="n"/>
      <c r="AH218" s="23" t="n"/>
      <c r="AI218" s="23" t="n"/>
      <c r="AJ218" s="19" t="n"/>
      <c r="AK218" s="21">
        <f>IFERROR(TRIM(INDEX($A218:$AB218,MATCH(Lists!$J$2,$A$1:$AB$1,0))&amp;""),"")</f>
        <v/>
      </c>
      <c r="AL218" s="21">
        <f>IFERROR(TRIM(INDEX($A218:$AB218,MATCH(Lists!$J$3,$A$1:$AB$1,0))&amp;""),"")</f>
        <v/>
      </c>
      <c r="AM218" s="21">
        <f>IFERROR(TRIM(INDEX($A218:$AB218,MATCH(Lists!$J$4,$A$1:$AB$1,0))&amp;""),"")</f>
        <v/>
      </c>
      <c r="AN218" s="21">
        <f>IFERROR(TRIM(INDEX($A218:$AB218,MATCH(Lists!$J$5,$A$1:$AB$1,0))&amp;""),"")</f>
        <v/>
      </c>
      <c r="AO218" s="21">
        <f>IFERROR(TRIM(INDEX($A218:$AB218,MATCH(Lists!$J$6,$A$1:$AB$1,0))&amp;""),"")</f>
        <v/>
      </c>
      <c r="AP218" s="22">
        <f>IF(COUNT(AD218:AF218)=3,IFERROR(ROUND((AD218*Review!$P$6+AE218*Review!$P$7+AF218*Review!$P$8)/(Review!$P$6+Review!$P$7+Review!$P$8),2),""),"")</f>
        <v/>
      </c>
      <c r="AQ218" s="21">
        <f>IF(AP218="","",SUMPRODUCT(ISNUMBER($AP$2:$AP$501)*($AP$2:$AP$501&gt;AP218))+COUNTIF($AP$2:AP218,AP218))</f>
        <v/>
      </c>
    </row>
    <row r="219">
      <c r="AC219" s="19" t="n"/>
      <c r="AD219" s="23" t="n"/>
      <c r="AE219" s="23" t="n"/>
      <c r="AF219" s="23" t="n"/>
      <c r="AG219" s="23" t="n"/>
      <c r="AH219" s="23" t="n"/>
      <c r="AI219" s="23" t="n"/>
      <c r="AJ219" s="19" t="n"/>
      <c r="AK219" s="21">
        <f>IFERROR(TRIM(INDEX($A219:$AB219,MATCH(Lists!$J$2,$A$1:$AB$1,0))&amp;""),"")</f>
        <v/>
      </c>
      <c r="AL219" s="21">
        <f>IFERROR(TRIM(INDEX($A219:$AB219,MATCH(Lists!$J$3,$A$1:$AB$1,0))&amp;""),"")</f>
        <v/>
      </c>
      <c r="AM219" s="21">
        <f>IFERROR(TRIM(INDEX($A219:$AB219,MATCH(Lists!$J$4,$A$1:$AB$1,0))&amp;""),"")</f>
        <v/>
      </c>
      <c r="AN219" s="21">
        <f>IFERROR(TRIM(INDEX($A219:$AB219,MATCH(Lists!$J$5,$A$1:$AB$1,0))&amp;""),"")</f>
        <v/>
      </c>
      <c r="AO219" s="21">
        <f>IFERROR(TRIM(INDEX($A219:$AB219,MATCH(Lists!$J$6,$A$1:$AB$1,0))&amp;""),"")</f>
        <v/>
      </c>
      <c r="AP219" s="22">
        <f>IF(COUNT(AD219:AF219)=3,IFERROR(ROUND((AD219*Review!$P$6+AE219*Review!$P$7+AF219*Review!$P$8)/(Review!$P$6+Review!$P$7+Review!$P$8),2),""),"")</f>
        <v/>
      </c>
      <c r="AQ219" s="21">
        <f>IF(AP219="","",SUMPRODUCT(ISNUMBER($AP$2:$AP$501)*($AP$2:$AP$501&gt;AP219))+COUNTIF($AP$2:AP219,AP219))</f>
        <v/>
      </c>
    </row>
    <row r="220">
      <c r="AC220" s="19" t="n"/>
      <c r="AD220" s="23" t="n"/>
      <c r="AE220" s="23" t="n"/>
      <c r="AF220" s="23" t="n"/>
      <c r="AG220" s="23" t="n"/>
      <c r="AH220" s="23" t="n"/>
      <c r="AI220" s="23" t="n"/>
      <c r="AJ220" s="19" t="n"/>
      <c r="AK220" s="21">
        <f>IFERROR(TRIM(INDEX($A220:$AB220,MATCH(Lists!$J$2,$A$1:$AB$1,0))&amp;""),"")</f>
        <v/>
      </c>
      <c r="AL220" s="21">
        <f>IFERROR(TRIM(INDEX($A220:$AB220,MATCH(Lists!$J$3,$A$1:$AB$1,0))&amp;""),"")</f>
        <v/>
      </c>
      <c r="AM220" s="21">
        <f>IFERROR(TRIM(INDEX($A220:$AB220,MATCH(Lists!$J$4,$A$1:$AB$1,0))&amp;""),"")</f>
        <v/>
      </c>
      <c r="AN220" s="21">
        <f>IFERROR(TRIM(INDEX($A220:$AB220,MATCH(Lists!$J$5,$A$1:$AB$1,0))&amp;""),"")</f>
        <v/>
      </c>
      <c r="AO220" s="21">
        <f>IFERROR(TRIM(INDEX($A220:$AB220,MATCH(Lists!$J$6,$A$1:$AB$1,0))&amp;""),"")</f>
        <v/>
      </c>
      <c r="AP220" s="22">
        <f>IF(COUNT(AD220:AF220)=3,IFERROR(ROUND((AD220*Review!$P$6+AE220*Review!$P$7+AF220*Review!$P$8)/(Review!$P$6+Review!$P$7+Review!$P$8),2),""),"")</f>
        <v/>
      </c>
      <c r="AQ220" s="21">
        <f>IF(AP220="","",SUMPRODUCT(ISNUMBER($AP$2:$AP$501)*($AP$2:$AP$501&gt;AP220))+COUNTIF($AP$2:AP220,AP220))</f>
        <v/>
      </c>
    </row>
    <row r="221">
      <c r="AC221" s="19" t="n"/>
      <c r="AD221" s="23" t="n"/>
      <c r="AE221" s="23" t="n"/>
      <c r="AF221" s="23" t="n"/>
      <c r="AG221" s="23" t="n"/>
      <c r="AH221" s="23" t="n"/>
      <c r="AI221" s="23" t="n"/>
      <c r="AJ221" s="19" t="n"/>
      <c r="AK221" s="21">
        <f>IFERROR(TRIM(INDEX($A221:$AB221,MATCH(Lists!$J$2,$A$1:$AB$1,0))&amp;""),"")</f>
        <v/>
      </c>
      <c r="AL221" s="21">
        <f>IFERROR(TRIM(INDEX($A221:$AB221,MATCH(Lists!$J$3,$A$1:$AB$1,0))&amp;""),"")</f>
        <v/>
      </c>
      <c r="AM221" s="21">
        <f>IFERROR(TRIM(INDEX($A221:$AB221,MATCH(Lists!$J$4,$A$1:$AB$1,0))&amp;""),"")</f>
        <v/>
      </c>
      <c r="AN221" s="21">
        <f>IFERROR(TRIM(INDEX($A221:$AB221,MATCH(Lists!$J$5,$A$1:$AB$1,0))&amp;""),"")</f>
        <v/>
      </c>
      <c r="AO221" s="21">
        <f>IFERROR(TRIM(INDEX($A221:$AB221,MATCH(Lists!$J$6,$A$1:$AB$1,0))&amp;""),"")</f>
        <v/>
      </c>
      <c r="AP221" s="22">
        <f>IF(COUNT(AD221:AF221)=3,IFERROR(ROUND((AD221*Review!$P$6+AE221*Review!$P$7+AF221*Review!$P$8)/(Review!$P$6+Review!$P$7+Review!$P$8),2),""),"")</f>
        <v/>
      </c>
      <c r="AQ221" s="21">
        <f>IF(AP221="","",SUMPRODUCT(ISNUMBER($AP$2:$AP$501)*($AP$2:$AP$501&gt;AP221))+COUNTIF($AP$2:AP221,AP221))</f>
        <v/>
      </c>
    </row>
    <row r="222">
      <c r="AC222" s="19" t="n"/>
      <c r="AD222" s="23" t="n"/>
      <c r="AE222" s="23" t="n"/>
      <c r="AF222" s="23" t="n"/>
      <c r="AG222" s="23" t="n"/>
      <c r="AH222" s="23" t="n"/>
      <c r="AI222" s="23" t="n"/>
      <c r="AJ222" s="19" t="n"/>
      <c r="AK222" s="21">
        <f>IFERROR(TRIM(INDEX($A222:$AB222,MATCH(Lists!$J$2,$A$1:$AB$1,0))&amp;""),"")</f>
        <v/>
      </c>
      <c r="AL222" s="21">
        <f>IFERROR(TRIM(INDEX($A222:$AB222,MATCH(Lists!$J$3,$A$1:$AB$1,0))&amp;""),"")</f>
        <v/>
      </c>
      <c r="AM222" s="21">
        <f>IFERROR(TRIM(INDEX($A222:$AB222,MATCH(Lists!$J$4,$A$1:$AB$1,0))&amp;""),"")</f>
        <v/>
      </c>
      <c r="AN222" s="21">
        <f>IFERROR(TRIM(INDEX($A222:$AB222,MATCH(Lists!$J$5,$A$1:$AB$1,0))&amp;""),"")</f>
        <v/>
      </c>
      <c r="AO222" s="21">
        <f>IFERROR(TRIM(INDEX($A222:$AB222,MATCH(Lists!$J$6,$A$1:$AB$1,0))&amp;""),"")</f>
        <v/>
      </c>
      <c r="AP222" s="22">
        <f>IF(COUNT(AD222:AF222)=3,IFERROR(ROUND((AD222*Review!$P$6+AE222*Review!$P$7+AF222*Review!$P$8)/(Review!$P$6+Review!$P$7+Review!$P$8),2),""),"")</f>
        <v/>
      </c>
      <c r="AQ222" s="21">
        <f>IF(AP222="","",SUMPRODUCT(ISNUMBER($AP$2:$AP$501)*($AP$2:$AP$501&gt;AP222))+COUNTIF($AP$2:AP222,AP222))</f>
        <v/>
      </c>
    </row>
    <row r="223">
      <c r="AC223" s="19" t="n"/>
      <c r="AD223" s="23" t="n"/>
      <c r="AE223" s="23" t="n"/>
      <c r="AF223" s="23" t="n"/>
      <c r="AG223" s="23" t="n"/>
      <c r="AH223" s="23" t="n"/>
      <c r="AI223" s="23" t="n"/>
      <c r="AJ223" s="19" t="n"/>
      <c r="AK223" s="21">
        <f>IFERROR(TRIM(INDEX($A223:$AB223,MATCH(Lists!$J$2,$A$1:$AB$1,0))&amp;""),"")</f>
        <v/>
      </c>
      <c r="AL223" s="21">
        <f>IFERROR(TRIM(INDEX($A223:$AB223,MATCH(Lists!$J$3,$A$1:$AB$1,0))&amp;""),"")</f>
        <v/>
      </c>
      <c r="AM223" s="21">
        <f>IFERROR(TRIM(INDEX($A223:$AB223,MATCH(Lists!$J$4,$A$1:$AB$1,0))&amp;""),"")</f>
        <v/>
      </c>
      <c r="AN223" s="21">
        <f>IFERROR(TRIM(INDEX($A223:$AB223,MATCH(Lists!$J$5,$A$1:$AB$1,0))&amp;""),"")</f>
        <v/>
      </c>
      <c r="AO223" s="21">
        <f>IFERROR(TRIM(INDEX($A223:$AB223,MATCH(Lists!$J$6,$A$1:$AB$1,0))&amp;""),"")</f>
        <v/>
      </c>
      <c r="AP223" s="22">
        <f>IF(COUNT(AD223:AF223)=3,IFERROR(ROUND((AD223*Review!$P$6+AE223*Review!$P$7+AF223*Review!$P$8)/(Review!$P$6+Review!$P$7+Review!$P$8),2),""),"")</f>
        <v/>
      </c>
      <c r="AQ223" s="21">
        <f>IF(AP223="","",SUMPRODUCT(ISNUMBER($AP$2:$AP$501)*($AP$2:$AP$501&gt;AP223))+COUNTIF($AP$2:AP223,AP223))</f>
        <v/>
      </c>
    </row>
    <row r="224">
      <c r="AC224" s="19" t="n"/>
      <c r="AD224" s="23" t="n"/>
      <c r="AE224" s="23" t="n"/>
      <c r="AF224" s="23" t="n"/>
      <c r="AG224" s="23" t="n"/>
      <c r="AH224" s="23" t="n"/>
      <c r="AI224" s="23" t="n"/>
      <c r="AJ224" s="19" t="n"/>
      <c r="AK224" s="21">
        <f>IFERROR(TRIM(INDEX($A224:$AB224,MATCH(Lists!$J$2,$A$1:$AB$1,0))&amp;""),"")</f>
        <v/>
      </c>
      <c r="AL224" s="21">
        <f>IFERROR(TRIM(INDEX($A224:$AB224,MATCH(Lists!$J$3,$A$1:$AB$1,0))&amp;""),"")</f>
        <v/>
      </c>
      <c r="AM224" s="21">
        <f>IFERROR(TRIM(INDEX($A224:$AB224,MATCH(Lists!$J$4,$A$1:$AB$1,0))&amp;""),"")</f>
        <v/>
      </c>
      <c r="AN224" s="21">
        <f>IFERROR(TRIM(INDEX($A224:$AB224,MATCH(Lists!$J$5,$A$1:$AB$1,0))&amp;""),"")</f>
        <v/>
      </c>
      <c r="AO224" s="21">
        <f>IFERROR(TRIM(INDEX($A224:$AB224,MATCH(Lists!$J$6,$A$1:$AB$1,0))&amp;""),"")</f>
        <v/>
      </c>
      <c r="AP224" s="22">
        <f>IF(COUNT(AD224:AF224)=3,IFERROR(ROUND((AD224*Review!$P$6+AE224*Review!$P$7+AF224*Review!$P$8)/(Review!$P$6+Review!$P$7+Review!$P$8),2),""),"")</f>
        <v/>
      </c>
      <c r="AQ224" s="21">
        <f>IF(AP224="","",SUMPRODUCT(ISNUMBER($AP$2:$AP$501)*($AP$2:$AP$501&gt;AP224))+COUNTIF($AP$2:AP224,AP224))</f>
        <v/>
      </c>
    </row>
    <row r="225">
      <c r="AC225" s="19" t="n"/>
      <c r="AD225" s="23" t="n"/>
      <c r="AE225" s="23" t="n"/>
      <c r="AF225" s="23" t="n"/>
      <c r="AG225" s="23" t="n"/>
      <c r="AH225" s="23" t="n"/>
      <c r="AI225" s="23" t="n"/>
      <c r="AJ225" s="19" t="n"/>
      <c r="AK225" s="21">
        <f>IFERROR(TRIM(INDEX($A225:$AB225,MATCH(Lists!$J$2,$A$1:$AB$1,0))&amp;""),"")</f>
        <v/>
      </c>
      <c r="AL225" s="21">
        <f>IFERROR(TRIM(INDEX($A225:$AB225,MATCH(Lists!$J$3,$A$1:$AB$1,0))&amp;""),"")</f>
        <v/>
      </c>
      <c r="AM225" s="21">
        <f>IFERROR(TRIM(INDEX($A225:$AB225,MATCH(Lists!$J$4,$A$1:$AB$1,0))&amp;""),"")</f>
        <v/>
      </c>
      <c r="AN225" s="21">
        <f>IFERROR(TRIM(INDEX($A225:$AB225,MATCH(Lists!$J$5,$A$1:$AB$1,0))&amp;""),"")</f>
        <v/>
      </c>
      <c r="AO225" s="21">
        <f>IFERROR(TRIM(INDEX($A225:$AB225,MATCH(Lists!$J$6,$A$1:$AB$1,0))&amp;""),"")</f>
        <v/>
      </c>
      <c r="AP225" s="22">
        <f>IF(COUNT(AD225:AF225)=3,IFERROR(ROUND((AD225*Review!$P$6+AE225*Review!$P$7+AF225*Review!$P$8)/(Review!$P$6+Review!$P$7+Review!$P$8),2),""),"")</f>
        <v/>
      </c>
      <c r="AQ225" s="21">
        <f>IF(AP225="","",SUMPRODUCT(ISNUMBER($AP$2:$AP$501)*($AP$2:$AP$501&gt;AP225))+COUNTIF($AP$2:AP225,AP225))</f>
        <v/>
      </c>
    </row>
    <row r="226">
      <c r="AC226" s="19" t="n"/>
      <c r="AD226" s="23" t="n"/>
      <c r="AE226" s="23" t="n"/>
      <c r="AF226" s="23" t="n"/>
      <c r="AG226" s="23" t="n"/>
      <c r="AH226" s="23" t="n"/>
      <c r="AI226" s="23" t="n"/>
      <c r="AJ226" s="19" t="n"/>
      <c r="AK226" s="21">
        <f>IFERROR(TRIM(INDEX($A226:$AB226,MATCH(Lists!$J$2,$A$1:$AB$1,0))&amp;""),"")</f>
        <v/>
      </c>
      <c r="AL226" s="21">
        <f>IFERROR(TRIM(INDEX($A226:$AB226,MATCH(Lists!$J$3,$A$1:$AB$1,0))&amp;""),"")</f>
        <v/>
      </c>
      <c r="AM226" s="21">
        <f>IFERROR(TRIM(INDEX($A226:$AB226,MATCH(Lists!$J$4,$A$1:$AB$1,0))&amp;""),"")</f>
        <v/>
      </c>
      <c r="AN226" s="21">
        <f>IFERROR(TRIM(INDEX($A226:$AB226,MATCH(Lists!$J$5,$A$1:$AB$1,0))&amp;""),"")</f>
        <v/>
      </c>
      <c r="AO226" s="21">
        <f>IFERROR(TRIM(INDEX($A226:$AB226,MATCH(Lists!$J$6,$A$1:$AB$1,0))&amp;""),"")</f>
        <v/>
      </c>
      <c r="AP226" s="22">
        <f>IF(COUNT(AD226:AF226)=3,IFERROR(ROUND((AD226*Review!$P$6+AE226*Review!$P$7+AF226*Review!$P$8)/(Review!$P$6+Review!$P$7+Review!$P$8),2),""),"")</f>
        <v/>
      </c>
      <c r="AQ226" s="21">
        <f>IF(AP226="","",SUMPRODUCT(ISNUMBER($AP$2:$AP$501)*($AP$2:$AP$501&gt;AP226))+COUNTIF($AP$2:AP226,AP226))</f>
        <v/>
      </c>
    </row>
    <row r="227">
      <c r="AC227" s="19" t="n"/>
      <c r="AD227" s="23" t="n"/>
      <c r="AE227" s="23" t="n"/>
      <c r="AF227" s="23" t="n"/>
      <c r="AG227" s="23" t="n"/>
      <c r="AH227" s="23" t="n"/>
      <c r="AI227" s="23" t="n"/>
      <c r="AJ227" s="19" t="n"/>
      <c r="AK227" s="21">
        <f>IFERROR(TRIM(INDEX($A227:$AB227,MATCH(Lists!$J$2,$A$1:$AB$1,0))&amp;""),"")</f>
        <v/>
      </c>
      <c r="AL227" s="21">
        <f>IFERROR(TRIM(INDEX($A227:$AB227,MATCH(Lists!$J$3,$A$1:$AB$1,0))&amp;""),"")</f>
        <v/>
      </c>
      <c r="AM227" s="21">
        <f>IFERROR(TRIM(INDEX($A227:$AB227,MATCH(Lists!$J$4,$A$1:$AB$1,0))&amp;""),"")</f>
        <v/>
      </c>
      <c r="AN227" s="21">
        <f>IFERROR(TRIM(INDEX($A227:$AB227,MATCH(Lists!$J$5,$A$1:$AB$1,0))&amp;""),"")</f>
        <v/>
      </c>
      <c r="AO227" s="21">
        <f>IFERROR(TRIM(INDEX($A227:$AB227,MATCH(Lists!$J$6,$A$1:$AB$1,0))&amp;""),"")</f>
        <v/>
      </c>
      <c r="AP227" s="22">
        <f>IF(COUNT(AD227:AF227)=3,IFERROR(ROUND((AD227*Review!$P$6+AE227*Review!$P$7+AF227*Review!$P$8)/(Review!$P$6+Review!$P$7+Review!$P$8),2),""),"")</f>
        <v/>
      </c>
      <c r="AQ227" s="21">
        <f>IF(AP227="","",SUMPRODUCT(ISNUMBER($AP$2:$AP$501)*($AP$2:$AP$501&gt;AP227))+COUNTIF($AP$2:AP227,AP227))</f>
        <v/>
      </c>
    </row>
    <row r="228">
      <c r="AC228" s="19" t="n"/>
      <c r="AD228" s="23" t="n"/>
      <c r="AE228" s="23" t="n"/>
      <c r="AF228" s="23" t="n"/>
      <c r="AG228" s="23" t="n"/>
      <c r="AH228" s="23" t="n"/>
      <c r="AI228" s="23" t="n"/>
      <c r="AJ228" s="19" t="n"/>
      <c r="AK228" s="21">
        <f>IFERROR(TRIM(INDEX($A228:$AB228,MATCH(Lists!$J$2,$A$1:$AB$1,0))&amp;""),"")</f>
        <v/>
      </c>
      <c r="AL228" s="21">
        <f>IFERROR(TRIM(INDEX($A228:$AB228,MATCH(Lists!$J$3,$A$1:$AB$1,0))&amp;""),"")</f>
        <v/>
      </c>
      <c r="AM228" s="21">
        <f>IFERROR(TRIM(INDEX($A228:$AB228,MATCH(Lists!$J$4,$A$1:$AB$1,0))&amp;""),"")</f>
        <v/>
      </c>
      <c r="AN228" s="21">
        <f>IFERROR(TRIM(INDEX($A228:$AB228,MATCH(Lists!$J$5,$A$1:$AB$1,0))&amp;""),"")</f>
        <v/>
      </c>
      <c r="AO228" s="21">
        <f>IFERROR(TRIM(INDEX($A228:$AB228,MATCH(Lists!$J$6,$A$1:$AB$1,0))&amp;""),"")</f>
        <v/>
      </c>
      <c r="AP228" s="22">
        <f>IF(COUNT(AD228:AF228)=3,IFERROR(ROUND((AD228*Review!$P$6+AE228*Review!$P$7+AF228*Review!$P$8)/(Review!$P$6+Review!$P$7+Review!$P$8),2),""),"")</f>
        <v/>
      </c>
      <c r="AQ228" s="21">
        <f>IF(AP228="","",SUMPRODUCT(ISNUMBER($AP$2:$AP$501)*($AP$2:$AP$501&gt;AP228))+COUNTIF($AP$2:AP228,AP228))</f>
        <v/>
      </c>
    </row>
    <row r="229">
      <c r="AC229" s="19" t="n"/>
      <c r="AD229" s="23" t="n"/>
      <c r="AE229" s="23" t="n"/>
      <c r="AF229" s="23" t="n"/>
      <c r="AG229" s="23" t="n"/>
      <c r="AH229" s="23" t="n"/>
      <c r="AI229" s="23" t="n"/>
      <c r="AJ229" s="19" t="n"/>
      <c r="AK229" s="21">
        <f>IFERROR(TRIM(INDEX($A229:$AB229,MATCH(Lists!$J$2,$A$1:$AB$1,0))&amp;""),"")</f>
        <v/>
      </c>
      <c r="AL229" s="21">
        <f>IFERROR(TRIM(INDEX($A229:$AB229,MATCH(Lists!$J$3,$A$1:$AB$1,0))&amp;""),"")</f>
        <v/>
      </c>
      <c r="AM229" s="21">
        <f>IFERROR(TRIM(INDEX($A229:$AB229,MATCH(Lists!$J$4,$A$1:$AB$1,0))&amp;""),"")</f>
        <v/>
      </c>
      <c r="AN229" s="21">
        <f>IFERROR(TRIM(INDEX($A229:$AB229,MATCH(Lists!$J$5,$A$1:$AB$1,0))&amp;""),"")</f>
        <v/>
      </c>
      <c r="AO229" s="21">
        <f>IFERROR(TRIM(INDEX($A229:$AB229,MATCH(Lists!$J$6,$A$1:$AB$1,0))&amp;""),"")</f>
        <v/>
      </c>
      <c r="AP229" s="22">
        <f>IF(COUNT(AD229:AF229)=3,IFERROR(ROUND((AD229*Review!$P$6+AE229*Review!$P$7+AF229*Review!$P$8)/(Review!$P$6+Review!$P$7+Review!$P$8),2),""),"")</f>
        <v/>
      </c>
      <c r="AQ229" s="21">
        <f>IF(AP229="","",SUMPRODUCT(ISNUMBER($AP$2:$AP$501)*($AP$2:$AP$501&gt;AP229))+COUNTIF($AP$2:AP229,AP229))</f>
        <v/>
      </c>
    </row>
    <row r="230">
      <c r="AC230" s="19" t="n"/>
      <c r="AD230" s="23" t="n"/>
      <c r="AE230" s="23" t="n"/>
      <c r="AF230" s="23" t="n"/>
      <c r="AG230" s="23" t="n"/>
      <c r="AH230" s="23" t="n"/>
      <c r="AI230" s="23" t="n"/>
      <c r="AJ230" s="19" t="n"/>
      <c r="AK230" s="21">
        <f>IFERROR(TRIM(INDEX($A230:$AB230,MATCH(Lists!$J$2,$A$1:$AB$1,0))&amp;""),"")</f>
        <v/>
      </c>
      <c r="AL230" s="21">
        <f>IFERROR(TRIM(INDEX($A230:$AB230,MATCH(Lists!$J$3,$A$1:$AB$1,0))&amp;""),"")</f>
        <v/>
      </c>
      <c r="AM230" s="21">
        <f>IFERROR(TRIM(INDEX($A230:$AB230,MATCH(Lists!$J$4,$A$1:$AB$1,0))&amp;""),"")</f>
        <v/>
      </c>
      <c r="AN230" s="21">
        <f>IFERROR(TRIM(INDEX($A230:$AB230,MATCH(Lists!$J$5,$A$1:$AB$1,0))&amp;""),"")</f>
        <v/>
      </c>
      <c r="AO230" s="21">
        <f>IFERROR(TRIM(INDEX($A230:$AB230,MATCH(Lists!$J$6,$A$1:$AB$1,0))&amp;""),"")</f>
        <v/>
      </c>
      <c r="AP230" s="22">
        <f>IF(COUNT(AD230:AF230)=3,IFERROR(ROUND((AD230*Review!$P$6+AE230*Review!$P$7+AF230*Review!$P$8)/(Review!$P$6+Review!$P$7+Review!$P$8),2),""),"")</f>
        <v/>
      </c>
      <c r="AQ230" s="21">
        <f>IF(AP230="","",SUMPRODUCT(ISNUMBER($AP$2:$AP$501)*($AP$2:$AP$501&gt;AP230))+COUNTIF($AP$2:AP230,AP230))</f>
        <v/>
      </c>
    </row>
    <row r="231">
      <c r="AC231" s="19" t="n"/>
      <c r="AD231" s="23" t="n"/>
      <c r="AE231" s="23" t="n"/>
      <c r="AF231" s="23" t="n"/>
      <c r="AG231" s="23" t="n"/>
      <c r="AH231" s="23" t="n"/>
      <c r="AI231" s="23" t="n"/>
      <c r="AJ231" s="19" t="n"/>
      <c r="AK231" s="21">
        <f>IFERROR(TRIM(INDEX($A231:$AB231,MATCH(Lists!$J$2,$A$1:$AB$1,0))&amp;""),"")</f>
        <v/>
      </c>
      <c r="AL231" s="21">
        <f>IFERROR(TRIM(INDEX($A231:$AB231,MATCH(Lists!$J$3,$A$1:$AB$1,0))&amp;""),"")</f>
        <v/>
      </c>
      <c r="AM231" s="21">
        <f>IFERROR(TRIM(INDEX($A231:$AB231,MATCH(Lists!$J$4,$A$1:$AB$1,0))&amp;""),"")</f>
        <v/>
      </c>
      <c r="AN231" s="21">
        <f>IFERROR(TRIM(INDEX($A231:$AB231,MATCH(Lists!$J$5,$A$1:$AB$1,0))&amp;""),"")</f>
        <v/>
      </c>
      <c r="AO231" s="21">
        <f>IFERROR(TRIM(INDEX($A231:$AB231,MATCH(Lists!$J$6,$A$1:$AB$1,0))&amp;""),"")</f>
        <v/>
      </c>
      <c r="AP231" s="22">
        <f>IF(COUNT(AD231:AF231)=3,IFERROR(ROUND((AD231*Review!$P$6+AE231*Review!$P$7+AF231*Review!$P$8)/(Review!$P$6+Review!$P$7+Review!$P$8),2),""),"")</f>
        <v/>
      </c>
      <c r="AQ231" s="21">
        <f>IF(AP231="","",SUMPRODUCT(ISNUMBER($AP$2:$AP$501)*($AP$2:$AP$501&gt;AP231))+COUNTIF($AP$2:AP231,AP231))</f>
        <v/>
      </c>
    </row>
    <row r="232">
      <c r="AC232" s="19" t="n"/>
      <c r="AD232" s="23" t="n"/>
      <c r="AE232" s="23" t="n"/>
      <c r="AF232" s="23" t="n"/>
      <c r="AG232" s="23" t="n"/>
      <c r="AH232" s="23" t="n"/>
      <c r="AI232" s="23" t="n"/>
      <c r="AJ232" s="19" t="n"/>
      <c r="AK232" s="21">
        <f>IFERROR(TRIM(INDEX($A232:$AB232,MATCH(Lists!$J$2,$A$1:$AB$1,0))&amp;""),"")</f>
        <v/>
      </c>
      <c r="AL232" s="21">
        <f>IFERROR(TRIM(INDEX($A232:$AB232,MATCH(Lists!$J$3,$A$1:$AB$1,0))&amp;""),"")</f>
        <v/>
      </c>
      <c r="AM232" s="21">
        <f>IFERROR(TRIM(INDEX($A232:$AB232,MATCH(Lists!$J$4,$A$1:$AB$1,0))&amp;""),"")</f>
        <v/>
      </c>
      <c r="AN232" s="21">
        <f>IFERROR(TRIM(INDEX($A232:$AB232,MATCH(Lists!$J$5,$A$1:$AB$1,0))&amp;""),"")</f>
        <v/>
      </c>
      <c r="AO232" s="21">
        <f>IFERROR(TRIM(INDEX($A232:$AB232,MATCH(Lists!$J$6,$A$1:$AB$1,0))&amp;""),"")</f>
        <v/>
      </c>
      <c r="AP232" s="22">
        <f>IF(COUNT(AD232:AF232)=3,IFERROR(ROUND((AD232*Review!$P$6+AE232*Review!$P$7+AF232*Review!$P$8)/(Review!$P$6+Review!$P$7+Review!$P$8),2),""),"")</f>
        <v/>
      </c>
      <c r="AQ232" s="21">
        <f>IF(AP232="","",SUMPRODUCT(ISNUMBER($AP$2:$AP$501)*($AP$2:$AP$501&gt;AP232))+COUNTIF($AP$2:AP232,AP232))</f>
        <v/>
      </c>
    </row>
    <row r="233">
      <c r="AC233" s="19" t="n"/>
      <c r="AD233" s="23" t="n"/>
      <c r="AE233" s="23" t="n"/>
      <c r="AF233" s="23" t="n"/>
      <c r="AG233" s="23" t="n"/>
      <c r="AH233" s="23" t="n"/>
      <c r="AI233" s="23" t="n"/>
      <c r="AJ233" s="19" t="n"/>
      <c r="AK233" s="21">
        <f>IFERROR(TRIM(INDEX($A233:$AB233,MATCH(Lists!$J$2,$A$1:$AB$1,0))&amp;""),"")</f>
        <v/>
      </c>
      <c r="AL233" s="21">
        <f>IFERROR(TRIM(INDEX($A233:$AB233,MATCH(Lists!$J$3,$A$1:$AB$1,0))&amp;""),"")</f>
        <v/>
      </c>
      <c r="AM233" s="21">
        <f>IFERROR(TRIM(INDEX($A233:$AB233,MATCH(Lists!$J$4,$A$1:$AB$1,0))&amp;""),"")</f>
        <v/>
      </c>
      <c r="AN233" s="21">
        <f>IFERROR(TRIM(INDEX($A233:$AB233,MATCH(Lists!$J$5,$A$1:$AB$1,0))&amp;""),"")</f>
        <v/>
      </c>
      <c r="AO233" s="21">
        <f>IFERROR(TRIM(INDEX($A233:$AB233,MATCH(Lists!$J$6,$A$1:$AB$1,0))&amp;""),"")</f>
        <v/>
      </c>
      <c r="AP233" s="22">
        <f>IF(COUNT(AD233:AF233)=3,IFERROR(ROUND((AD233*Review!$P$6+AE233*Review!$P$7+AF233*Review!$P$8)/(Review!$P$6+Review!$P$7+Review!$P$8),2),""),"")</f>
        <v/>
      </c>
      <c r="AQ233" s="21">
        <f>IF(AP233="","",SUMPRODUCT(ISNUMBER($AP$2:$AP$501)*($AP$2:$AP$501&gt;AP233))+COUNTIF($AP$2:AP233,AP233))</f>
        <v/>
      </c>
    </row>
    <row r="234">
      <c r="AC234" s="19" t="n"/>
      <c r="AD234" s="23" t="n"/>
      <c r="AE234" s="23" t="n"/>
      <c r="AF234" s="23" t="n"/>
      <c r="AG234" s="23" t="n"/>
      <c r="AH234" s="23" t="n"/>
      <c r="AI234" s="23" t="n"/>
      <c r="AJ234" s="19" t="n"/>
      <c r="AK234" s="21">
        <f>IFERROR(TRIM(INDEX($A234:$AB234,MATCH(Lists!$J$2,$A$1:$AB$1,0))&amp;""),"")</f>
        <v/>
      </c>
      <c r="AL234" s="21">
        <f>IFERROR(TRIM(INDEX($A234:$AB234,MATCH(Lists!$J$3,$A$1:$AB$1,0))&amp;""),"")</f>
        <v/>
      </c>
      <c r="AM234" s="21">
        <f>IFERROR(TRIM(INDEX($A234:$AB234,MATCH(Lists!$J$4,$A$1:$AB$1,0))&amp;""),"")</f>
        <v/>
      </c>
      <c r="AN234" s="21">
        <f>IFERROR(TRIM(INDEX($A234:$AB234,MATCH(Lists!$J$5,$A$1:$AB$1,0))&amp;""),"")</f>
        <v/>
      </c>
      <c r="AO234" s="21">
        <f>IFERROR(TRIM(INDEX($A234:$AB234,MATCH(Lists!$J$6,$A$1:$AB$1,0))&amp;""),"")</f>
        <v/>
      </c>
      <c r="AP234" s="22">
        <f>IF(COUNT(AD234:AF234)=3,IFERROR(ROUND((AD234*Review!$P$6+AE234*Review!$P$7+AF234*Review!$P$8)/(Review!$P$6+Review!$P$7+Review!$P$8),2),""),"")</f>
        <v/>
      </c>
      <c r="AQ234" s="21">
        <f>IF(AP234="","",SUMPRODUCT(ISNUMBER($AP$2:$AP$501)*($AP$2:$AP$501&gt;AP234))+COUNTIF($AP$2:AP234,AP234))</f>
        <v/>
      </c>
    </row>
    <row r="235">
      <c r="AC235" s="19" t="n"/>
      <c r="AD235" s="23" t="n"/>
      <c r="AE235" s="23" t="n"/>
      <c r="AF235" s="23" t="n"/>
      <c r="AG235" s="23" t="n"/>
      <c r="AH235" s="23" t="n"/>
      <c r="AI235" s="23" t="n"/>
      <c r="AJ235" s="19" t="n"/>
      <c r="AK235" s="21">
        <f>IFERROR(TRIM(INDEX($A235:$AB235,MATCH(Lists!$J$2,$A$1:$AB$1,0))&amp;""),"")</f>
        <v/>
      </c>
      <c r="AL235" s="21">
        <f>IFERROR(TRIM(INDEX($A235:$AB235,MATCH(Lists!$J$3,$A$1:$AB$1,0))&amp;""),"")</f>
        <v/>
      </c>
      <c r="AM235" s="21">
        <f>IFERROR(TRIM(INDEX($A235:$AB235,MATCH(Lists!$J$4,$A$1:$AB$1,0))&amp;""),"")</f>
        <v/>
      </c>
      <c r="AN235" s="21">
        <f>IFERROR(TRIM(INDEX($A235:$AB235,MATCH(Lists!$J$5,$A$1:$AB$1,0))&amp;""),"")</f>
        <v/>
      </c>
      <c r="AO235" s="21">
        <f>IFERROR(TRIM(INDEX($A235:$AB235,MATCH(Lists!$J$6,$A$1:$AB$1,0))&amp;""),"")</f>
        <v/>
      </c>
      <c r="AP235" s="22">
        <f>IF(COUNT(AD235:AF235)=3,IFERROR(ROUND((AD235*Review!$P$6+AE235*Review!$P$7+AF235*Review!$P$8)/(Review!$P$6+Review!$P$7+Review!$P$8),2),""),"")</f>
        <v/>
      </c>
      <c r="AQ235" s="21">
        <f>IF(AP235="","",SUMPRODUCT(ISNUMBER($AP$2:$AP$501)*($AP$2:$AP$501&gt;AP235))+COUNTIF($AP$2:AP235,AP235))</f>
        <v/>
      </c>
    </row>
    <row r="236">
      <c r="AC236" s="19" t="n"/>
      <c r="AD236" s="23" t="n"/>
      <c r="AE236" s="23" t="n"/>
      <c r="AF236" s="23" t="n"/>
      <c r="AG236" s="23" t="n"/>
      <c r="AH236" s="23" t="n"/>
      <c r="AI236" s="23" t="n"/>
      <c r="AJ236" s="19" t="n"/>
      <c r="AK236" s="21">
        <f>IFERROR(TRIM(INDEX($A236:$AB236,MATCH(Lists!$J$2,$A$1:$AB$1,0))&amp;""),"")</f>
        <v/>
      </c>
      <c r="AL236" s="21">
        <f>IFERROR(TRIM(INDEX($A236:$AB236,MATCH(Lists!$J$3,$A$1:$AB$1,0))&amp;""),"")</f>
        <v/>
      </c>
      <c r="AM236" s="21">
        <f>IFERROR(TRIM(INDEX($A236:$AB236,MATCH(Lists!$J$4,$A$1:$AB$1,0))&amp;""),"")</f>
        <v/>
      </c>
      <c r="AN236" s="21">
        <f>IFERROR(TRIM(INDEX($A236:$AB236,MATCH(Lists!$J$5,$A$1:$AB$1,0))&amp;""),"")</f>
        <v/>
      </c>
      <c r="AO236" s="21">
        <f>IFERROR(TRIM(INDEX($A236:$AB236,MATCH(Lists!$J$6,$A$1:$AB$1,0))&amp;""),"")</f>
        <v/>
      </c>
      <c r="AP236" s="22">
        <f>IF(COUNT(AD236:AF236)=3,IFERROR(ROUND((AD236*Review!$P$6+AE236*Review!$P$7+AF236*Review!$P$8)/(Review!$P$6+Review!$P$7+Review!$P$8),2),""),"")</f>
        <v/>
      </c>
      <c r="AQ236" s="21">
        <f>IF(AP236="","",SUMPRODUCT(ISNUMBER($AP$2:$AP$501)*($AP$2:$AP$501&gt;AP236))+COUNTIF($AP$2:AP236,AP236))</f>
        <v/>
      </c>
    </row>
    <row r="237">
      <c r="AC237" s="19" t="n"/>
      <c r="AD237" s="23" t="n"/>
      <c r="AE237" s="23" t="n"/>
      <c r="AF237" s="23" t="n"/>
      <c r="AG237" s="23" t="n"/>
      <c r="AH237" s="23" t="n"/>
      <c r="AI237" s="23" t="n"/>
      <c r="AJ237" s="19" t="n"/>
      <c r="AK237" s="21">
        <f>IFERROR(TRIM(INDEX($A237:$AB237,MATCH(Lists!$J$2,$A$1:$AB$1,0))&amp;""),"")</f>
        <v/>
      </c>
      <c r="AL237" s="21">
        <f>IFERROR(TRIM(INDEX($A237:$AB237,MATCH(Lists!$J$3,$A$1:$AB$1,0))&amp;""),"")</f>
        <v/>
      </c>
      <c r="AM237" s="21">
        <f>IFERROR(TRIM(INDEX($A237:$AB237,MATCH(Lists!$J$4,$A$1:$AB$1,0))&amp;""),"")</f>
        <v/>
      </c>
      <c r="AN237" s="21">
        <f>IFERROR(TRIM(INDEX($A237:$AB237,MATCH(Lists!$J$5,$A$1:$AB$1,0))&amp;""),"")</f>
        <v/>
      </c>
      <c r="AO237" s="21">
        <f>IFERROR(TRIM(INDEX($A237:$AB237,MATCH(Lists!$J$6,$A$1:$AB$1,0))&amp;""),"")</f>
        <v/>
      </c>
      <c r="AP237" s="22">
        <f>IF(COUNT(AD237:AF237)=3,IFERROR(ROUND((AD237*Review!$P$6+AE237*Review!$P$7+AF237*Review!$P$8)/(Review!$P$6+Review!$P$7+Review!$P$8),2),""),"")</f>
        <v/>
      </c>
      <c r="AQ237" s="21">
        <f>IF(AP237="","",SUMPRODUCT(ISNUMBER($AP$2:$AP$501)*($AP$2:$AP$501&gt;AP237))+COUNTIF($AP$2:AP237,AP237))</f>
        <v/>
      </c>
    </row>
    <row r="238">
      <c r="AC238" s="19" t="n"/>
      <c r="AD238" s="23" t="n"/>
      <c r="AE238" s="23" t="n"/>
      <c r="AF238" s="23" t="n"/>
      <c r="AG238" s="23" t="n"/>
      <c r="AH238" s="23" t="n"/>
      <c r="AI238" s="23" t="n"/>
      <c r="AJ238" s="19" t="n"/>
      <c r="AK238" s="21">
        <f>IFERROR(TRIM(INDEX($A238:$AB238,MATCH(Lists!$J$2,$A$1:$AB$1,0))&amp;""),"")</f>
        <v/>
      </c>
      <c r="AL238" s="21">
        <f>IFERROR(TRIM(INDEX($A238:$AB238,MATCH(Lists!$J$3,$A$1:$AB$1,0))&amp;""),"")</f>
        <v/>
      </c>
      <c r="AM238" s="21">
        <f>IFERROR(TRIM(INDEX($A238:$AB238,MATCH(Lists!$J$4,$A$1:$AB$1,0))&amp;""),"")</f>
        <v/>
      </c>
      <c r="AN238" s="21">
        <f>IFERROR(TRIM(INDEX($A238:$AB238,MATCH(Lists!$J$5,$A$1:$AB$1,0))&amp;""),"")</f>
        <v/>
      </c>
      <c r="AO238" s="21">
        <f>IFERROR(TRIM(INDEX($A238:$AB238,MATCH(Lists!$J$6,$A$1:$AB$1,0))&amp;""),"")</f>
        <v/>
      </c>
      <c r="AP238" s="22">
        <f>IF(COUNT(AD238:AF238)=3,IFERROR(ROUND((AD238*Review!$P$6+AE238*Review!$P$7+AF238*Review!$P$8)/(Review!$P$6+Review!$P$7+Review!$P$8),2),""),"")</f>
        <v/>
      </c>
      <c r="AQ238" s="21">
        <f>IF(AP238="","",SUMPRODUCT(ISNUMBER($AP$2:$AP$501)*($AP$2:$AP$501&gt;AP238))+COUNTIF($AP$2:AP238,AP238))</f>
        <v/>
      </c>
    </row>
    <row r="239">
      <c r="AC239" s="19" t="n"/>
      <c r="AD239" s="23" t="n"/>
      <c r="AE239" s="23" t="n"/>
      <c r="AF239" s="23" t="n"/>
      <c r="AG239" s="23" t="n"/>
      <c r="AH239" s="23" t="n"/>
      <c r="AI239" s="23" t="n"/>
      <c r="AJ239" s="19" t="n"/>
      <c r="AK239" s="21">
        <f>IFERROR(TRIM(INDEX($A239:$AB239,MATCH(Lists!$J$2,$A$1:$AB$1,0))&amp;""),"")</f>
        <v/>
      </c>
      <c r="AL239" s="21">
        <f>IFERROR(TRIM(INDEX($A239:$AB239,MATCH(Lists!$J$3,$A$1:$AB$1,0))&amp;""),"")</f>
        <v/>
      </c>
      <c r="AM239" s="21">
        <f>IFERROR(TRIM(INDEX($A239:$AB239,MATCH(Lists!$J$4,$A$1:$AB$1,0))&amp;""),"")</f>
        <v/>
      </c>
      <c r="AN239" s="21">
        <f>IFERROR(TRIM(INDEX($A239:$AB239,MATCH(Lists!$J$5,$A$1:$AB$1,0))&amp;""),"")</f>
        <v/>
      </c>
      <c r="AO239" s="21">
        <f>IFERROR(TRIM(INDEX($A239:$AB239,MATCH(Lists!$J$6,$A$1:$AB$1,0))&amp;""),"")</f>
        <v/>
      </c>
      <c r="AP239" s="22">
        <f>IF(COUNT(AD239:AF239)=3,IFERROR(ROUND((AD239*Review!$P$6+AE239*Review!$P$7+AF239*Review!$P$8)/(Review!$P$6+Review!$P$7+Review!$P$8),2),""),"")</f>
        <v/>
      </c>
      <c r="AQ239" s="21">
        <f>IF(AP239="","",SUMPRODUCT(ISNUMBER($AP$2:$AP$501)*($AP$2:$AP$501&gt;AP239))+COUNTIF($AP$2:AP239,AP239))</f>
        <v/>
      </c>
    </row>
    <row r="240">
      <c r="AC240" s="19" t="n"/>
      <c r="AD240" s="23" t="n"/>
      <c r="AE240" s="23" t="n"/>
      <c r="AF240" s="23" t="n"/>
      <c r="AG240" s="23" t="n"/>
      <c r="AH240" s="23" t="n"/>
      <c r="AI240" s="23" t="n"/>
      <c r="AJ240" s="19" t="n"/>
      <c r="AK240" s="21">
        <f>IFERROR(TRIM(INDEX($A240:$AB240,MATCH(Lists!$J$2,$A$1:$AB$1,0))&amp;""),"")</f>
        <v/>
      </c>
      <c r="AL240" s="21">
        <f>IFERROR(TRIM(INDEX($A240:$AB240,MATCH(Lists!$J$3,$A$1:$AB$1,0))&amp;""),"")</f>
        <v/>
      </c>
      <c r="AM240" s="21">
        <f>IFERROR(TRIM(INDEX($A240:$AB240,MATCH(Lists!$J$4,$A$1:$AB$1,0))&amp;""),"")</f>
        <v/>
      </c>
      <c r="AN240" s="21">
        <f>IFERROR(TRIM(INDEX($A240:$AB240,MATCH(Lists!$J$5,$A$1:$AB$1,0))&amp;""),"")</f>
        <v/>
      </c>
      <c r="AO240" s="21">
        <f>IFERROR(TRIM(INDEX($A240:$AB240,MATCH(Lists!$J$6,$A$1:$AB$1,0))&amp;""),"")</f>
        <v/>
      </c>
      <c r="AP240" s="22">
        <f>IF(COUNT(AD240:AF240)=3,IFERROR(ROUND((AD240*Review!$P$6+AE240*Review!$P$7+AF240*Review!$P$8)/(Review!$P$6+Review!$P$7+Review!$P$8),2),""),"")</f>
        <v/>
      </c>
      <c r="AQ240" s="21">
        <f>IF(AP240="","",SUMPRODUCT(ISNUMBER($AP$2:$AP$501)*($AP$2:$AP$501&gt;AP240))+COUNTIF($AP$2:AP240,AP240))</f>
        <v/>
      </c>
    </row>
    <row r="241">
      <c r="AC241" s="19" t="n"/>
      <c r="AD241" s="23" t="n"/>
      <c r="AE241" s="23" t="n"/>
      <c r="AF241" s="23" t="n"/>
      <c r="AG241" s="23" t="n"/>
      <c r="AH241" s="23" t="n"/>
      <c r="AI241" s="23" t="n"/>
      <c r="AJ241" s="19" t="n"/>
      <c r="AK241" s="21">
        <f>IFERROR(TRIM(INDEX($A241:$AB241,MATCH(Lists!$J$2,$A$1:$AB$1,0))&amp;""),"")</f>
        <v/>
      </c>
      <c r="AL241" s="21">
        <f>IFERROR(TRIM(INDEX($A241:$AB241,MATCH(Lists!$J$3,$A$1:$AB$1,0))&amp;""),"")</f>
        <v/>
      </c>
      <c r="AM241" s="21">
        <f>IFERROR(TRIM(INDEX($A241:$AB241,MATCH(Lists!$J$4,$A$1:$AB$1,0))&amp;""),"")</f>
        <v/>
      </c>
      <c r="AN241" s="21">
        <f>IFERROR(TRIM(INDEX($A241:$AB241,MATCH(Lists!$J$5,$A$1:$AB$1,0))&amp;""),"")</f>
        <v/>
      </c>
      <c r="AO241" s="21">
        <f>IFERROR(TRIM(INDEX($A241:$AB241,MATCH(Lists!$J$6,$A$1:$AB$1,0))&amp;""),"")</f>
        <v/>
      </c>
      <c r="AP241" s="22">
        <f>IF(COUNT(AD241:AF241)=3,IFERROR(ROUND((AD241*Review!$P$6+AE241*Review!$P$7+AF241*Review!$P$8)/(Review!$P$6+Review!$P$7+Review!$P$8),2),""),"")</f>
        <v/>
      </c>
      <c r="AQ241" s="21">
        <f>IF(AP241="","",SUMPRODUCT(ISNUMBER($AP$2:$AP$501)*($AP$2:$AP$501&gt;AP241))+COUNTIF($AP$2:AP241,AP241))</f>
        <v/>
      </c>
    </row>
    <row r="242">
      <c r="AC242" s="19" t="n"/>
      <c r="AD242" s="23" t="n"/>
      <c r="AE242" s="23" t="n"/>
      <c r="AF242" s="23" t="n"/>
      <c r="AG242" s="23" t="n"/>
      <c r="AH242" s="23" t="n"/>
      <c r="AI242" s="23" t="n"/>
      <c r="AJ242" s="19" t="n"/>
      <c r="AK242" s="21">
        <f>IFERROR(TRIM(INDEX($A242:$AB242,MATCH(Lists!$J$2,$A$1:$AB$1,0))&amp;""),"")</f>
        <v/>
      </c>
      <c r="AL242" s="21">
        <f>IFERROR(TRIM(INDEX($A242:$AB242,MATCH(Lists!$J$3,$A$1:$AB$1,0))&amp;""),"")</f>
        <v/>
      </c>
      <c r="AM242" s="21">
        <f>IFERROR(TRIM(INDEX($A242:$AB242,MATCH(Lists!$J$4,$A$1:$AB$1,0))&amp;""),"")</f>
        <v/>
      </c>
      <c r="AN242" s="21">
        <f>IFERROR(TRIM(INDEX($A242:$AB242,MATCH(Lists!$J$5,$A$1:$AB$1,0))&amp;""),"")</f>
        <v/>
      </c>
      <c r="AO242" s="21">
        <f>IFERROR(TRIM(INDEX($A242:$AB242,MATCH(Lists!$J$6,$A$1:$AB$1,0))&amp;""),"")</f>
        <v/>
      </c>
      <c r="AP242" s="22">
        <f>IF(COUNT(AD242:AF242)=3,IFERROR(ROUND((AD242*Review!$P$6+AE242*Review!$P$7+AF242*Review!$P$8)/(Review!$P$6+Review!$P$7+Review!$P$8),2),""),"")</f>
        <v/>
      </c>
      <c r="AQ242" s="21">
        <f>IF(AP242="","",SUMPRODUCT(ISNUMBER($AP$2:$AP$501)*($AP$2:$AP$501&gt;AP242))+COUNTIF($AP$2:AP242,AP242))</f>
        <v/>
      </c>
    </row>
    <row r="243">
      <c r="AC243" s="19" t="n"/>
      <c r="AD243" s="23" t="n"/>
      <c r="AE243" s="23" t="n"/>
      <c r="AF243" s="23" t="n"/>
      <c r="AG243" s="23" t="n"/>
      <c r="AH243" s="23" t="n"/>
      <c r="AI243" s="23" t="n"/>
      <c r="AJ243" s="19" t="n"/>
      <c r="AK243" s="21">
        <f>IFERROR(TRIM(INDEX($A243:$AB243,MATCH(Lists!$J$2,$A$1:$AB$1,0))&amp;""),"")</f>
        <v/>
      </c>
      <c r="AL243" s="21">
        <f>IFERROR(TRIM(INDEX($A243:$AB243,MATCH(Lists!$J$3,$A$1:$AB$1,0))&amp;""),"")</f>
        <v/>
      </c>
      <c r="AM243" s="21">
        <f>IFERROR(TRIM(INDEX($A243:$AB243,MATCH(Lists!$J$4,$A$1:$AB$1,0))&amp;""),"")</f>
        <v/>
      </c>
      <c r="AN243" s="21">
        <f>IFERROR(TRIM(INDEX($A243:$AB243,MATCH(Lists!$J$5,$A$1:$AB$1,0))&amp;""),"")</f>
        <v/>
      </c>
      <c r="AO243" s="21">
        <f>IFERROR(TRIM(INDEX($A243:$AB243,MATCH(Lists!$J$6,$A$1:$AB$1,0))&amp;""),"")</f>
        <v/>
      </c>
      <c r="AP243" s="22">
        <f>IF(COUNT(AD243:AF243)=3,IFERROR(ROUND((AD243*Review!$P$6+AE243*Review!$P$7+AF243*Review!$P$8)/(Review!$P$6+Review!$P$7+Review!$P$8),2),""),"")</f>
        <v/>
      </c>
      <c r="AQ243" s="21">
        <f>IF(AP243="","",SUMPRODUCT(ISNUMBER($AP$2:$AP$501)*($AP$2:$AP$501&gt;AP243))+COUNTIF($AP$2:AP243,AP243))</f>
        <v/>
      </c>
    </row>
    <row r="244">
      <c r="AC244" s="19" t="n"/>
      <c r="AD244" s="23" t="n"/>
      <c r="AE244" s="23" t="n"/>
      <c r="AF244" s="23" t="n"/>
      <c r="AG244" s="23" t="n"/>
      <c r="AH244" s="23" t="n"/>
      <c r="AI244" s="23" t="n"/>
      <c r="AJ244" s="19" t="n"/>
      <c r="AK244" s="21">
        <f>IFERROR(TRIM(INDEX($A244:$AB244,MATCH(Lists!$J$2,$A$1:$AB$1,0))&amp;""),"")</f>
        <v/>
      </c>
      <c r="AL244" s="21">
        <f>IFERROR(TRIM(INDEX($A244:$AB244,MATCH(Lists!$J$3,$A$1:$AB$1,0))&amp;""),"")</f>
        <v/>
      </c>
      <c r="AM244" s="21">
        <f>IFERROR(TRIM(INDEX($A244:$AB244,MATCH(Lists!$J$4,$A$1:$AB$1,0))&amp;""),"")</f>
        <v/>
      </c>
      <c r="AN244" s="21">
        <f>IFERROR(TRIM(INDEX($A244:$AB244,MATCH(Lists!$J$5,$A$1:$AB$1,0))&amp;""),"")</f>
        <v/>
      </c>
      <c r="AO244" s="21">
        <f>IFERROR(TRIM(INDEX($A244:$AB244,MATCH(Lists!$J$6,$A$1:$AB$1,0))&amp;""),"")</f>
        <v/>
      </c>
      <c r="AP244" s="22">
        <f>IF(COUNT(AD244:AF244)=3,IFERROR(ROUND((AD244*Review!$P$6+AE244*Review!$P$7+AF244*Review!$P$8)/(Review!$P$6+Review!$P$7+Review!$P$8),2),""),"")</f>
        <v/>
      </c>
      <c r="AQ244" s="21">
        <f>IF(AP244="","",SUMPRODUCT(ISNUMBER($AP$2:$AP$501)*($AP$2:$AP$501&gt;AP244))+COUNTIF($AP$2:AP244,AP244))</f>
        <v/>
      </c>
    </row>
    <row r="245">
      <c r="AC245" s="19" t="n"/>
      <c r="AD245" s="23" t="n"/>
      <c r="AE245" s="23" t="n"/>
      <c r="AF245" s="23" t="n"/>
      <c r="AG245" s="23" t="n"/>
      <c r="AH245" s="23" t="n"/>
      <c r="AI245" s="23" t="n"/>
      <c r="AJ245" s="19" t="n"/>
      <c r="AK245" s="21">
        <f>IFERROR(TRIM(INDEX($A245:$AB245,MATCH(Lists!$J$2,$A$1:$AB$1,0))&amp;""),"")</f>
        <v/>
      </c>
      <c r="AL245" s="21">
        <f>IFERROR(TRIM(INDEX($A245:$AB245,MATCH(Lists!$J$3,$A$1:$AB$1,0))&amp;""),"")</f>
        <v/>
      </c>
      <c r="AM245" s="21">
        <f>IFERROR(TRIM(INDEX($A245:$AB245,MATCH(Lists!$J$4,$A$1:$AB$1,0))&amp;""),"")</f>
        <v/>
      </c>
      <c r="AN245" s="21">
        <f>IFERROR(TRIM(INDEX($A245:$AB245,MATCH(Lists!$J$5,$A$1:$AB$1,0))&amp;""),"")</f>
        <v/>
      </c>
      <c r="AO245" s="21">
        <f>IFERROR(TRIM(INDEX($A245:$AB245,MATCH(Lists!$J$6,$A$1:$AB$1,0))&amp;""),"")</f>
        <v/>
      </c>
      <c r="AP245" s="22">
        <f>IF(COUNT(AD245:AF245)=3,IFERROR(ROUND((AD245*Review!$P$6+AE245*Review!$P$7+AF245*Review!$P$8)/(Review!$P$6+Review!$P$7+Review!$P$8),2),""),"")</f>
        <v/>
      </c>
      <c r="AQ245" s="21">
        <f>IF(AP245="","",SUMPRODUCT(ISNUMBER($AP$2:$AP$501)*($AP$2:$AP$501&gt;AP245))+COUNTIF($AP$2:AP245,AP245))</f>
        <v/>
      </c>
    </row>
    <row r="246">
      <c r="AC246" s="19" t="n"/>
      <c r="AD246" s="23" t="n"/>
      <c r="AE246" s="23" t="n"/>
      <c r="AF246" s="23" t="n"/>
      <c r="AG246" s="23" t="n"/>
      <c r="AH246" s="23" t="n"/>
      <c r="AI246" s="23" t="n"/>
      <c r="AJ246" s="19" t="n"/>
      <c r="AK246" s="21">
        <f>IFERROR(TRIM(INDEX($A246:$AB246,MATCH(Lists!$J$2,$A$1:$AB$1,0))&amp;""),"")</f>
        <v/>
      </c>
      <c r="AL246" s="21">
        <f>IFERROR(TRIM(INDEX($A246:$AB246,MATCH(Lists!$J$3,$A$1:$AB$1,0))&amp;""),"")</f>
        <v/>
      </c>
      <c r="AM246" s="21">
        <f>IFERROR(TRIM(INDEX($A246:$AB246,MATCH(Lists!$J$4,$A$1:$AB$1,0))&amp;""),"")</f>
        <v/>
      </c>
      <c r="AN246" s="21">
        <f>IFERROR(TRIM(INDEX($A246:$AB246,MATCH(Lists!$J$5,$A$1:$AB$1,0))&amp;""),"")</f>
        <v/>
      </c>
      <c r="AO246" s="21">
        <f>IFERROR(TRIM(INDEX($A246:$AB246,MATCH(Lists!$J$6,$A$1:$AB$1,0))&amp;""),"")</f>
        <v/>
      </c>
      <c r="AP246" s="22">
        <f>IF(COUNT(AD246:AF246)=3,IFERROR(ROUND((AD246*Review!$P$6+AE246*Review!$P$7+AF246*Review!$P$8)/(Review!$P$6+Review!$P$7+Review!$P$8),2),""),"")</f>
        <v/>
      </c>
      <c r="AQ246" s="21">
        <f>IF(AP246="","",SUMPRODUCT(ISNUMBER($AP$2:$AP$501)*($AP$2:$AP$501&gt;AP246))+COUNTIF($AP$2:AP246,AP246))</f>
        <v/>
      </c>
    </row>
    <row r="247">
      <c r="AC247" s="19" t="n"/>
      <c r="AD247" s="23" t="n"/>
      <c r="AE247" s="23" t="n"/>
      <c r="AF247" s="23" t="n"/>
      <c r="AG247" s="23" t="n"/>
      <c r="AH247" s="23" t="n"/>
      <c r="AI247" s="23" t="n"/>
      <c r="AJ247" s="19" t="n"/>
      <c r="AK247" s="21">
        <f>IFERROR(TRIM(INDEX($A247:$AB247,MATCH(Lists!$J$2,$A$1:$AB$1,0))&amp;""),"")</f>
        <v/>
      </c>
      <c r="AL247" s="21">
        <f>IFERROR(TRIM(INDEX($A247:$AB247,MATCH(Lists!$J$3,$A$1:$AB$1,0))&amp;""),"")</f>
        <v/>
      </c>
      <c r="AM247" s="21">
        <f>IFERROR(TRIM(INDEX($A247:$AB247,MATCH(Lists!$J$4,$A$1:$AB$1,0))&amp;""),"")</f>
        <v/>
      </c>
      <c r="AN247" s="21">
        <f>IFERROR(TRIM(INDEX($A247:$AB247,MATCH(Lists!$J$5,$A$1:$AB$1,0))&amp;""),"")</f>
        <v/>
      </c>
      <c r="AO247" s="21">
        <f>IFERROR(TRIM(INDEX($A247:$AB247,MATCH(Lists!$J$6,$A$1:$AB$1,0))&amp;""),"")</f>
        <v/>
      </c>
      <c r="AP247" s="22">
        <f>IF(COUNT(AD247:AF247)=3,IFERROR(ROUND((AD247*Review!$P$6+AE247*Review!$P$7+AF247*Review!$P$8)/(Review!$P$6+Review!$P$7+Review!$P$8),2),""),"")</f>
        <v/>
      </c>
      <c r="AQ247" s="21">
        <f>IF(AP247="","",SUMPRODUCT(ISNUMBER($AP$2:$AP$501)*($AP$2:$AP$501&gt;AP247))+COUNTIF($AP$2:AP247,AP247))</f>
        <v/>
      </c>
    </row>
    <row r="248">
      <c r="AC248" s="19" t="n"/>
      <c r="AD248" s="23" t="n"/>
      <c r="AE248" s="23" t="n"/>
      <c r="AF248" s="23" t="n"/>
      <c r="AG248" s="23" t="n"/>
      <c r="AH248" s="23" t="n"/>
      <c r="AI248" s="23" t="n"/>
      <c r="AJ248" s="19" t="n"/>
      <c r="AK248" s="21">
        <f>IFERROR(TRIM(INDEX($A248:$AB248,MATCH(Lists!$J$2,$A$1:$AB$1,0))&amp;""),"")</f>
        <v/>
      </c>
      <c r="AL248" s="21">
        <f>IFERROR(TRIM(INDEX($A248:$AB248,MATCH(Lists!$J$3,$A$1:$AB$1,0))&amp;""),"")</f>
        <v/>
      </c>
      <c r="AM248" s="21">
        <f>IFERROR(TRIM(INDEX($A248:$AB248,MATCH(Lists!$J$4,$A$1:$AB$1,0))&amp;""),"")</f>
        <v/>
      </c>
      <c r="AN248" s="21">
        <f>IFERROR(TRIM(INDEX($A248:$AB248,MATCH(Lists!$J$5,$A$1:$AB$1,0))&amp;""),"")</f>
        <v/>
      </c>
      <c r="AO248" s="21">
        <f>IFERROR(TRIM(INDEX($A248:$AB248,MATCH(Lists!$J$6,$A$1:$AB$1,0))&amp;""),"")</f>
        <v/>
      </c>
      <c r="AP248" s="22">
        <f>IF(COUNT(AD248:AF248)=3,IFERROR(ROUND((AD248*Review!$P$6+AE248*Review!$P$7+AF248*Review!$P$8)/(Review!$P$6+Review!$P$7+Review!$P$8),2),""),"")</f>
        <v/>
      </c>
      <c r="AQ248" s="21">
        <f>IF(AP248="","",SUMPRODUCT(ISNUMBER($AP$2:$AP$501)*($AP$2:$AP$501&gt;AP248))+COUNTIF($AP$2:AP248,AP248))</f>
        <v/>
      </c>
    </row>
    <row r="249">
      <c r="AC249" s="19" t="n"/>
      <c r="AD249" s="23" t="n"/>
      <c r="AE249" s="23" t="n"/>
      <c r="AF249" s="23" t="n"/>
      <c r="AG249" s="23" t="n"/>
      <c r="AH249" s="23" t="n"/>
      <c r="AI249" s="23" t="n"/>
      <c r="AJ249" s="19" t="n"/>
      <c r="AK249" s="21">
        <f>IFERROR(TRIM(INDEX($A249:$AB249,MATCH(Lists!$J$2,$A$1:$AB$1,0))&amp;""),"")</f>
        <v/>
      </c>
      <c r="AL249" s="21">
        <f>IFERROR(TRIM(INDEX($A249:$AB249,MATCH(Lists!$J$3,$A$1:$AB$1,0))&amp;""),"")</f>
        <v/>
      </c>
      <c r="AM249" s="21">
        <f>IFERROR(TRIM(INDEX($A249:$AB249,MATCH(Lists!$J$4,$A$1:$AB$1,0))&amp;""),"")</f>
        <v/>
      </c>
      <c r="AN249" s="21">
        <f>IFERROR(TRIM(INDEX($A249:$AB249,MATCH(Lists!$J$5,$A$1:$AB$1,0))&amp;""),"")</f>
        <v/>
      </c>
      <c r="AO249" s="21">
        <f>IFERROR(TRIM(INDEX($A249:$AB249,MATCH(Lists!$J$6,$A$1:$AB$1,0))&amp;""),"")</f>
        <v/>
      </c>
      <c r="AP249" s="22">
        <f>IF(COUNT(AD249:AF249)=3,IFERROR(ROUND((AD249*Review!$P$6+AE249*Review!$P$7+AF249*Review!$P$8)/(Review!$P$6+Review!$P$7+Review!$P$8),2),""),"")</f>
        <v/>
      </c>
      <c r="AQ249" s="21">
        <f>IF(AP249="","",SUMPRODUCT(ISNUMBER($AP$2:$AP$501)*($AP$2:$AP$501&gt;AP249))+COUNTIF($AP$2:AP249,AP249))</f>
        <v/>
      </c>
    </row>
    <row r="250">
      <c r="AC250" s="19" t="n"/>
      <c r="AD250" s="23" t="n"/>
      <c r="AE250" s="23" t="n"/>
      <c r="AF250" s="23" t="n"/>
      <c r="AG250" s="23" t="n"/>
      <c r="AH250" s="23" t="n"/>
      <c r="AI250" s="23" t="n"/>
      <c r="AJ250" s="19" t="n"/>
      <c r="AK250" s="21">
        <f>IFERROR(TRIM(INDEX($A250:$AB250,MATCH(Lists!$J$2,$A$1:$AB$1,0))&amp;""),"")</f>
        <v/>
      </c>
      <c r="AL250" s="21">
        <f>IFERROR(TRIM(INDEX($A250:$AB250,MATCH(Lists!$J$3,$A$1:$AB$1,0))&amp;""),"")</f>
        <v/>
      </c>
      <c r="AM250" s="21">
        <f>IFERROR(TRIM(INDEX($A250:$AB250,MATCH(Lists!$J$4,$A$1:$AB$1,0))&amp;""),"")</f>
        <v/>
      </c>
      <c r="AN250" s="21">
        <f>IFERROR(TRIM(INDEX($A250:$AB250,MATCH(Lists!$J$5,$A$1:$AB$1,0))&amp;""),"")</f>
        <v/>
      </c>
      <c r="AO250" s="21">
        <f>IFERROR(TRIM(INDEX($A250:$AB250,MATCH(Lists!$J$6,$A$1:$AB$1,0))&amp;""),"")</f>
        <v/>
      </c>
      <c r="AP250" s="22">
        <f>IF(COUNT(AD250:AF250)=3,IFERROR(ROUND((AD250*Review!$P$6+AE250*Review!$P$7+AF250*Review!$P$8)/(Review!$P$6+Review!$P$7+Review!$P$8),2),""),"")</f>
        <v/>
      </c>
      <c r="AQ250" s="21">
        <f>IF(AP250="","",SUMPRODUCT(ISNUMBER($AP$2:$AP$501)*($AP$2:$AP$501&gt;AP250))+COUNTIF($AP$2:AP250,AP250))</f>
        <v/>
      </c>
    </row>
    <row r="251">
      <c r="AC251" s="19" t="n"/>
      <c r="AD251" s="23" t="n"/>
      <c r="AE251" s="23" t="n"/>
      <c r="AF251" s="23" t="n"/>
      <c r="AG251" s="23" t="n"/>
      <c r="AH251" s="23" t="n"/>
      <c r="AI251" s="23" t="n"/>
      <c r="AJ251" s="19" t="n"/>
      <c r="AK251" s="21">
        <f>IFERROR(TRIM(INDEX($A251:$AB251,MATCH(Lists!$J$2,$A$1:$AB$1,0))&amp;""),"")</f>
        <v/>
      </c>
      <c r="AL251" s="21">
        <f>IFERROR(TRIM(INDEX($A251:$AB251,MATCH(Lists!$J$3,$A$1:$AB$1,0))&amp;""),"")</f>
        <v/>
      </c>
      <c r="AM251" s="21">
        <f>IFERROR(TRIM(INDEX($A251:$AB251,MATCH(Lists!$J$4,$A$1:$AB$1,0))&amp;""),"")</f>
        <v/>
      </c>
      <c r="AN251" s="21">
        <f>IFERROR(TRIM(INDEX($A251:$AB251,MATCH(Lists!$J$5,$A$1:$AB$1,0))&amp;""),"")</f>
        <v/>
      </c>
      <c r="AO251" s="21">
        <f>IFERROR(TRIM(INDEX($A251:$AB251,MATCH(Lists!$J$6,$A$1:$AB$1,0))&amp;""),"")</f>
        <v/>
      </c>
      <c r="AP251" s="22">
        <f>IF(COUNT(AD251:AF251)=3,IFERROR(ROUND((AD251*Review!$P$6+AE251*Review!$P$7+AF251*Review!$P$8)/(Review!$P$6+Review!$P$7+Review!$P$8),2),""),"")</f>
        <v/>
      </c>
      <c r="AQ251" s="21">
        <f>IF(AP251="","",SUMPRODUCT(ISNUMBER($AP$2:$AP$501)*($AP$2:$AP$501&gt;AP251))+COUNTIF($AP$2:AP251,AP251))</f>
        <v/>
      </c>
    </row>
    <row r="252">
      <c r="AC252" s="19" t="n"/>
      <c r="AD252" s="23" t="n"/>
      <c r="AE252" s="23" t="n"/>
      <c r="AF252" s="23" t="n"/>
      <c r="AG252" s="23" t="n"/>
      <c r="AH252" s="23" t="n"/>
      <c r="AI252" s="23" t="n"/>
      <c r="AJ252" s="19" t="n"/>
      <c r="AK252" s="21">
        <f>IFERROR(TRIM(INDEX($A252:$AB252,MATCH(Lists!$J$2,$A$1:$AB$1,0))&amp;""),"")</f>
        <v/>
      </c>
      <c r="AL252" s="21">
        <f>IFERROR(TRIM(INDEX($A252:$AB252,MATCH(Lists!$J$3,$A$1:$AB$1,0))&amp;""),"")</f>
        <v/>
      </c>
      <c r="AM252" s="21">
        <f>IFERROR(TRIM(INDEX($A252:$AB252,MATCH(Lists!$J$4,$A$1:$AB$1,0))&amp;""),"")</f>
        <v/>
      </c>
      <c r="AN252" s="21">
        <f>IFERROR(TRIM(INDEX($A252:$AB252,MATCH(Lists!$J$5,$A$1:$AB$1,0))&amp;""),"")</f>
        <v/>
      </c>
      <c r="AO252" s="21">
        <f>IFERROR(TRIM(INDEX($A252:$AB252,MATCH(Lists!$J$6,$A$1:$AB$1,0))&amp;""),"")</f>
        <v/>
      </c>
      <c r="AP252" s="22">
        <f>IF(COUNT(AD252:AF252)=3,IFERROR(ROUND((AD252*Review!$P$6+AE252*Review!$P$7+AF252*Review!$P$8)/(Review!$P$6+Review!$P$7+Review!$P$8),2),""),"")</f>
        <v/>
      </c>
      <c r="AQ252" s="21">
        <f>IF(AP252="","",SUMPRODUCT(ISNUMBER($AP$2:$AP$501)*($AP$2:$AP$501&gt;AP252))+COUNTIF($AP$2:AP252,AP252))</f>
        <v/>
      </c>
    </row>
    <row r="253">
      <c r="AC253" s="19" t="n"/>
      <c r="AD253" s="23" t="n"/>
      <c r="AE253" s="23" t="n"/>
      <c r="AF253" s="23" t="n"/>
      <c r="AG253" s="23" t="n"/>
      <c r="AH253" s="23" t="n"/>
      <c r="AI253" s="23" t="n"/>
      <c r="AJ253" s="19" t="n"/>
      <c r="AK253" s="21">
        <f>IFERROR(TRIM(INDEX($A253:$AB253,MATCH(Lists!$J$2,$A$1:$AB$1,0))&amp;""),"")</f>
        <v/>
      </c>
      <c r="AL253" s="21">
        <f>IFERROR(TRIM(INDEX($A253:$AB253,MATCH(Lists!$J$3,$A$1:$AB$1,0))&amp;""),"")</f>
        <v/>
      </c>
      <c r="AM253" s="21">
        <f>IFERROR(TRIM(INDEX($A253:$AB253,MATCH(Lists!$J$4,$A$1:$AB$1,0))&amp;""),"")</f>
        <v/>
      </c>
      <c r="AN253" s="21">
        <f>IFERROR(TRIM(INDEX($A253:$AB253,MATCH(Lists!$J$5,$A$1:$AB$1,0))&amp;""),"")</f>
        <v/>
      </c>
      <c r="AO253" s="21">
        <f>IFERROR(TRIM(INDEX($A253:$AB253,MATCH(Lists!$J$6,$A$1:$AB$1,0))&amp;""),"")</f>
        <v/>
      </c>
      <c r="AP253" s="22">
        <f>IF(COUNT(AD253:AF253)=3,IFERROR(ROUND((AD253*Review!$P$6+AE253*Review!$P$7+AF253*Review!$P$8)/(Review!$P$6+Review!$P$7+Review!$P$8),2),""),"")</f>
        <v/>
      </c>
      <c r="AQ253" s="21">
        <f>IF(AP253="","",SUMPRODUCT(ISNUMBER($AP$2:$AP$501)*($AP$2:$AP$501&gt;AP253))+COUNTIF($AP$2:AP253,AP253))</f>
        <v/>
      </c>
    </row>
    <row r="254">
      <c r="AC254" s="19" t="n"/>
      <c r="AD254" s="23" t="n"/>
      <c r="AE254" s="23" t="n"/>
      <c r="AF254" s="23" t="n"/>
      <c r="AG254" s="23" t="n"/>
      <c r="AH254" s="23" t="n"/>
      <c r="AI254" s="23" t="n"/>
      <c r="AJ254" s="19" t="n"/>
      <c r="AK254" s="21">
        <f>IFERROR(TRIM(INDEX($A254:$AB254,MATCH(Lists!$J$2,$A$1:$AB$1,0))&amp;""),"")</f>
        <v/>
      </c>
      <c r="AL254" s="21">
        <f>IFERROR(TRIM(INDEX($A254:$AB254,MATCH(Lists!$J$3,$A$1:$AB$1,0))&amp;""),"")</f>
        <v/>
      </c>
      <c r="AM254" s="21">
        <f>IFERROR(TRIM(INDEX($A254:$AB254,MATCH(Lists!$J$4,$A$1:$AB$1,0))&amp;""),"")</f>
        <v/>
      </c>
      <c r="AN254" s="21">
        <f>IFERROR(TRIM(INDEX($A254:$AB254,MATCH(Lists!$J$5,$A$1:$AB$1,0))&amp;""),"")</f>
        <v/>
      </c>
      <c r="AO254" s="21">
        <f>IFERROR(TRIM(INDEX($A254:$AB254,MATCH(Lists!$J$6,$A$1:$AB$1,0))&amp;""),"")</f>
        <v/>
      </c>
      <c r="AP254" s="22">
        <f>IF(COUNT(AD254:AF254)=3,IFERROR(ROUND((AD254*Review!$P$6+AE254*Review!$P$7+AF254*Review!$P$8)/(Review!$P$6+Review!$P$7+Review!$P$8),2),""),"")</f>
        <v/>
      </c>
      <c r="AQ254" s="21">
        <f>IF(AP254="","",SUMPRODUCT(ISNUMBER($AP$2:$AP$501)*($AP$2:$AP$501&gt;AP254))+COUNTIF($AP$2:AP254,AP254))</f>
        <v/>
      </c>
    </row>
    <row r="255">
      <c r="AC255" s="19" t="n"/>
      <c r="AD255" s="23" t="n"/>
      <c r="AE255" s="23" t="n"/>
      <c r="AF255" s="23" t="n"/>
      <c r="AG255" s="23" t="n"/>
      <c r="AH255" s="23" t="n"/>
      <c r="AI255" s="23" t="n"/>
      <c r="AJ255" s="19" t="n"/>
      <c r="AK255" s="21">
        <f>IFERROR(TRIM(INDEX($A255:$AB255,MATCH(Lists!$J$2,$A$1:$AB$1,0))&amp;""),"")</f>
        <v/>
      </c>
      <c r="AL255" s="21">
        <f>IFERROR(TRIM(INDEX($A255:$AB255,MATCH(Lists!$J$3,$A$1:$AB$1,0))&amp;""),"")</f>
        <v/>
      </c>
      <c r="AM255" s="21">
        <f>IFERROR(TRIM(INDEX($A255:$AB255,MATCH(Lists!$J$4,$A$1:$AB$1,0))&amp;""),"")</f>
        <v/>
      </c>
      <c r="AN255" s="21">
        <f>IFERROR(TRIM(INDEX($A255:$AB255,MATCH(Lists!$J$5,$A$1:$AB$1,0))&amp;""),"")</f>
        <v/>
      </c>
      <c r="AO255" s="21">
        <f>IFERROR(TRIM(INDEX($A255:$AB255,MATCH(Lists!$J$6,$A$1:$AB$1,0))&amp;""),"")</f>
        <v/>
      </c>
      <c r="AP255" s="22">
        <f>IF(COUNT(AD255:AF255)=3,IFERROR(ROUND((AD255*Review!$P$6+AE255*Review!$P$7+AF255*Review!$P$8)/(Review!$P$6+Review!$P$7+Review!$P$8),2),""),"")</f>
        <v/>
      </c>
      <c r="AQ255" s="21">
        <f>IF(AP255="","",SUMPRODUCT(ISNUMBER($AP$2:$AP$501)*($AP$2:$AP$501&gt;AP255))+COUNTIF($AP$2:AP255,AP255))</f>
        <v/>
      </c>
    </row>
    <row r="256">
      <c r="AC256" s="19" t="n"/>
      <c r="AD256" s="23" t="n"/>
      <c r="AE256" s="23" t="n"/>
      <c r="AF256" s="23" t="n"/>
      <c r="AG256" s="23" t="n"/>
      <c r="AH256" s="23" t="n"/>
      <c r="AI256" s="23" t="n"/>
      <c r="AJ256" s="19" t="n"/>
      <c r="AK256" s="21">
        <f>IFERROR(TRIM(INDEX($A256:$AB256,MATCH(Lists!$J$2,$A$1:$AB$1,0))&amp;""),"")</f>
        <v/>
      </c>
      <c r="AL256" s="21">
        <f>IFERROR(TRIM(INDEX($A256:$AB256,MATCH(Lists!$J$3,$A$1:$AB$1,0))&amp;""),"")</f>
        <v/>
      </c>
      <c r="AM256" s="21">
        <f>IFERROR(TRIM(INDEX($A256:$AB256,MATCH(Lists!$J$4,$A$1:$AB$1,0))&amp;""),"")</f>
        <v/>
      </c>
      <c r="AN256" s="21">
        <f>IFERROR(TRIM(INDEX($A256:$AB256,MATCH(Lists!$J$5,$A$1:$AB$1,0))&amp;""),"")</f>
        <v/>
      </c>
      <c r="AO256" s="21">
        <f>IFERROR(TRIM(INDEX($A256:$AB256,MATCH(Lists!$J$6,$A$1:$AB$1,0))&amp;""),"")</f>
        <v/>
      </c>
      <c r="AP256" s="22">
        <f>IF(COUNT(AD256:AF256)=3,IFERROR(ROUND((AD256*Review!$P$6+AE256*Review!$P$7+AF256*Review!$P$8)/(Review!$P$6+Review!$P$7+Review!$P$8),2),""),"")</f>
        <v/>
      </c>
      <c r="AQ256" s="21">
        <f>IF(AP256="","",SUMPRODUCT(ISNUMBER($AP$2:$AP$501)*($AP$2:$AP$501&gt;AP256))+COUNTIF($AP$2:AP256,AP256))</f>
        <v/>
      </c>
    </row>
    <row r="257">
      <c r="AC257" s="19" t="n"/>
      <c r="AD257" s="23" t="n"/>
      <c r="AE257" s="23" t="n"/>
      <c r="AF257" s="23" t="n"/>
      <c r="AG257" s="23" t="n"/>
      <c r="AH257" s="23" t="n"/>
      <c r="AI257" s="23" t="n"/>
      <c r="AJ257" s="19" t="n"/>
      <c r="AK257" s="21">
        <f>IFERROR(TRIM(INDEX($A257:$AB257,MATCH(Lists!$J$2,$A$1:$AB$1,0))&amp;""),"")</f>
        <v/>
      </c>
      <c r="AL257" s="21">
        <f>IFERROR(TRIM(INDEX($A257:$AB257,MATCH(Lists!$J$3,$A$1:$AB$1,0))&amp;""),"")</f>
        <v/>
      </c>
      <c r="AM257" s="21">
        <f>IFERROR(TRIM(INDEX($A257:$AB257,MATCH(Lists!$J$4,$A$1:$AB$1,0))&amp;""),"")</f>
        <v/>
      </c>
      <c r="AN257" s="21">
        <f>IFERROR(TRIM(INDEX($A257:$AB257,MATCH(Lists!$J$5,$A$1:$AB$1,0))&amp;""),"")</f>
        <v/>
      </c>
      <c r="AO257" s="21">
        <f>IFERROR(TRIM(INDEX($A257:$AB257,MATCH(Lists!$J$6,$A$1:$AB$1,0))&amp;""),"")</f>
        <v/>
      </c>
      <c r="AP257" s="22">
        <f>IF(COUNT(AD257:AF257)=3,IFERROR(ROUND((AD257*Review!$P$6+AE257*Review!$P$7+AF257*Review!$P$8)/(Review!$P$6+Review!$P$7+Review!$P$8),2),""),"")</f>
        <v/>
      </c>
      <c r="AQ257" s="21">
        <f>IF(AP257="","",SUMPRODUCT(ISNUMBER($AP$2:$AP$501)*($AP$2:$AP$501&gt;AP257))+COUNTIF($AP$2:AP257,AP257))</f>
        <v/>
      </c>
    </row>
    <row r="258">
      <c r="AC258" s="19" t="n"/>
      <c r="AD258" s="23" t="n"/>
      <c r="AE258" s="23" t="n"/>
      <c r="AF258" s="23" t="n"/>
      <c r="AG258" s="23" t="n"/>
      <c r="AH258" s="23" t="n"/>
      <c r="AI258" s="23" t="n"/>
      <c r="AJ258" s="19" t="n"/>
      <c r="AK258" s="21">
        <f>IFERROR(TRIM(INDEX($A258:$AB258,MATCH(Lists!$J$2,$A$1:$AB$1,0))&amp;""),"")</f>
        <v/>
      </c>
      <c r="AL258" s="21">
        <f>IFERROR(TRIM(INDEX($A258:$AB258,MATCH(Lists!$J$3,$A$1:$AB$1,0))&amp;""),"")</f>
        <v/>
      </c>
      <c r="AM258" s="21">
        <f>IFERROR(TRIM(INDEX($A258:$AB258,MATCH(Lists!$J$4,$A$1:$AB$1,0))&amp;""),"")</f>
        <v/>
      </c>
      <c r="AN258" s="21">
        <f>IFERROR(TRIM(INDEX($A258:$AB258,MATCH(Lists!$J$5,$A$1:$AB$1,0))&amp;""),"")</f>
        <v/>
      </c>
      <c r="AO258" s="21">
        <f>IFERROR(TRIM(INDEX($A258:$AB258,MATCH(Lists!$J$6,$A$1:$AB$1,0))&amp;""),"")</f>
        <v/>
      </c>
      <c r="AP258" s="22">
        <f>IF(COUNT(AD258:AF258)=3,IFERROR(ROUND((AD258*Review!$P$6+AE258*Review!$P$7+AF258*Review!$P$8)/(Review!$P$6+Review!$P$7+Review!$P$8),2),""),"")</f>
        <v/>
      </c>
      <c r="AQ258" s="21">
        <f>IF(AP258="","",SUMPRODUCT(ISNUMBER($AP$2:$AP$501)*($AP$2:$AP$501&gt;AP258))+COUNTIF($AP$2:AP258,AP258))</f>
        <v/>
      </c>
    </row>
    <row r="259">
      <c r="AC259" s="19" t="n"/>
      <c r="AD259" s="23" t="n"/>
      <c r="AE259" s="23" t="n"/>
      <c r="AF259" s="23" t="n"/>
      <c r="AG259" s="23" t="n"/>
      <c r="AH259" s="23" t="n"/>
      <c r="AI259" s="23" t="n"/>
      <c r="AJ259" s="19" t="n"/>
      <c r="AK259" s="21">
        <f>IFERROR(TRIM(INDEX($A259:$AB259,MATCH(Lists!$J$2,$A$1:$AB$1,0))&amp;""),"")</f>
        <v/>
      </c>
      <c r="AL259" s="21">
        <f>IFERROR(TRIM(INDEX($A259:$AB259,MATCH(Lists!$J$3,$A$1:$AB$1,0))&amp;""),"")</f>
        <v/>
      </c>
      <c r="AM259" s="21">
        <f>IFERROR(TRIM(INDEX($A259:$AB259,MATCH(Lists!$J$4,$A$1:$AB$1,0))&amp;""),"")</f>
        <v/>
      </c>
      <c r="AN259" s="21">
        <f>IFERROR(TRIM(INDEX($A259:$AB259,MATCH(Lists!$J$5,$A$1:$AB$1,0))&amp;""),"")</f>
        <v/>
      </c>
      <c r="AO259" s="21">
        <f>IFERROR(TRIM(INDEX($A259:$AB259,MATCH(Lists!$J$6,$A$1:$AB$1,0))&amp;""),"")</f>
        <v/>
      </c>
      <c r="AP259" s="22">
        <f>IF(COUNT(AD259:AF259)=3,IFERROR(ROUND((AD259*Review!$P$6+AE259*Review!$P$7+AF259*Review!$P$8)/(Review!$P$6+Review!$P$7+Review!$P$8),2),""),"")</f>
        <v/>
      </c>
      <c r="AQ259" s="21">
        <f>IF(AP259="","",SUMPRODUCT(ISNUMBER($AP$2:$AP$501)*($AP$2:$AP$501&gt;AP259))+COUNTIF($AP$2:AP259,AP259))</f>
        <v/>
      </c>
    </row>
    <row r="260">
      <c r="AC260" s="19" t="n"/>
      <c r="AD260" s="23" t="n"/>
      <c r="AE260" s="23" t="n"/>
      <c r="AF260" s="23" t="n"/>
      <c r="AG260" s="23" t="n"/>
      <c r="AH260" s="23" t="n"/>
      <c r="AI260" s="23" t="n"/>
      <c r="AJ260" s="19" t="n"/>
      <c r="AK260" s="21">
        <f>IFERROR(TRIM(INDEX($A260:$AB260,MATCH(Lists!$J$2,$A$1:$AB$1,0))&amp;""),"")</f>
        <v/>
      </c>
      <c r="AL260" s="21">
        <f>IFERROR(TRIM(INDEX($A260:$AB260,MATCH(Lists!$J$3,$A$1:$AB$1,0))&amp;""),"")</f>
        <v/>
      </c>
      <c r="AM260" s="21">
        <f>IFERROR(TRIM(INDEX($A260:$AB260,MATCH(Lists!$J$4,$A$1:$AB$1,0))&amp;""),"")</f>
        <v/>
      </c>
      <c r="AN260" s="21">
        <f>IFERROR(TRIM(INDEX($A260:$AB260,MATCH(Lists!$J$5,$A$1:$AB$1,0))&amp;""),"")</f>
        <v/>
      </c>
      <c r="AO260" s="21">
        <f>IFERROR(TRIM(INDEX($A260:$AB260,MATCH(Lists!$J$6,$A$1:$AB$1,0))&amp;""),"")</f>
        <v/>
      </c>
      <c r="AP260" s="22">
        <f>IF(COUNT(AD260:AF260)=3,IFERROR(ROUND((AD260*Review!$P$6+AE260*Review!$P$7+AF260*Review!$P$8)/(Review!$P$6+Review!$P$7+Review!$P$8),2),""),"")</f>
        <v/>
      </c>
      <c r="AQ260" s="21">
        <f>IF(AP260="","",SUMPRODUCT(ISNUMBER($AP$2:$AP$501)*($AP$2:$AP$501&gt;AP260))+COUNTIF($AP$2:AP260,AP260))</f>
        <v/>
      </c>
    </row>
    <row r="261">
      <c r="AC261" s="19" t="n"/>
      <c r="AD261" s="23" t="n"/>
      <c r="AE261" s="23" t="n"/>
      <c r="AF261" s="23" t="n"/>
      <c r="AG261" s="23" t="n"/>
      <c r="AH261" s="23" t="n"/>
      <c r="AI261" s="23" t="n"/>
      <c r="AJ261" s="19" t="n"/>
      <c r="AK261" s="21">
        <f>IFERROR(TRIM(INDEX($A261:$AB261,MATCH(Lists!$J$2,$A$1:$AB$1,0))&amp;""),"")</f>
        <v/>
      </c>
      <c r="AL261" s="21">
        <f>IFERROR(TRIM(INDEX($A261:$AB261,MATCH(Lists!$J$3,$A$1:$AB$1,0))&amp;""),"")</f>
        <v/>
      </c>
      <c r="AM261" s="21">
        <f>IFERROR(TRIM(INDEX($A261:$AB261,MATCH(Lists!$J$4,$A$1:$AB$1,0))&amp;""),"")</f>
        <v/>
      </c>
      <c r="AN261" s="21">
        <f>IFERROR(TRIM(INDEX($A261:$AB261,MATCH(Lists!$J$5,$A$1:$AB$1,0))&amp;""),"")</f>
        <v/>
      </c>
      <c r="AO261" s="21">
        <f>IFERROR(TRIM(INDEX($A261:$AB261,MATCH(Lists!$J$6,$A$1:$AB$1,0))&amp;""),"")</f>
        <v/>
      </c>
      <c r="AP261" s="22">
        <f>IF(COUNT(AD261:AF261)=3,IFERROR(ROUND((AD261*Review!$P$6+AE261*Review!$P$7+AF261*Review!$P$8)/(Review!$P$6+Review!$P$7+Review!$P$8),2),""),"")</f>
        <v/>
      </c>
      <c r="AQ261" s="21">
        <f>IF(AP261="","",SUMPRODUCT(ISNUMBER($AP$2:$AP$501)*($AP$2:$AP$501&gt;AP261))+COUNTIF($AP$2:AP261,AP261))</f>
        <v/>
      </c>
    </row>
    <row r="262">
      <c r="AC262" s="19" t="n"/>
      <c r="AD262" s="23" t="n"/>
      <c r="AE262" s="23" t="n"/>
      <c r="AF262" s="23" t="n"/>
      <c r="AG262" s="23" t="n"/>
      <c r="AH262" s="23" t="n"/>
      <c r="AI262" s="23" t="n"/>
      <c r="AJ262" s="19" t="n"/>
      <c r="AK262" s="21">
        <f>IFERROR(TRIM(INDEX($A262:$AB262,MATCH(Lists!$J$2,$A$1:$AB$1,0))&amp;""),"")</f>
        <v/>
      </c>
      <c r="AL262" s="21">
        <f>IFERROR(TRIM(INDEX($A262:$AB262,MATCH(Lists!$J$3,$A$1:$AB$1,0))&amp;""),"")</f>
        <v/>
      </c>
      <c r="AM262" s="21">
        <f>IFERROR(TRIM(INDEX($A262:$AB262,MATCH(Lists!$J$4,$A$1:$AB$1,0))&amp;""),"")</f>
        <v/>
      </c>
      <c r="AN262" s="21">
        <f>IFERROR(TRIM(INDEX($A262:$AB262,MATCH(Lists!$J$5,$A$1:$AB$1,0))&amp;""),"")</f>
        <v/>
      </c>
      <c r="AO262" s="21">
        <f>IFERROR(TRIM(INDEX($A262:$AB262,MATCH(Lists!$J$6,$A$1:$AB$1,0))&amp;""),"")</f>
        <v/>
      </c>
      <c r="AP262" s="22">
        <f>IF(COUNT(AD262:AF262)=3,IFERROR(ROUND((AD262*Review!$P$6+AE262*Review!$P$7+AF262*Review!$P$8)/(Review!$P$6+Review!$P$7+Review!$P$8),2),""),"")</f>
        <v/>
      </c>
      <c r="AQ262" s="21">
        <f>IF(AP262="","",SUMPRODUCT(ISNUMBER($AP$2:$AP$501)*($AP$2:$AP$501&gt;AP262))+COUNTIF($AP$2:AP262,AP262))</f>
        <v/>
      </c>
    </row>
    <row r="263">
      <c r="AC263" s="19" t="n"/>
      <c r="AD263" s="23" t="n"/>
      <c r="AE263" s="23" t="n"/>
      <c r="AF263" s="23" t="n"/>
      <c r="AG263" s="23" t="n"/>
      <c r="AH263" s="23" t="n"/>
      <c r="AI263" s="23" t="n"/>
      <c r="AJ263" s="19" t="n"/>
      <c r="AK263" s="21">
        <f>IFERROR(TRIM(INDEX($A263:$AB263,MATCH(Lists!$J$2,$A$1:$AB$1,0))&amp;""),"")</f>
        <v/>
      </c>
      <c r="AL263" s="21">
        <f>IFERROR(TRIM(INDEX($A263:$AB263,MATCH(Lists!$J$3,$A$1:$AB$1,0))&amp;""),"")</f>
        <v/>
      </c>
      <c r="AM263" s="21">
        <f>IFERROR(TRIM(INDEX($A263:$AB263,MATCH(Lists!$J$4,$A$1:$AB$1,0))&amp;""),"")</f>
        <v/>
      </c>
      <c r="AN263" s="21">
        <f>IFERROR(TRIM(INDEX($A263:$AB263,MATCH(Lists!$J$5,$A$1:$AB$1,0))&amp;""),"")</f>
        <v/>
      </c>
      <c r="AO263" s="21">
        <f>IFERROR(TRIM(INDEX($A263:$AB263,MATCH(Lists!$J$6,$A$1:$AB$1,0))&amp;""),"")</f>
        <v/>
      </c>
      <c r="AP263" s="22">
        <f>IF(COUNT(AD263:AF263)=3,IFERROR(ROUND((AD263*Review!$P$6+AE263*Review!$P$7+AF263*Review!$P$8)/(Review!$P$6+Review!$P$7+Review!$P$8),2),""),"")</f>
        <v/>
      </c>
      <c r="AQ263" s="21">
        <f>IF(AP263="","",SUMPRODUCT(ISNUMBER($AP$2:$AP$501)*($AP$2:$AP$501&gt;AP263))+COUNTIF($AP$2:AP263,AP263))</f>
        <v/>
      </c>
    </row>
    <row r="264">
      <c r="AC264" s="19" t="n"/>
      <c r="AD264" s="23" t="n"/>
      <c r="AE264" s="23" t="n"/>
      <c r="AF264" s="23" t="n"/>
      <c r="AG264" s="23" t="n"/>
      <c r="AH264" s="23" t="n"/>
      <c r="AI264" s="23" t="n"/>
      <c r="AJ264" s="19" t="n"/>
      <c r="AK264" s="21">
        <f>IFERROR(TRIM(INDEX($A264:$AB264,MATCH(Lists!$J$2,$A$1:$AB$1,0))&amp;""),"")</f>
        <v/>
      </c>
      <c r="AL264" s="21">
        <f>IFERROR(TRIM(INDEX($A264:$AB264,MATCH(Lists!$J$3,$A$1:$AB$1,0))&amp;""),"")</f>
        <v/>
      </c>
      <c r="AM264" s="21">
        <f>IFERROR(TRIM(INDEX($A264:$AB264,MATCH(Lists!$J$4,$A$1:$AB$1,0))&amp;""),"")</f>
        <v/>
      </c>
      <c r="AN264" s="21">
        <f>IFERROR(TRIM(INDEX($A264:$AB264,MATCH(Lists!$J$5,$A$1:$AB$1,0))&amp;""),"")</f>
        <v/>
      </c>
      <c r="AO264" s="21">
        <f>IFERROR(TRIM(INDEX($A264:$AB264,MATCH(Lists!$J$6,$A$1:$AB$1,0))&amp;""),"")</f>
        <v/>
      </c>
      <c r="AP264" s="22">
        <f>IF(COUNT(AD264:AF264)=3,IFERROR(ROUND((AD264*Review!$P$6+AE264*Review!$P$7+AF264*Review!$P$8)/(Review!$P$6+Review!$P$7+Review!$P$8),2),""),"")</f>
        <v/>
      </c>
      <c r="AQ264" s="21">
        <f>IF(AP264="","",SUMPRODUCT(ISNUMBER($AP$2:$AP$501)*($AP$2:$AP$501&gt;AP264))+COUNTIF($AP$2:AP264,AP264))</f>
        <v/>
      </c>
    </row>
    <row r="265">
      <c r="AC265" s="19" t="n"/>
      <c r="AD265" s="23" t="n"/>
      <c r="AE265" s="23" t="n"/>
      <c r="AF265" s="23" t="n"/>
      <c r="AG265" s="23" t="n"/>
      <c r="AH265" s="23" t="n"/>
      <c r="AI265" s="23" t="n"/>
      <c r="AJ265" s="19" t="n"/>
      <c r="AK265" s="21">
        <f>IFERROR(TRIM(INDEX($A265:$AB265,MATCH(Lists!$J$2,$A$1:$AB$1,0))&amp;""),"")</f>
        <v/>
      </c>
      <c r="AL265" s="21">
        <f>IFERROR(TRIM(INDEX($A265:$AB265,MATCH(Lists!$J$3,$A$1:$AB$1,0))&amp;""),"")</f>
        <v/>
      </c>
      <c r="AM265" s="21">
        <f>IFERROR(TRIM(INDEX($A265:$AB265,MATCH(Lists!$J$4,$A$1:$AB$1,0))&amp;""),"")</f>
        <v/>
      </c>
      <c r="AN265" s="21">
        <f>IFERROR(TRIM(INDEX($A265:$AB265,MATCH(Lists!$J$5,$A$1:$AB$1,0))&amp;""),"")</f>
        <v/>
      </c>
      <c r="AO265" s="21">
        <f>IFERROR(TRIM(INDEX($A265:$AB265,MATCH(Lists!$J$6,$A$1:$AB$1,0))&amp;""),"")</f>
        <v/>
      </c>
      <c r="AP265" s="22">
        <f>IF(COUNT(AD265:AF265)=3,IFERROR(ROUND((AD265*Review!$P$6+AE265*Review!$P$7+AF265*Review!$P$8)/(Review!$P$6+Review!$P$7+Review!$P$8),2),""),"")</f>
        <v/>
      </c>
      <c r="AQ265" s="21">
        <f>IF(AP265="","",SUMPRODUCT(ISNUMBER($AP$2:$AP$501)*($AP$2:$AP$501&gt;AP265))+COUNTIF($AP$2:AP265,AP265))</f>
        <v/>
      </c>
    </row>
    <row r="266">
      <c r="AC266" s="19" t="n"/>
      <c r="AD266" s="23" t="n"/>
      <c r="AE266" s="23" t="n"/>
      <c r="AF266" s="23" t="n"/>
      <c r="AG266" s="23" t="n"/>
      <c r="AH266" s="23" t="n"/>
      <c r="AI266" s="23" t="n"/>
      <c r="AJ266" s="19" t="n"/>
      <c r="AK266" s="21">
        <f>IFERROR(TRIM(INDEX($A266:$AB266,MATCH(Lists!$J$2,$A$1:$AB$1,0))&amp;""),"")</f>
        <v/>
      </c>
      <c r="AL266" s="21">
        <f>IFERROR(TRIM(INDEX($A266:$AB266,MATCH(Lists!$J$3,$A$1:$AB$1,0))&amp;""),"")</f>
        <v/>
      </c>
      <c r="AM266" s="21">
        <f>IFERROR(TRIM(INDEX($A266:$AB266,MATCH(Lists!$J$4,$A$1:$AB$1,0))&amp;""),"")</f>
        <v/>
      </c>
      <c r="AN266" s="21">
        <f>IFERROR(TRIM(INDEX($A266:$AB266,MATCH(Lists!$J$5,$A$1:$AB$1,0))&amp;""),"")</f>
        <v/>
      </c>
      <c r="AO266" s="21">
        <f>IFERROR(TRIM(INDEX($A266:$AB266,MATCH(Lists!$J$6,$A$1:$AB$1,0))&amp;""),"")</f>
        <v/>
      </c>
      <c r="AP266" s="22">
        <f>IF(COUNT(AD266:AF266)=3,IFERROR(ROUND((AD266*Review!$P$6+AE266*Review!$P$7+AF266*Review!$P$8)/(Review!$P$6+Review!$P$7+Review!$P$8),2),""),"")</f>
        <v/>
      </c>
      <c r="AQ266" s="21">
        <f>IF(AP266="","",SUMPRODUCT(ISNUMBER($AP$2:$AP$501)*($AP$2:$AP$501&gt;AP266))+COUNTIF($AP$2:AP266,AP266))</f>
        <v/>
      </c>
    </row>
    <row r="267">
      <c r="AC267" s="19" t="n"/>
      <c r="AD267" s="23" t="n"/>
      <c r="AE267" s="23" t="n"/>
      <c r="AF267" s="23" t="n"/>
      <c r="AG267" s="23" t="n"/>
      <c r="AH267" s="23" t="n"/>
      <c r="AI267" s="23" t="n"/>
      <c r="AJ267" s="19" t="n"/>
      <c r="AK267" s="21">
        <f>IFERROR(TRIM(INDEX($A267:$AB267,MATCH(Lists!$J$2,$A$1:$AB$1,0))&amp;""),"")</f>
        <v/>
      </c>
      <c r="AL267" s="21">
        <f>IFERROR(TRIM(INDEX($A267:$AB267,MATCH(Lists!$J$3,$A$1:$AB$1,0))&amp;""),"")</f>
        <v/>
      </c>
      <c r="AM267" s="21">
        <f>IFERROR(TRIM(INDEX($A267:$AB267,MATCH(Lists!$J$4,$A$1:$AB$1,0))&amp;""),"")</f>
        <v/>
      </c>
      <c r="AN267" s="21">
        <f>IFERROR(TRIM(INDEX($A267:$AB267,MATCH(Lists!$J$5,$A$1:$AB$1,0))&amp;""),"")</f>
        <v/>
      </c>
      <c r="AO267" s="21">
        <f>IFERROR(TRIM(INDEX($A267:$AB267,MATCH(Lists!$J$6,$A$1:$AB$1,0))&amp;""),"")</f>
        <v/>
      </c>
      <c r="AP267" s="22">
        <f>IF(COUNT(AD267:AF267)=3,IFERROR(ROUND((AD267*Review!$P$6+AE267*Review!$P$7+AF267*Review!$P$8)/(Review!$P$6+Review!$P$7+Review!$P$8),2),""),"")</f>
        <v/>
      </c>
      <c r="AQ267" s="21">
        <f>IF(AP267="","",SUMPRODUCT(ISNUMBER($AP$2:$AP$501)*($AP$2:$AP$501&gt;AP267))+COUNTIF($AP$2:AP267,AP267))</f>
        <v/>
      </c>
    </row>
    <row r="268">
      <c r="AC268" s="19" t="n"/>
      <c r="AD268" s="23" t="n"/>
      <c r="AE268" s="23" t="n"/>
      <c r="AF268" s="23" t="n"/>
      <c r="AG268" s="23" t="n"/>
      <c r="AH268" s="23" t="n"/>
      <c r="AI268" s="23" t="n"/>
      <c r="AJ268" s="19" t="n"/>
      <c r="AK268" s="21">
        <f>IFERROR(TRIM(INDEX($A268:$AB268,MATCH(Lists!$J$2,$A$1:$AB$1,0))&amp;""),"")</f>
        <v/>
      </c>
      <c r="AL268" s="21">
        <f>IFERROR(TRIM(INDEX($A268:$AB268,MATCH(Lists!$J$3,$A$1:$AB$1,0))&amp;""),"")</f>
        <v/>
      </c>
      <c r="AM268" s="21">
        <f>IFERROR(TRIM(INDEX($A268:$AB268,MATCH(Lists!$J$4,$A$1:$AB$1,0))&amp;""),"")</f>
        <v/>
      </c>
      <c r="AN268" s="21">
        <f>IFERROR(TRIM(INDEX($A268:$AB268,MATCH(Lists!$J$5,$A$1:$AB$1,0))&amp;""),"")</f>
        <v/>
      </c>
      <c r="AO268" s="21">
        <f>IFERROR(TRIM(INDEX($A268:$AB268,MATCH(Lists!$J$6,$A$1:$AB$1,0))&amp;""),"")</f>
        <v/>
      </c>
      <c r="AP268" s="22">
        <f>IF(COUNT(AD268:AF268)=3,IFERROR(ROUND((AD268*Review!$P$6+AE268*Review!$P$7+AF268*Review!$P$8)/(Review!$P$6+Review!$P$7+Review!$P$8),2),""),"")</f>
        <v/>
      </c>
      <c r="AQ268" s="21">
        <f>IF(AP268="","",SUMPRODUCT(ISNUMBER($AP$2:$AP$501)*($AP$2:$AP$501&gt;AP268))+COUNTIF($AP$2:AP268,AP268))</f>
        <v/>
      </c>
    </row>
    <row r="269">
      <c r="AC269" s="19" t="n"/>
      <c r="AD269" s="23" t="n"/>
      <c r="AE269" s="23" t="n"/>
      <c r="AF269" s="23" t="n"/>
      <c r="AG269" s="23" t="n"/>
      <c r="AH269" s="23" t="n"/>
      <c r="AI269" s="23" t="n"/>
      <c r="AJ269" s="19" t="n"/>
      <c r="AK269" s="21">
        <f>IFERROR(TRIM(INDEX($A269:$AB269,MATCH(Lists!$J$2,$A$1:$AB$1,0))&amp;""),"")</f>
        <v/>
      </c>
      <c r="AL269" s="21">
        <f>IFERROR(TRIM(INDEX($A269:$AB269,MATCH(Lists!$J$3,$A$1:$AB$1,0))&amp;""),"")</f>
        <v/>
      </c>
      <c r="AM269" s="21">
        <f>IFERROR(TRIM(INDEX($A269:$AB269,MATCH(Lists!$J$4,$A$1:$AB$1,0))&amp;""),"")</f>
        <v/>
      </c>
      <c r="AN269" s="21">
        <f>IFERROR(TRIM(INDEX($A269:$AB269,MATCH(Lists!$J$5,$A$1:$AB$1,0))&amp;""),"")</f>
        <v/>
      </c>
      <c r="AO269" s="21">
        <f>IFERROR(TRIM(INDEX($A269:$AB269,MATCH(Lists!$J$6,$A$1:$AB$1,0))&amp;""),"")</f>
        <v/>
      </c>
      <c r="AP269" s="22">
        <f>IF(COUNT(AD269:AF269)=3,IFERROR(ROUND((AD269*Review!$P$6+AE269*Review!$P$7+AF269*Review!$P$8)/(Review!$P$6+Review!$P$7+Review!$P$8),2),""),"")</f>
        <v/>
      </c>
      <c r="AQ269" s="21">
        <f>IF(AP269="","",SUMPRODUCT(ISNUMBER($AP$2:$AP$501)*($AP$2:$AP$501&gt;AP269))+COUNTIF($AP$2:AP269,AP269))</f>
        <v/>
      </c>
    </row>
    <row r="270">
      <c r="AC270" s="19" t="n"/>
      <c r="AD270" s="23" t="n"/>
      <c r="AE270" s="23" t="n"/>
      <c r="AF270" s="23" t="n"/>
      <c r="AG270" s="23" t="n"/>
      <c r="AH270" s="23" t="n"/>
      <c r="AI270" s="23" t="n"/>
      <c r="AJ270" s="19" t="n"/>
      <c r="AK270" s="21">
        <f>IFERROR(TRIM(INDEX($A270:$AB270,MATCH(Lists!$J$2,$A$1:$AB$1,0))&amp;""),"")</f>
        <v/>
      </c>
      <c r="AL270" s="21">
        <f>IFERROR(TRIM(INDEX($A270:$AB270,MATCH(Lists!$J$3,$A$1:$AB$1,0))&amp;""),"")</f>
        <v/>
      </c>
      <c r="AM270" s="21">
        <f>IFERROR(TRIM(INDEX($A270:$AB270,MATCH(Lists!$J$4,$A$1:$AB$1,0))&amp;""),"")</f>
        <v/>
      </c>
      <c r="AN270" s="21">
        <f>IFERROR(TRIM(INDEX($A270:$AB270,MATCH(Lists!$J$5,$A$1:$AB$1,0))&amp;""),"")</f>
        <v/>
      </c>
      <c r="AO270" s="21">
        <f>IFERROR(TRIM(INDEX($A270:$AB270,MATCH(Lists!$J$6,$A$1:$AB$1,0))&amp;""),"")</f>
        <v/>
      </c>
      <c r="AP270" s="22">
        <f>IF(COUNT(AD270:AF270)=3,IFERROR(ROUND((AD270*Review!$P$6+AE270*Review!$P$7+AF270*Review!$P$8)/(Review!$P$6+Review!$P$7+Review!$P$8),2),""),"")</f>
        <v/>
      </c>
      <c r="AQ270" s="21">
        <f>IF(AP270="","",SUMPRODUCT(ISNUMBER($AP$2:$AP$501)*($AP$2:$AP$501&gt;AP270))+COUNTIF($AP$2:AP270,AP270))</f>
        <v/>
      </c>
    </row>
    <row r="271">
      <c r="AC271" s="19" t="n"/>
      <c r="AD271" s="23" t="n"/>
      <c r="AE271" s="23" t="n"/>
      <c r="AF271" s="23" t="n"/>
      <c r="AG271" s="23" t="n"/>
      <c r="AH271" s="23" t="n"/>
      <c r="AI271" s="23" t="n"/>
      <c r="AJ271" s="19" t="n"/>
      <c r="AK271" s="21">
        <f>IFERROR(TRIM(INDEX($A271:$AB271,MATCH(Lists!$J$2,$A$1:$AB$1,0))&amp;""),"")</f>
        <v/>
      </c>
      <c r="AL271" s="21">
        <f>IFERROR(TRIM(INDEX($A271:$AB271,MATCH(Lists!$J$3,$A$1:$AB$1,0))&amp;""),"")</f>
        <v/>
      </c>
      <c r="AM271" s="21">
        <f>IFERROR(TRIM(INDEX($A271:$AB271,MATCH(Lists!$J$4,$A$1:$AB$1,0))&amp;""),"")</f>
        <v/>
      </c>
      <c r="AN271" s="21">
        <f>IFERROR(TRIM(INDEX($A271:$AB271,MATCH(Lists!$J$5,$A$1:$AB$1,0))&amp;""),"")</f>
        <v/>
      </c>
      <c r="AO271" s="21">
        <f>IFERROR(TRIM(INDEX($A271:$AB271,MATCH(Lists!$J$6,$A$1:$AB$1,0))&amp;""),"")</f>
        <v/>
      </c>
      <c r="AP271" s="22">
        <f>IF(COUNT(AD271:AF271)=3,IFERROR(ROUND((AD271*Review!$P$6+AE271*Review!$P$7+AF271*Review!$P$8)/(Review!$P$6+Review!$P$7+Review!$P$8),2),""),"")</f>
        <v/>
      </c>
      <c r="AQ271" s="21">
        <f>IF(AP271="","",SUMPRODUCT(ISNUMBER($AP$2:$AP$501)*($AP$2:$AP$501&gt;AP271))+COUNTIF($AP$2:AP271,AP271))</f>
        <v/>
      </c>
    </row>
    <row r="272">
      <c r="AC272" s="19" t="n"/>
      <c r="AD272" s="23" t="n"/>
      <c r="AE272" s="23" t="n"/>
      <c r="AF272" s="23" t="n"/>
      <c r="AG272" s="23" t="n"/>
      <c r="AH272" s="23" t="n"/>
      <c r="AI272" s="23" t="n"/>
      <c r="AJ272" s="19" t="n"/>
      <c r="AK272" s="21">
        <f>IFERROR(TRIM(INDEX($A272:$AB272,MATCH(Lists!$J$2,$A$1:$AB$1,0))&amp;""),"")</f>
        <v/>
      </c>
      <c r="AL272" s="21">
        <f>IFERROR(TRIM(INDEX($A272:$AB272,MATCH(Lists!$J$3,$A$1:$AB$1,0))&amp;""),"")</f>
        <v/>
      </c>
      <c r="AM272" s="21">
        <f>IFERROR(TRIM(INDEX($A272:$AB272,MATCH(Lists!$J$4,$A$1:$AB$1,0))&amp;""),"")</f>
        <v/>
      </c>
      <c r="AN272" s="21">
        <f>IFERROR(TRIM(INDEX($A272:$AB272,MATCH(Lists!$J$5,$A$1:$AB$1,0))&amp;""),"")</f>
        <v/>
      </c>
      <c r="AO272" s="21">
        <f>IFERROR(TRIM(INDEX($A272:$AB272,MATCH(Lists!$J$6,$A$1:$AB$1,0))&amp;""),"")</f>
        <v/>
      </c>
      <c r="AP272" s="22">
        <f>IF(COUNT(AD272:AF272)=3,IFERROR(ROUND((AD272*Review!$P$6+AE272*Review!$P$7+AF272*Review!$P$8)/(Review!$P$6+Review!$P$7+Review!$P$8),2),""),"")</f>
        <v/>
      </c>
      <c r="AQ272" s="21">
        <f>IF(AP272="","",SUMPRODUCT(ISNUMBER($AP$2:$AP$501)*($AP$2:$AP$501&gt;AP272))+COUNTIF($AP$2:AP272,AP272))</f>
        <v/>
      </c>
    </row>
    <row r="273">
      <c r="AC273" s="19" t="n"/>
      <c r="AD273" s="23" t="n"/>
      <c r="AE273" s="23" t="n"/>
      <c r="AF273" s="23" t="n"/>
      <c r="AG273" s="23" t="n"/>
      <c r="AH273" s="23" t="n"/>
      <c r="AI273" s="23" t="n"/>
      <c r="AJ273" s="19" t="n"/>
      <c r="AK273" s="21">
        <f>IFERROR(TRIM(INDEX($A273:$AB273,MATCH(Lists!$J$2,$A$1:$AB$1,0))&amp;""),"")</f>
        <v/>
      </c>
      <c r="AL273" s="21">
        <f>IFERROR(TRIM(INDEX($A273:$AB273,MATCH(Lists!$J$3,$A$1:$AB$1,0))&amp;""),"")</f>
        <v/>
      </c>
      <c r="AM273" s="21">
        <f>IFERROR(TRIM(INDEX($A273:$AB273,MATCH(Lists!$J$4,$A$1:$AB$1,0))&amp;""),"")</f>
        <v/>
      </c>
      <c r="AN273" s="21">
        <f>IFERROR(TRIM(INDEX($A273:$AB273,MATCH(Lists!$J$5,$A$1:$AB$1,0))&amp;""),"")</f>
        <v/>
      </c>
      <c r="AO273" s="21">
        <f>IFERROR(TRIM(INDEX($A273:$AB273,MATCH(Lists!$J$6,$A$1:$AB$1,0))&amp;""),"")</f>
        <v/>
      </c>
      <c r="AP273" s="22">
        <f>IF(COUNT(AD273:AF273)=3,IFERROR(ROUND((AD273*Review!$P$6+AE273*Review!$P$7+AF273*Review!$P$8)/(Review!$P$6+Review!$P$7+Review!$P$8),2),""),"")</f>
        <v/>
      </c>
      <c r="AQ273" s="21">
        <f>IF(AP273="","",SUMPRODUCT(ISNUMBER($AP$2:$AP$501)*($AP$2:$AP$501&gt;AP273))+COUNTIF($AP$2:AP273,AP273))</f>
        <v/>
      </c>
    </row>
    <row r="274">
      <c r="AC274" s="19" t="n"/>
      <c r="AD274" s="23" t="n"/>
      <c r="AE274" s="23" t="n"/>
      <c r="AF274" s="23" t="n"/>
      <c r="AG274" s="23" t="n"/>
      <c r="AH274" s="23" t="n"/>
      <c r="AI274" s="23" t="n"/>
      <c r="AJ274" s="19" t="n"/>
      <c r="AK274" s="21">
        <f>IFERROR(TRIM(INDEX($A274:$AB274,MATCH(Lists!$J$2,$A$1:$AB$1,0))&amp;""),"")</f>
        <v/>
      </c>
      <c r="AL274" s="21">
        <f>IFERROR(TRIM(INDEX($A274:$AB274,MATCH(Lists!$J$3,$A$1:$AB$1,0))&amp;""),"")</f>
        <v/>
      </c>
      <c r="AM274" s="21">
        <f>IFERROR(TRIM(INDEX($A274:$AB274,MATCH(Lists!$J$4,$A$1:$AB$1,0))&amp;""),"")</f>
        <v/>
      </c>
      <c r="AN274" s="21">
        <f>IFERROR(TRIM(INDEX($A274:$AB274,MATCH(Lists!$J$5,$A$1:$AB$1,0))&amp;""),"")</f>
        <v/>
      </c>
      <c r="AO274" s="21">
        <f>IFERROR(TRIM(INDEX($A274:$AB274,MATCH(Lists!$J$6,$A$1:$AB$1,0))&amp;""),"")</f>
        <v/>
      </c>
      <c r="AP274" s="22">
        <f>IF(COUNT(AD274:AF274)=3,IFERROR(ROUND((AD274*Review!$P$6+AE274*Review!$P$7+AF274*Review!$P$8)/(Review!$P$6+Review!$P$7+Review!$P$8),2),""),"")</f>
        <v/>
      </c>
      <c r="AQ274" s="21">
        <f>IF(AP274="","",SUMPRODUCT(ISNUMBER($AP$2:$AP$501)*($AP$2:$AP$501&gt;AP274))+COUNTIF($AP$2:AP274,AP274))</f>
        <v/>
      </c>
    </row>
    <row r="275">
      <c r="AC275" s="19" t="n"/>
      <c r="AD275" s="23" t="n"/>
      <c r="AE275" s="23" t="n"/>
      <c r="AF275" s="23" t="n"/>
      <c r="AG275" s="23" t="n"/>
      <c r="AH275" s="23" t="n"/>
      <c r="AI275" s="23" t="n"/>
      <c r="AJ275" s="19" t="n"/>
      <c r="AK275" s="21">
        <f>IFERROR(TRIM(INDEX($A275:$AB275,MATCH(Lists!$J$2,$A$1:$AB$1,0))&amp;""),"")</f>
        <v/>
      </c>
      <c r="AL275" s="21">
        <f>IFERROR(TRIM(INDEX($A275:$AB275,MATCH(Lists!$J$3,$A$1:$AB$1,0))&amp;""),"")</f>
        <v/>
      </c>
      <c r="AM275" s="21">
        <f>IFERROR(TRIM(INDEX($A275:$AB275,MATCH(Lists!$J$4,$A$1:$AB$1,0))&amp;""),"")</f>
        <v/>
      </c>
      <c r="AN275" s="21">
        <f>IFERROR(TRIM(INDEX($A275:$AB275,MATCH(Lists!$J$5,$A$1:$AB$1,0))&amp;""),"")</f>
        <v/>
      </c>
      <c r="AO275" s="21">
        <f>IFERROR(TRIM(INDEX($A275:$AB275,MATCH(Lists!$J$6,$A$1:$AB$1,0))&amp;""),"")</f>
        <v/>
      </c>
      <c r="AP275" s="22">
        <f>IF(COUNT(AD275:AF275)=3,IFERROR(ROUND((AD275*Review!$P$6+AE275*Review!$P$7+AF275*Review!$P$8)/(Review!$P$6+Review!$P$7+Review!$P$8),2),""),"")</f>
        <v/>
      </c>
      <c r="AQ275" s="21">
        <f>IF(AP275="","",SUMPRODUCT(ISNUMBER($AP$2:$AP$501)*($AP$2:$AP$501&gt;AP275))+COUNTIF($AP$2:AP275,AP275))</f>
        <v/>
      </c>
    </row>
    <row r="276">
      <c r="AC276" s="19" t="n"/>
      <c r="AD276" s="23" t="n"/>
      <c r="AE276" s="23" t="n"/>
      <c r="AF276" s="23" t="n"/>
      <c r="AG276" s="23" t="n"/>
      <c r="AH276" s="23" t="n"/>
      <c r="AI276" s="23" t="n"/>
      <c r="AJ276" s="19" t="n"/>
      <c r="AK276" s="21">
        <f>IFERROR(TRIM(INDEX($A276:$AB276,MATCH(Lists!$J$2,$A$1:$AB$1,0))&amp;""),"")</f>
        <v/>
      </c>
      <c r="AL276" s="21">
        <f>IFERROR(TRIM(INDEX($A276:$AB276,MATCH(Lists!$J$3,$A$1:$AB$1,0))&amp;""),"")</f>
        <v/>
      </c>
      <c r="AM276" s="21">
        <f>IFERROR(TRIM(INDEX($A276:$AB276,MATCH(Lists!$J$4,$A$1:$AB$1,0))&amp;""),"")</f>
        <v/>
      </c>
      <c r="AN276" s="21">
        <f>IFERROR(TRIM(INDEX($A276:$AB276,MATCH(Lists!$J$5,$A$1:$AB$1,0))&amp;""),"")</f>
        <v/>
      </c>
      <c r="AO276" s="21">
        <f>IFERROR(TRIM(INDEX($A276:$AB276,MATCH(Lists!$J$6,$A$1:$AB$1,0))&amp;""),"")</f>
        <v/>
      </c>
      <c r="AP276" s="22">
        <f>IF(COUNT(AD276:AF276)=3,IFERROR(ROUND((AD276*Review!$P$6+AE276*Review!$P$7+AF276*Review!$P$8)/(Review!$P$6+Review!$P$7+Review!$P$8),2),""),"")</f>
        <v/>
      </c>
      <c r="AQ276" s="21">
        <f>IF(AP276="","",SUMPRODUCT(ISNUMBER($AP$2:$AP$501)*($AP$2:$AP$501&gt;AP276))+COUNTIF($AP$2:AP276,AP276))</f>
        <v/>
      </c>
    </row>
    <row r="277">
      <c r="AC277" s="19" t="n"/>
      <c r="AD277" s="23" t="n"/>
      <c r="AE277" s="23" t="n"/>
      <c r="AF277" s="23" t="n"/>
      <c r="AG277" s="23" t="n"/>
      <c r="AH277" s="23" t="n"/>
      <c r="AI277" s="23" t="n"/>
      <c r="AJ277" s="19" t="n"/>
      <c r="AK277" s="21">
        <f>IFERROR(TRIM(INDEX($A277:$AB277,MATCH(Lists!$J$2,$A$1:$AB$1,0))&amp;""),"")</f>
        <v/>
      </c>
      <c r="AL277" s="21">
        <f>IFERROR(TRIM(INDEX($A277:$AB277,MATCH(Lists!$J$3,$A$1:$AB$1,0))&amp;""),"")</f>
        <v/>
      </c>
      <c r="AM277" s="21">
        <f>IFERROR(TRIM(INDEX($A277:$AB277,MATCH(Lists!$J$4,$A$1:$AB$1,0))&amp;""),"")</f>
        <v/>
      </c>
      <c r="AN277" s="21">
        <f>IFERROR(TRIM(INDEX($A277:$AB277,MATCH(Lists!$J$5,$A$1:$AB$1,0))&amp;""),"")</f>
        <v/>
      </c>
      <c r="AO277" s="21">
        <f>IFERROR(TRIM(INDEX($A277:$AB277,MATCH(Lists!$J$6,$A$1:$AB$1,0))&amp;""),"")</f>
        <v/>
      </c>
      <c r="AP277" s="22">
        <f>IF(COUNT(AD277:AF277)=3,IFERROR(ROUND((AD277*Review!$P$6+AE277*Review!$P$7+AF277*Review!$P$8)/(Review!$P$6+Review!$P$7+Review!$P$8),2),""),"")</f>
        <v/>
      </c>
      <c r="AQ277" s="21">
        <f>IF(AP277="","",SUMPRODUCT(ISNUMBER($AP$2:$AP$501)*($AP$2:$AP$501&gt;AP277))+COUNTIF($AP$2:AP277,AP277))</f>
        <v/>
      </c>
    </row>
    <row r="278">
      <c r="AC278" s="19" t="n"/>
      <c r="AD278" s="23" t="n"/>
      <c r="AE278" s="23" t="n"/>
      <c r="AF278" s="23" t="n"/>
      <c r="AG278" s="23" t="n"/>
      <c r="AH278" s="23" t="n"/>
      <c r="AI278" s="23" t="n"/>
      <c r="AJ278" s="19" t="n"/>
      <c r="AK278" s="21">
        <f>IFERROR(TRIM(INDEX($A278:$AB278,MATCH(Lists!$J$2,$A$1:$AB$1,0))&amp;""),"")</f>
        <v/>
      </c>
      <c r="AL278" s="21">
        <f>IFERROR(TRIM(INDEX($A278:$AB278,MATCH(Lists!$J$3,$A$1:$AB$1,0))&amp;""),"")</f>
        <v/>
      </c>
      <c r="AM278" s="21">
        <f>IFERROR(TRIM(INDEX($A278:$AB278,MATCH(Lists!$J$4,$A$1:$AB$1,0))&amp;""),"")</f>
        <v/>
      </c>
      <c r="AN278" s="21">
        <f>IFERROR(TRIM(INDEX($A278:$AB278,MATCH(Lists!$J$5,$A$1:$AB$1,0))&amp;""),"")</f>
        <v/>
      </c>
      <c r="AO278" s="21">
        <f>IFERROR(TRIM(INDEX($A278:$AB278,MATCH(Lists!$J$6,$A$1:$AB$1,0))&amp;""),"")</f>
        <v/>
      </c>
      <c r="AP278" s="22">
        <f>IF(COUNT(AD278:AF278)=3,IFERROR(ROUND((AD278*Review!$P$6+AE278*Review!$P$7+AF278*Review!$P$8)/(Review!$P$6+Review!$P$7+Review!$P$8),2),""),"")</f>
        <v/>
      </c>
      <c r="AQ278" s="21">
        <f>IF(AP278="","",SUMPRODUCT(ISNUMBER($AP$2:$AP$501)*($AP$2:$AP$501&gt;AP278))+COUNTIF($AP$2:AP278,AP278))</f>
        <v/>
      </c>
    </row>
    <row r="279">
      <c r="AC279" s="19" t="n"/>
      <c r="AD279" s="23" t="n"/>
      <c r="AE279" s="23" t="n"/>
      <c r="AF279" s="23" t="n"/>
      <c r="AG279" s="23" t="n"/>
      <c r="AH279" s="23" t="n"/>
      <c r="AI279" s="23" t="n"/>
      <c r="AJ279" s="19" t="n"/>
      <c r="AK279" s="21">
        <f>IFERROR(TRIM(INDEX($A279:$AB279,MATCH(Lists!$J$2,$A$1:$AB$1,0))&amp;""),"")</f>
        <v/>
      </c>
      <c r="AL279" s="21">
        <f>IFERROR(TRIM(INDEX($A279:$AB279,MATCH(Lists!$J$3,$A$1:$AB$1,0))&amp;""),"")</f>
        <v/>
      </c>
      <c r="AM279" s="21">
        <f>IFERROR(TRIM(INDEX($A279:$AB279,MATCH(Lists!$J$4,$A$1:$AB$1,0))&amp;""),"")</f>
        <v/>
      </c>
      <c r="AN279" s="21">
        <f>IFERROR(TRIM(INDEX($A279:$AB279,MATCH(Lists!$J$5,$A$1:$AB$1,0))&amp;""),"")</f>
        <v/>
      </c>
      <c r="AO279" s="21">
        <f>IFERROR(TRIM(INDEX($A279:$AB279,MATCH(Lists!$J$6,$A$1:$AB$1,0))&amp;""),"")</f>
        <v/>
      </c>
      <c r="AP279" s="22">
        <f>IF(COUNT(AD279:AF279)=3,IFERROR(ROUND((AD279*Review!$P$6+AE279*Review!$P$7+AF279*Review!$P$8)/(Review!$P$6+Review!$P$7+Review!$P$8),2),""),"")</f>
        <v/>
      </c>
      <c r="AQ279" s="21">
        <f>IF(AP279="","",SUMPRODUCT(ISNUMBER($AP$2:$AP$501)*($AP$2:$AP$501&gt;AP279))+COUNTIF($AP$2:AP279,AP279))</f>
        <v/>
      </c>
    </row>
    <row r="280">
      <c r="AC280" s="19" t="n"/>
      <c r="AD280" s="23" t="n"/>
      <c r="AE280" s="23" t="n"/>
      <c r="AF280" s="23" t="n"/>
      <c r="AG280" s="23" t="n"/>
      <c r="AH280" s="23" t="n"/>
      <c r="AI280" s="23" t="n"/>
      <c r="AJ280" s="19" t="n"/>
      <c r="AK280" s="21">
        <f>IFERROR(TRIM(INDEX($A280:$AB280,MATCH(Lists!$J$2,$A$1:$AB$1,0))&amp;""),"")</f>
        <v/>
      </c>
      <c r="AL280" s="21">
        <f>IFERROR(TRIM(INDEX($A280:$AB280,MATCH(Lists!$J$3,$A$1:$AB$1,0))&amp;""),"")</f>
        <v/>
      </c>
      <c r="AM280" s="21">
        <f>IFERROR(TRIM(INDEX($A280:$AB280,MATCH(Lists!$J$4,$A$1:$AB$1,0))&amp;""),"")</f>
        <v/>
      </c>
      <c r="AN280" s="21">
        <f>IFERROR(TRIM(INDEX($A280:$AB280,MATCH(Lists!$J$5,$A$1:$AB$1,0))&amp;""),"")</f>
        <v/>
      </c>
      <c r="AO280" s="21">
        <f>IFERROR(TRIM(INDEX($A280:$AB280,MATCH(Lists!$J$6,$A$1:$AB$1,0))&amp;""),"")</f>
        <v/>
      </c>
      <c r="AP280" s="22">
        <f>IF(COUNT(AD280:AF280)=3,IFERROR(ROUND((AD280*Review!$P$6+AE280*Review!$P$7+AF280*Review!$P$8)/(Review!$P$6+Review!$P$7+Review!$P$8),2),""),"")</f>
        <v/>
      </c>
      <c r="AQ280" s="21">
        <f>IF(AP280="","",SUMPRODUCT(ISNUMBER($AP$2:$AP$501)*($AP$2:$AP$501&gt;AP280))+COUNTIF($AP$2:AP280,AP280))</f>
        <v/>
      </c>
    </row>
    <row r="281">
      <c r="AC281" s="19" t="n"/>
      <c r="AD281" s="23" t="n"/>
      <c r="AE281" s="23" t="n"/>
      <c r="AF281" s="23" t="n"/>
      <c r="AG281" s="23" t="n"/>
      <c r="AH281" s="23" t="n"/>
      <c r="AI281" s="23" t="n"/>
      <c r="AJ281" s="19" t="n"/>
      <c r="AK281" s="21">
        <f>IFERROR(TRIM(INDEX($A281:$AB281,MATCH(Lists!$J$2,$A$1:$AB$1,0))&amp;""),"")</f>
        <v/>
      </c>
      <c r="AL281" s="21">
        <f>IFERROR(TRIM(INDEX($A281:$AB281,MATCH(Lists!$J$3,$A$1:$AB$1,0))&amp;""),"")</f>
        <v/>
      </c>
      <c r="AM281" s="21">
        <f>IFERROR(TRIM(INDEX($A281:$AB281,MATCH(Lists!$J$4,$A$1:$AB$1,0))&amp;""),"")</f>
        <v/>
      </c>
      <c r="AN281" s="21">
        <f>IFERROR(TRIM(INDEX($A281:$AB281,MATCH(Lists!$J$5,$A$1:$AB$1,0))&amp;""),"")</f>
        <v/>
      </c>
      <c r="AO281" s="21">
        <f>IFERROR(TRIM(INDEX($A281:$AB281,MATCH(Lists!$J$6,$A$1:$AB$1,0))&amp;""),"")</f>
        <v/>
      </c>
      <c r="AP281" s="22">
        <f>IF(COUNT(AD281:AF281)=3,IFERROR(ROUND((AD281*Review!$P$6+AE281*Review!$P$7+AF281*Review!$P$8)/(Review!$P$6+Review!$P$7+Review!$P$8),2),""),"")</f>
        <v/>
      </c>
      <c r="AQ281" s="21">
        <f>IF(AP281="","",SUMPRODUCT(ISNUMBER($AP$2:$AP$501)*($AP$2:$AP$501&gt;AP281))+COUNTIF($AP$2:AP281,AP281))</f>
        <v/>
      </c>
    </row>
    <row r="282">
      <c r="AC282" s="19" t="n"/>
      <c r="AD282" s="23" t="n"/>
      <c r="AE282" s="23" t="n"/>
      <c r="AF282" s="23" t="n"/>
      <c r="AG282" s="23" t="n"/>
      <c r="AH282" s="23" t="n"/>
      <c r="AI282" s="23" t="n"/>
      <c r="AJ282" s="19" t="n"/>
      <c r="AK282" s="21">
        <f>IFERROR(TRIM(INDEX($A282:$AB282,MATCH(Lists!$J$2,$A$1:$AB$1,0))&amp;""),"")</f>
        <v/>
      </c>
      <c r="AL282" s="21">
        <f>IFERROR(TRIM(INDEX($A282:$AB282,MATCH(Lists!$J$3,$A$1:$AB$1,0))&amp;""),"")</f>
        <v/>
      </c>
      <c r="AM282" s="21">
        <f>IFERROR(TRIM(INDEX($A282:$AB282,MATCH(Lists!$J$4,$A$1:$AB$1,0))&amp;""),"")</f>
        <v/>
      </c>
      <c r="AN282" s="21">
        <f>IFERROR(TRIM(INDEX($A282:$AB282,MATCH(Lists!$J$5,$A$1:$AB$1,0))&amp;""),"")</f>
        <v/>
      </c>
      <c r="AO282" s="21">
        <f>IFERROR(TRIM(INDEX($A282:$AB282,MATCH(Lists!$J$6,$A$1:$AB$1,0))&amp;""),"")</f>
        <v/>
      </c>
      <c r="AP282" s="22">
        <f>IF(COUNT(AD282:AF282)=3,IFERROR(ROUND((AD282*Review!$P$6+AE282*Review!$P$7+AF282*Review!$P$8)/(Review!$P$6+Review!$P$7+Review!$P$8),2),""),"")</f>
        <v/>
      </c>
      <c r="AQ282" s="21">
        <f>IF(AP282="","",SUMPRODUCT(ISNUMBER($AP$2:$AP$501)*($AP$2:$AP$501&gt;AP282))+COUNTIF($AP$2:AP282,AP282))</f>
        <v/>
      </c>
    </row>
    <row r="283">
      <c r="AC283" s="19" t="n"/>
      <c r="AD283" s="23" t="n"/>
      <c r="AE283" s="23" t="n"/>
      <c r="AF283" s="23" t="n"/>
      <c r="AG283" s="23" t="n"/>
      <c r="AH283" s="23" t="n"/>
      <c r="AI283" s="23" t="n"/>
      <c r="AJ283" s="19" t="n"/>
      <c r="AK283" s="21">
        <f>IFERROR(TRIM(INDEX($A283:$AB283,MATCH(Lists!$J$2,$A$1:$AB$1,0))&amp;""),"")</f>
        <v/>
      </c>
      <c r="AL283" s="21">
        <f>IFERROR(TRIM(INDEX($A283:$AB283,MATCH(Lists!$J$3,$A$1:$AB$1,0))&amp;""),"")</f>
        <v/>
      </c>
      <c r="AM283" s="21">
        <f>IFERROR(TRIM(INDEX($A283:$AB283,MATCH(Lists!$J$4,$A$1:$AB$1,0))&amp;""),"")</f>
        <v/>
      </c>
      <c r="AN283" s="21">
        <f>IFERROR(TRIM(INDEX($A283:$AB283,MATCH(Lists!$J$5,$A$1:$AB$1,0))&amp;""),"")</f>
        <v/>
      </c>
      <c r="AO283" s="21">
        <f>IFERROR(TRIM(INDEX($A283:$AB283,MATCH(Lists!$J$6,$A$1:$AB$1,0))&amp;""),"")</f>
        <v/>
      </c>
      <c r="AP283" s="22">
        <f>IF(COUNT(AD283:AF283)=3,IFERROR(ROUND((AD283*Review!$P$6+AE283*Review!$P$7+AF283*Review!$P$8)/(Review!$P$6+Review!$P$7+Review!$P$8),2),""),"")</f>
        <v/>
      </c>
      <c r="AQ283" s="21">
        <f>IF(AP283="","",SUMPRODUCT(ISNUMBER($AP$2:$AP$501)*($AP$2:$AP$501&gt;AP283))+COUNTIF($AP$2:AP283,AP283))</f>
        <v/>
      </c>
    </row>
    <row r="284">
      <c r="AC284" s="19" t="n"/>
      <c r="AD284" s="23" t="n"/>
      <c r="AE284" s="23" t="n"/>
      <c r="AF284" s="23" t="n"/>
      <c r="AG284" s="23" t="n"/>
      <c r="AH284" s="23" t="n"/>
      <c r="AI284" s="23" t="n"/>
      <c r="AJ284" s="19" t="n"/>
      <c r="AK284" s="21">
        <f>IFERROR(TRIM(INDEX($A284:$AB284,MATCH(Lists!$J$2,$A$1:$AB$1,0))&amp;""),"")</f>
        <v/>
      </c>
      <c r="AL284" s="21">
        <f>IFERROR(TRIM(INDEX($A284:$AB284,MATCH(Lists!$J$3,$A$1:$AB$1,0))&amp;""),"")</f>
        <v/>
      </c>
      <c r="AM284" s="21">
        <f>IFERROR(TRIM(INDEX($A284:$AB284,MATCH(Lists!$J$4,$A$1:$AB$1,0))&amp;""),"")</f>
        <v/>
      </c>
      <c r="AN284" s="21">
        <f>IFERROR(TRIM(INDEX($A284:$AB284,MATCH(Lists!$J$5,$A$1:$AB$1,0))&amp;""),"")</f>
        <v/>
      </c>
      <c r="AO284" s="21">
        <f>IFERROR(TRIM(INDEX($A284:$AB284,MATCH(Lists!$J$6,$A$1:$AB$1,0))&amp;""),"")</f>
        <v/>
      </c>
      <c r="AP284" s="22">
        <f>IF(COUNT(AD284:AF284)=3,IFERROR(ROUND((AD284*Review!$P$6+AE284*Review!$P$7+AF284*Review!$P$8)/(Review!$P$6+Review!$P$7+Review!$P$8),2),""),"")</f>
        <v/>
      </c>
      <c r="AQ284" s="21">
        <f>IF(AP284="","",SUMPRODUCT(ISNUMBER($AP$2:$AP$501)*($AP$2:$AP$501&gt;AP284))+COUNTIF($AP$2:AP284,AP284))</f>
        <v/>
      </c>
    </row>
    <row r="285">
      <c r="AC285" s="19" t="n"/>
      <c r="AD285" s="23" t="n"/>
      <c r="AE285" s="23" t="n"/>
      <c r="AF285" s="23" t="n"/>
      <c r="AG285" s="23" t="n"/>
      <c r="AH285" s="23" t="n"/>
      <c r="AI285" s="23" t="n"/>
      <c r="AJ285" s="19" t="n"/>
      <c r="AK285" s="21">
        <f>IFERROR(TRIM(INDEX($A285:$AB285,MATCH(Lists!$J$2,$A$1:$AB$1,0))&amp;""),"")</f>
        <v/>
      </c>
      <c r="AL285" s="21">
        <f>IFERROR(TRIM(INDEX($A285:$AB285,MATCH(Lists!$J$3,$A$1:$AB$1,0))&amp;""),"")</f>
        <v/>
      </c>
      <c r="AM285" s="21">
        <f>IFERROR(TRIM(INDEX($A285:$AB285,MATCH(Lists!$J$4,$A$1:$AB$1,0))&amp;""),"")</f>
        <v/>
      </c>
      <c r="AN285" s="21">
        <f>IFERROR(TRIM(INDEX($A285:$AB285,MATCH(Lists!$J$5,$A$1:$AB$1,0))&amp;""),"")</f>
        <v/>
      </c>
      <c r="AO285" s="21">
        <f>IFERROR(TRIM(INDEX($A285:$AB285,MATCH(Lists!$J$6,$A$1:$AB$1,0))&amp;""),"")</f>
        <v/>
      </c>
      <c r="AP285" s="22">
        <f>IF(COUNT(AD285:AF285)=3,IFERROR(ROUND((AD285*Review!$P$6+AE285*Review!$P$7+AF285*Review!$P$8)/(Review!$P$6+Review!$P$7+Review!$P$8),2),""),"")</f>
        <v/>
      </c>
      <c r="AQ285" s="21">
        <f>IF(AP285="","",SUMPRODUCT(ISNUMBER($AP$2:$AP$501)*($AP$2:$AP$501&gt;AP285))+COUNTIF($AP$2:AP285,AP285))</f>
        <v/>
      </c>
    </row>
    <row r="286">
      <c r="AC286" s="19" t="n"/>
      <c r="AD286" s="23" t="n"/>
      <c r="AE286" s="23" t="n"/>
      <c r="AF286" s="23" t="n"/>
      <c r="AG286" s="23" t="n"/>
      <c r="AH286" s="23" t="n"/>
      <c r="AI286" s="23" t="n"/>
      <c r="AJ286" s="19" t="n"/>
      <c r="AK286" s="21">
        <f>IFERROR(TRIM(INDEX($A286:$AB286,MATCH(Lists!$J$2,$A$1:$AB$1,0))&amp;""),"")</f>
        <v/>
      </c>
      <c r="AL286" s="21">
        <f>IFERROR(TRIM(INDEX($A286:$AB286,MATCH(Lists!$J$3,$A$1:$AB$1,0))&amp;""),"")</f>
        <v/>
      </c>
      <c r="AM286" s="21">
        <f>IFERROR(TRIM(INDEX($A286:$AB286,MATCH(Lists!$J$4,$A$1:$AB$1,0))&amp;""),"")</f>
        <v/>
      </c>
      <c r="AN286" s="21">
        <f>IFERROR(TRIM(INDEX($A286:$AB286,MATCH(Lists!$J$5,$A$1:$AB$1,0))&amp;""),"")</f>
        <v/>
      </c>
      <c r="AO286" s="21">
        <f>IFERROR(TRIM(INDEX($A286:$AB286,MATCH(Lists!$J$6,$A$1:$AB$1,0))&amp;""),"")</f>
        <v/>
      </c>
      <c r="AP286" s="22">
        <f>IF(COUNT(AD286:AF286)=3,IFERROR(ROUND((AD286*Review!$P$6+AE286*Review!$P$7+AF286*Review!$P$8)/(Review!$P$6+Review!$P$7+Review!$P$8),2),""),"")</f>
        <v/>
      </c>
      <c r="AQ286" s="21">
        <f>IF(AP286="","",SUMPRODUCT(ISNUMBER($AP$2:$AP$501)*($AP$2:$AP$501&gt;AP286))+COUNTIF($AP$2:AP286,AP286))</f>
        <v/>
      </c>
    </row>
    <row r="287">
      <c r="AC287" s="19" t="n"/>
      <c r="AD287" s="23" t="n"/>
      <c r="AE287" s="23" t="n"/>
      <c r="AF287" s="23" t="n"/>
      <c r="AG287" s="23" t="n"/>
      <c r="AH287" s="23" t="n"/>
      <c r="AI287" s="23" t="n"/>
      <c r="AJ287" s="19" t="n"/>
      <c r="AK287" s="21">
        <f>IFERROR(TRIM(INDEX($A287:$AB287,MATCH(Lists!$J$2,$A$1:$AB$1,0))&amp;""),"")</f>
        <v/>
      </c>
      <c r="AL287" s="21">
        <f>IFERROR(TRIM(INDEX($A287:$AB287,MATCH(Lists!$J$3,$A$1:$AB$1,0))&amp;""),"")</f>
        <v/>
      </c>
      <c r="AM287" s="21">
        <f>IFERROR(TRIM(INDEX($A287:$AB287,MATCH(Lists!$J$4,$A$1:$AB$1,0))&amp;""),"")</f>
        <v/>
      </c>
      <c r="AN287" s="21">
        <f>IFERROR(TRIM(INDEX($A287:$AB287,MATCH(Lists!$J$5,$A$1:$AB$1,0))&amp;""),"")</f>
        <v/>
      </c>
      <c r="AO287" s="21">
        <f>IFERROR(TRIM(INDEX($A287:$AB287,MATCH(Lists!$J$6,$A$1:$AB$1,0))&amp;""),"")</f>
        <v/>
      </c>
      <c r="AP287" s="22">
        <f>IF(COUNT(AD287:AF287)=3,IFERROR(ROUND((AD287*Review!$P$6+AE287*Review!$P$7+AF287*Review!$P$8)/(Review!$P$6+Review!$P$7+Review!$P$8),2),""),"")</f>
        <v/>
      </c>
      <c r="AQ287" s="21">
        <f>IF(AP287="","",SUMPRODUCT(ISNUMBER($AP$2:$AP$501)*($AP$2:$AP$501&gt;AP287))+COUNTIF($AP$2:AP287,AP287))</f>
        <v/>
      </c>
    </row>
    <row r="288">
      <c r="AC288" s="19" t="n"/>
      <c r="AD288" s="23" t="n"/>
      <c r="AE288" s="23" t="n"/>
      <c r="AF288" s="23" t="n"/>
      <c r="AG288" s="23" t="n"/>
      <c r="AH288" s="23" t="n"/>
      <c r="AI288" s="23" t="n"/>
      <c r="AJ288" s="19" t="n"/>
      <c r="AK288" s="21">
        <f>IFERROR(TRIM(INDEX($A288:$AB288,MATCH(Lists!$J$2,$A$1:$AB$1,0))&amp;""),"")</f>
        <v/>
      </c>
      <c r="AL288" s="21">
        <f>IFERROR(TRIM(INDEX($A288:$AB288,MATCH(Lists!$J$3,$A$1:$AB$1,0))&amp;""),"")</f>
        <v/>
      </c>
      <c r="AM288" s="21">
        <f>IFERROR(TRIM(INDEX($A288:$AB288,MATCH(Lists!$J$4,$A$1:$AB$1,0))&amp;""),"")</f>
        <v/>
      </c>
      <c r="AN288" s="21">
        <f>IFERROR(TRIM(INDEX($A288:$AB288,MATCH(Lists!$J$5,$A$1:$AB$1,0))&amp;""),"")</f>
        <v/>
      </c>
      <c r="AO288" s="21">
        <f>IFERROR(TRIM(INDEX($A288:$AB288,MATCH(Lists!$J$6,$A$1:$AB$1,0))&amp;""),"")</f>
        <v/>
      </c>
      <c r="AP288" s="22">
        <f>IF(COUNT(AD288:AF288)=3,IFERROR(ROUND((AD288*Review!$P$6+AE288*Review!$P$7+AF288*Review!$P$8)/(Review!$P$6+Review!$P$7+Review!$P$8),2),""),"")</f>
        <v/>
      </c>
      <c r="AQ288" s="21">
        <f>IF(AP288="","",SUMPRODUCT(ISNUMBER($AP$2:$AP$501)*($AP$2:$AP$501&gt;AP288))+COUNTIF($AP$2:AP288,AP288))</f>
        <v/>
      </c>
    </row>
    <row r="289">
      <c r="AC289" s="19" t="n"/>
      <c r="AD289" s="23" t="n"/>
      <c r="AE289" s="23" t="n"/>
      <c r="AF289" s="23" t="n"/>
      <c r="AG289" s="23" t="n"/>
      <c r="AH289" s="23" t="n"/>
      <c r="AI289" s="23" t="n"/>
      <c r="AJ289" s="19" t="n"/>
      <c r="AK289" s="21">
        <f>IFERROR(TRIM(INDEX($A289:$AB289,MATCH(Lists!$J$2,$A$1:$AB$1,0))&amp;""),"")</f>
        <v/>
      </c>
      <c r="AL289" s="21">
        <f>IFERROR(TRIM(INDEX($A289:$AB289,MATCH(Lists!$J$3,$A$1:$AB$1,0))&amp;""),"")</f>
        <v/>
      </c>
      <c r="AM289" s="21">
        <f>IFERROR(TRIM(INDEX($A289:$AB289,MATCH(Lists!$J$4,$A$1:$AB$1,0))&amp;""),"")</f>
        <v/>
      </c>
      <c r="AN289" s="21">
        <f>IFERROR(TRIM(INDEX($A289:$AB289,MATCH(Lists!$J$5,$A$1:$AB$1,0))&amp;""),"")</f>
        <v/>
      </c>
      <c r="AO289" s="21">
        <f>IFERROR(TRIM(INDEX($A289:$AB289,MATCH(Lists!$J$6,$A$1:$AB$1,0))&amp;""),"")</f>
        <v/>
      </c>
      <c r="AP289" s="22">
        <f>IF(COUNT(AD289:AF289)=3,IFERROR(ROUND((AD289*Review!$P$6+AE289*Review!$P$7+AF289*Review!$P$8)/(Review!$P$6+Review!$P$7+Review!$P$8),2),""),"")</f>
        <v/>
      </c>
      <c r="AQ289" s="21">
        <f>IF(AP289="","",SUMPRODUCT(ISNUMBER($AP$2:$AP$501)*($AP$2:$AP$501&gt;AP289))+COUNTIF($AP$2:AP289,AP289))</f>
        <v/>
      </c>
    </row>
    <row r="290">
      <c r="AC290" s="19" t="n"/>
      <c r="AD290" s="23" t="n"/>
      <c r="AE290" s="23" t="n"/>
      <c r="AF290" s="23" t="n"/>
      <c r="AG290" s="23" t="n"/>
      <c r="AH290" s="23" t="n"/>
      <c r="AI290" s="23" t="n"/>
      <c r="AJ290" s="19" t="n"/>
      <c r="AK290" s="21">
        <f>IFERROR(TRIM(INDEX($A290:$AB290,MATCH(Lists!$J$2,$A$1:$AB$1,0))&amp;""),"")</f>
        <v/>
      </c>
      <c r="AL290" s="21">
        <f>IFERROR(TRIM(INDEX($A290:$AB290,MATCH(Lists!$J$3,$A$1:$AB$1,0))&amp;""),"")</f>
        <v/>
      </c>
      <c r="AM290" s="21">
        <f>IFERROR(TRIM(INDEX($A290:$AB290,MATCH(Lists!$J$4,$A$1:$AB$1,0))&amp;""),"")</f>
        <v/>
      </c>
      <c r="AN290" s="21">
        <f>IFERROR(TRIM(INDEX($A290:$AB290,MATCH(Lists!$J$5,$A$1:$AB$1,0))&amp;""),"")</f>
        <v/>
      </c>
      <c r="AO290" s="21">
        <f>IFERROR(TRIM(INDEX($A290:$AB290,MATCH(Lists!$J$6,$A$1:$AB$1,0))&amp;""),"")</f>
        <v/>
      </c>
      <c r="AP290" s="22">
        <f>IF(COUNT(AD290:AF290)=3,IFERROR(ROUND((AD290*Review!$P$6+AE290*Review!$P$7+AF290*Review!$P$8)/(Review!$P$6+Review!$P$7+Review!$P$8),2),""),"")</f>
        <v/>
      </c>
      <c r="AQ290" s="21">
        <f>IF(AP290="","",SUMPRODUCT(ISNUMBER($AP$2:$AP$501)*($AP$2:$AP$501&gt;AP290))+COUNTIF($AP$2:AP290,AP290))</f>
        <v/>
      </c>
    </row>
    <row r="291">
      <c r="AC291" s="19" t="n"/>
      <c r="AD291" s="23" t="n"/>
      <c r="AE291" s="23" t="n"/>
      <c r="AF291" s="23" t="n"/>
      <c r="AG291" s="23" t="n"/>
      <c r="AH291" s="23" t="n"/>
      <c r="AI291" s="23" t="n"/>
      <c r="AJ291" s="19" t="n"/>
      <c r="AK291" s="21">
        <f>IFERROR(TRIM(INDEX($A291:$AB291,MATCH(Lists!$J$2,$A$1:$AB$1,0))&amp;""),"")</f>
        <v/>
      </c>
      <c r="AL291" s="21">
        <f>IFERROR(TRIM(INDEX($A291:$AB291,MATCH(Lists!$J$3,$A$1:$AB$1,0))&amp;""),"")</f>
        <v/>
      </c>
      <c r="AM291" s="21">
        <f>IFERROR(TRIM(INDEX($A291:$AB291,MATCH(Lists!$J$4,$A$1:$AB$1,0))&amp;""),"")</f>
        <v/>
      </c>
      <c r="AN291" s="21">
        <f>IFERROR(TRIM(INDEX($A291:$AB291,MATCH(Lists!$J$5,$A$1:$AB$1,0))&amp;""),"")</f>
        <v/>
      </c>
      <c r="AO291" s="21">
        <f>IFERROR(TRIM(INDEX($A291:$AB291,MATCH(Lists!$J$6,$A$1:$AB$1,0))&amp;""),"")</f>
        <v/>
      </c>
      <c r="AP291" s="22">
        <f>IF(COUNT(AD291:AF291)=3,IFERROR(ROUND((AD291*Review!$P$6+AE291*Review!$P$7+AF291*Review!$P$8)/(Review!$P$6+Review!$P$7+Review!$P$8),2),""),"")</f>
        <v/>
      </c>
      <c r="AQ291" s="21">
        <f>IF(AP291="","",SUMPRODUCT(ISNUMBER($AP$2:$AP$501)*($AP$2:$AP$501&gt;AP291))+COUNTIF($AP$2:AP291,AP291))</f>
        <v/>
      </c>
    </row>
    <row r="292">
      <c r="AC292" s="19" t="n"/>
      <c r="AD292" s="23" t="n"/>
      <c r="AE292" s="23" t="n"/>
      <c r="AF292" s="23" t="n"/>
      <c r="AG292" s="23" t="n"/>
      <c r="AH292" s="23" t="n"/>
      <c r="AI292" s="23" t="n"/>
      <c r="AJ292" s="19" t="n"/>
      <c r="AK292" s="21">
        <f>IFERROR(TRIM(INDEX($A292:$AB292,MATCH(Lists!$J$2,$A$1:$AB$1,0))&amp;""),"")</f>
        <v/>
      </c>
      <c r="AL292" s="21">
        <f>IFERROR(TRIM(INDEX($A292:$AB292,MATCH(Lists!$J$3,$A$1:$AB$1,0))&amp;""),"")</f>
        <v/>
      </c>
      <c r="AM292" s="21">
        <f>IFERROR(TRIM(INDEX($A292:$AB292,MATCH(Lists!$J$4,$A$1:$AB$1,0))&amp;""),"")</f>
        <v/>
      </c>
      <c r="AN292" s="21">
        <f>IFERROR(TRIM(INDEX($A292:$AB292,MATCH(Lists!$J$5,$A$1:$AB$1,0))&amp;""),"")</f>
        <v/>
      </c>
      <c r="AO292" s="21">
        <f>IFERROR(TRIM(INDEX($A292:$AB292,MATCH(Lists!$J$6,$A$1:$AB$1,0))&amp;""),"")</f>
        <v/>
      </c>
      <c r="AP292" s="22">
        <f>IF(COUNT(AD292:AF292)=3,IFERROR(ROUND((AD292*Review!$P$6+AE292*Review!$P$7+AF292*Review!$P$8)/(Review!$P$6+Review!$P$7+Review!$P$8),2),""),"")</f>
        <v/>
      </c>
      <c r="AQ292" s="21">
        <f>IF(AP292="","",SUMPRODUCT(ISNUMBER($AP$2:$AP$501)*($AP$2:$AP$501&gt;AP292))+COUNTIF($AP$2:AP292,AP292))</f>
        <v/>
      </c>
    </row>
    <row r="293">
      <c r="AC293" s="19" t="n"/>
      <c r="AD293" s="23" t="n"/>
      <c r="AE293" s="23" t="n"/>
      <c r="AF293" s="23" t="n"/>
      <c r="AG293" s="23" t="n"/>
      <c r="AH293" s="23" t="n"/>
      <c r="AI293" s="23" t="n"/>
      <c r="AJ293" s="19" t="n"/>
      <c r="AK293" s="21">
        <f>IFERROR(TRIM(INDEX($A293:$AB293,MATCH(Lists!$J$2,$A$1:$AB$1,0))&amp;""),"")</f>
        <v/>
      </c>
      <c r="AL293" s="21">
        <f>IFERROR(TRIM(INDEX($A293:$AB293,MATCH(Lists!$J$3,$A$1:$AB$1,0))&amp;""),"")</f>
        <v/>
      </c>
      <c r="AM293" s="21">
        <f>IFERROR(TRIM(INDEX($A293:$AB293,MATCH(Lists!$J$4,$A$1:$AB$1,0))&amp;""),"")</f>
        <v/>
      </c>
      <c r="AN293" s="21">
        <f>IFERROR(TRIM(INDEX($A293:$AB293,MATCH(Lists!$J$5,$A$1:$AB$1,0))&amp;""),"")</f>
        <v/>
      </c>
      <c r="AO293" s="21">
        <f>IFERROR(TRIM(INDEX($A293:$AB293,MATCH(Lists!$J$6,$A$1:$AB$1,0))&amp;""),"")</f>
        <v/>
      </c>
      <c r="AP293" s="22">
        <f>IF(COUNT(AD293:AF293)=3,IFERROR(ROUND((AD293*Review!$P$6+AE293*Review!$P$7+AF293*Review!$P$8)/(Review!$P$6+Review!$P$7+Review!$P$8),2),""),"")</f>
        <v/>
      </c>
      <c r="AQ293" s="21">
        <f>IF(AP293="","",SUMPRODUCT(ISNUMBER($AP$2:$AP$501)*($AP$2:$AP$501&gt;AP293))+COUNTIF($AP$2:AP293,AP293))</f>
        <v/>
      </c>
    </row>
    <row r="294">
      <c r="AC294" s="19" t="n"/>
      <c r="AD294" s="23" t="n"/>
      <c r="AE294" s="23" t="n"/>
      <c r="AF294" s="23" t="n"/>
      <c r="AG294" s="23" t="n"/>
      <c r="AH294" s="23" t="n"/>
      <c r="AI294" s="23" t="n"/>
      <c r="AJ294" s="19" t="n"/>
      <c r="AK294" s="21">
        <f>IFERROR(TRIM(INDEX($A294:$AB294,MATCH(Lists!$J$2,$A$1:$AB$1,0))&amp;""),"")</f>
        <v/>
      </c>
      <c r="AL294" s="21">
        <f>IFERROR(TRIM(INDEX($A294:$AB294,MATCH(Lists!$J$3,$A$1:$AB$1,0))&amp;""),"")</f>
        <v/>
      </c>
      <c r="AM294" s="21">
        <f>IFERROR(TRIM(INDEX($A294:$AB294,MATCH(Lists!$J$4,$A$1:$AB$1,0))&amp;""),"")</f>
        <v/>
      </c>
      <c r="AN294" s="21">
        <f>IFERROR(TRIM(INDEX($A294:$AB294,MATCH(Lists!$J$5,$A$1:$AB$1,0))&amp;""),"")</f>
        <v/>
      </c>
      <c r="AO294" s="21">
        <f>IFERROR(TRIM(INDEX($A294:$AB294,MATCH(Lists!$J$6,$A$1:$AB$1,0))&amp;""),"")</f>
        <v/>
      </c>
      <c r="AP294" s="22">
        <f>IF(COUNT(AD294:AF294)=3,IFERROR(ROUND((AD294*Review!$P$6+AE294*Review!$P$7+AF294*Review!$P$8)/(Review!$P$6+Review!$P$7+Review!$P$8),2),""),"")</f>
        <v/>
      </c>
      <c r="AQ294" s="21">
        <f>IF(AP294="","",SUMPRODUCT(ISNUMBER($AP$2:$AP$501)*($AP$2:$AP$501&gt;AP294))+COUNTIF($AP$2:AP294,AP294))</f>
        <v/>
      </c>
    </row>
    <row r="295">
      <c r="AC295" s="19" t="n"/>
      <c r="AD295" s="23" t="n"/>
      <c r="AE295" s="23" t="n"/>
      <c r="AF295" s="23" t="n"/>
      <c r="AG295" s="23" t="n"/>
      <c r="AH295" s="23" t="n"/>
      <c r="AI295" s="23" t="n"/>
      <c r="AJ295" s="19" t="n"/>
      <c r="AK295" s="21">
        <f>IFERROR(TRIM(INDEX($A295:$AB295,MATCH(Lists!$J$2,$A$1:$AB$1,0))&amp;""),"")</f>
        <v/>
      </c>
      <c r="AL295" s="21">
        <f>IFERROR(TRIM(INDEX($A295:$AB295,MATCH(Lists!$J$3,$A$1:$AB$1,0))&amp;""),"")</f>
        <v/>
      </c>
      <c r="AM295" s="21">
        <f>IFERROR(TRIM(INDEX($A295:$AB295,MATCH(Lists!$J$4,$A$1:$AB$1,0))&amp;""),"")</f>
        <v/>
      </c>
      <c r="AN295" s="21">
        <f>IFERROR(TRIM(INDEX($A295:$AB295,MATCH(Lists!$J$5,$A$1:$AB$1,0))&amp;""),"")</f>
        <v/>
      </c>
      <c r="AO295" s="21">
        <f>IFERROR(TRIM(INDEX($A295:$AB295,MATCH(Lists!$J$6,$A$1:$AB$1,0))&amp;""),"")</f>
        <v/>
      </c>
      <c r="AP295" s="22">
        <f>IF(COUNT(AD295:AF295)=3,IFERROR(ROUND((AD295*Review!$P$6+AE295*Review!$P$7+AF295*Review!$P$8)/(Review!$P$6+Review!$P$7+Review!$P$8),2),""),"")</f>
        <v/>
      </c>
      <c r="AQ295" s="21">
        <f>IF(AP295="","",SUMPRODUCT(ISNUMBER($AP$2:$AP$501)*($AP$2:$AP$501&gt;AP295))+COUNTIF($AP$2:AP295,AP295))</f>
        <v/>
      </c>
    </row>
    <row r="296">
      <c r="AC296" s="19" t="n"/>
      <c r="AD296" s="23" t="n"/>
      <c r="AE296" s="23" t="n"/>
      <c r="AF296" s="23" t="n"/>
      <c r="AG296" s="23" t="n"/>
      <c r="AH296" s="23" t="n"/>
      <c r="AI296" s="23" t="n"/>
      <c r="AJ296" s="19" t="n"/>
      <c r="AK296" s="21">
        <f>IFERROR(TRIM(INDEX($A296:$AB296,MATCH(Lists!$J$2,$A$1:$AB$1,0))&amp;""),"")</f>
        <v/>
      </c>
      <c r="AL296" s="21">
        <f>IFERROR(TRIM(INDEX($A296:$AB296,MATCH(Lists!$J$3,$A$1:$AB$1,0))&amp;""),"")</f>
        <v/>
      </c>
      <c r="AM296" s="21">
        <f>IFERROR(TRIM(INDEX($A296:$AB296,MATCH(Lists!$J$4,$A$1:$AB$1,0))&amp;""),"")</f>
        <v/>
      </c>
      <c r="AN296" s="21">
        <f>IFERROR(TRIM(INDEX($A296:$AB296,MATCH(Lists!$J$5,$A$1:$AB$1,0))&amp;""),"")</f>
        <v/>
      </c>
      <c r="AO296" s="21">
        <f>IFERROR(TRIM(INDEX($A296:$AB296,MATCH(Lists!$J$6,$A$1:$AB$1,0))&amp;""),"")</f>
        <v/>
      </c>
      <c r="AP296" s="22">
        <f>IF(COUNT(AD296:AF296)=3,IFERROR(ROUND((AD296*Review!$P$6+AE296*Review!$P$7+AF296*Review!$P$8)/(Review!$P$6+Review!$P$7+Review!$P$8),2),""),"")</f>
        <v/>
      </c>
      <c r="AQ296" s="21">
        <f>IF(AP296="","",SUMPRODUCT(ISNUMBER($AP$2:$AP$501)*($AP$2:$AP$501&gt;AP296))+COUNTIF($AP$2:AP296,AP296))</f>
        <v/>
      </c>
    </row>
    <row r="297">
      <c r="AC297" s="19" t="n"/>
      <c r="AD297" s="23" t="n"/>
      <c r="AE297" s="23" t="n"/>
      <c r="AF297" s="23" t="n"/>
      <c r="AG297" s="23" t="n"/>
      <c r="AH297" s="23" t="n"/>
      <c r="AI297" s="23" t="n"/>
      <c r="AJ297" s="19" t="n"/>
      <c r="AK297" s="21">
        <f>IFERROR(TRIM(INDEX($A297:$AB297,MATCH(Lists!$J$2,$A$1:$AB$1,0))&amp;""),"")</f>
        <v/>
      </c>
      <c r="AL297" s="21">
        <f>IFERROR(TRIM(INDEX($A297:$AB297,MATCH(Lists!$J$3,$A$1:$AB$1,0))&amp;""),"")</f>
        <v/>
      </c>
      <c r="AM297" s="21">
        <f>IFERROR(TRIM(INDEX($A297:$AB297,MATCH(Lists!$J$4,$A$1:$AB$1,0))&amp;""),"")</f>
        <v/>
      </c>
      <c r="AN297" s="21">
        <f>IFERROR(TRIM(INDEX($A297:$AB297,MATCH(Lists!$J$5,$A$1:$AB$1,0))&amp;""),"")</f>
        <v/>
      </c>
      <c r="AO297" s="21">
        <f>IFERROR(TRIM(INDEX($A297:$AB297,MATCH(Lists!$J$6,$A$1:$AB$1,0))&amp;""),"")</f>
        <v/>
      </c>
      <c r="AP297" s="22">
        <f>IF(COUNT(AD297:AF297)=3,IFERROR(ROUND((AD297*Review!$P$6+AE297*Review!$P$7+AF297*Review!$P$8)/(Review!$P$6+Review!$P$7+Review!$P$8),2),""),"")</f>
        <v/>
      </c>
      <c r="AQ297" s="21">
        <f>IF(AP297="","",SUMPRODUCT(ISNUMBER($AP$2:$AP$501)*($AP$2:$AP$501&gt;AP297))+COUNTIF($AP$2:AP297,AP297))</f>
        <v/>
      </c>
    </row>
    <row r="298">
      <c r="AC298" s="19" t="n"/>
      <c r="AD298" s="23" t="n"/>
      <c r="AE298" s="23" t="n"/>
      <c r="AF298" s="23" t="n"/>
      <c r="AG298" s="23" t="n"/>
      <c r="AH298" s="23" t="n"/>
      <c r="AI298" s="23" t="n"/>
      <c r="AJ298" s="19" t="n"/>
      <c r="AK298" s="21">
        <f>IFERROR(TRIM(INDEX($A298:$AB298,MATCH(Lists!$J$2,$A$1:$AB$1,0))&amp;""),"")</f>
        <v/>
      </c>
      <c r="AL298" s="21">
        <f>IFERROR(TRIM(INDEX($A298:$AB298,MATCH(Lists!$J$3,$A$1:$AB$1,0))&amp;""),"")</f>
        <v/>
      </c>
      <c r="AM298" s="21">
        <f>IFERROR(TRIM(INDEX($A298:$AB298,MATCH(Lists!$J$4,$A$1:$AB$1,0))&amp;""),"")</f>
        <v/>
      </c>
      <c r="AN298" s="21">
        <f>IFERROR(TRIM(INDEX($A298:$AB298,MATCH(Lists!$J$5,$A$1:$AB$1,0))&amp;""),"")</f>
        <v/>
      </c>
      <c r="AO298" s="21">
        <f>IFERROR(TRIM(INDEX($A298:$AB298,MATCH(Lists!$J$6,$A$1:$AB$1,0))&amp;""),"")</f>
        <v/>
      </c>
      <c r="AP298" s="22">
        <f>IF(COUNT(AD298:AF298)=3,IFERROR(ROUND((AD298*Review!$P$6+AE298*Review!$P$7+AF298*Review!$P$8)/(Review!$P$6+Review!$P$7+Review!$P$8),2),""),"")</f>
        <v/>
      </c>
      <c r="AQ298" s="21">
        <f>IF(AP298="","",SUMPRODUCT(ISNUMBER($AP$2:$AP$501)*($AP$2:$AP$501&gt;AP298))+COUNTIF($AP$2:AP298,AP298))</f>
        <v/>
      </c>
    </row>
    <row r="299">
      <c r="AC299" s="19" t="n"/>
      <c r="AD299" s="23" t="n"/>
      <c r="AE299" s="23" t="n"/>
      <c r="AF299" s="23" t="n"/>
      <c r="AG299" s="23" t="n"/>
      <c r="AH299" s="23" t="n"/>
      <c r="AI299" s="23" t="n"/>
      <c r="AJ299" s="19" t="n"/>
      <c r="AK299" s="21">
        <f>IFERROR(TRIM(INDEX($A299:$AB299,MATCH(Lists!$J$2,$A$1:$AB$1,0))&amp;""),"")</f>
        <v/>
      </c>
      <c r="AL299" s="21">
        <f>IFERROR(TRIM(INDEX($A299:$AB299,MATCH(Lists!$J$3,$A$1:$AB$1,0))&amp;""),"")</f>
        <v/>
      </c>
      <c r="AM299" s="21">
        <f>IFERROR(TRIM(INDEX($A299:$AB299,MATCH(Lists!$J$4,$A$1:$AB$1,0))&amp;""),"")</f>
        <v/>
      </c>
      <c r="AN299" s="21">
        <f>IFERROR(TRIM(INDEX($A299:$AB299,MATCH(Lists!$J$5,$A$1:$AB$1,0))&amp;""),"")</f>
        <v/>
      </c>
      <c r="AO299" s="21">
        <f>IFERROR(TRIM(INDEX($A299:$AB299,MATCH(Lists!$J$6,$A$1:$AB$1,0))&amp;""),"")</f>
        <v/>
      </c>
      <c r="AP299" s="22">
        <f>IF(COUNT(AD299:AF299)=3,IFERROR(ROUND((AD299*Review!$P$6+AE299*Review!$P$7+AF299*Review!$P$8)/(Review!$P$6+Review!$P$7+Review!$P$8),2),""),"")</f>
        <v/>
      </c>
      <c r="AQ299" s="21">
        <f>IF(AP299="","",SUMPRODUCT(ISNUMBER($AP$2:$AP$501)*($AP$2:$AP$501&gt;AP299))+COUNTIF($AP$2:AP299,AP299))</f>
        <v/>
      </c>
    </row>
    <row r="300">
      <c r="AC300" s="19" t="n"/>
      <c r="AD300" s="23" t="n"/>
      <c r="AE300" s="23" t="n"/>
      <c r="AF300" s="23" t="n"/>
      <c r="AG300" s="23" t="n"/>
      <c r="AH300" s="23" t="n"/>
      <c r="AI300" s="23" t="n"/>
      <c r="AJ300" s="19" t="n"/>
      <c r="AK300" s="21">
        <f>IFERROR(TRIM(INDEX($A300:$AB300,MATCH(Lists!$J$2,$A$1:$AB$1,0))&amp;""),"")</f>
        <v/>
      </c>
      <c r="AL300" s="21">
        <f>IFERROR(TRIM(INDEX($A300:$AB300,MATCH(Lists!$J$3,$A$1:$AB$1,0))&amp;""),"")</f>
        <v/>
      </c>
      <c r="AM300" s="21">
        <f>IFERROR(TRIM(INDEX($A300:$AB300,MATCH(Lists!$J$4,$A$1:$AB$1,0))&amp;""),"")</f>
        <v/>
      </c>
      <c r="AN300" s="21">
        <f>IFERROR(TRIM(INDEX($A300:$AB300,MATCH(Lists!$J$5,$A$1:$AB$1,0))&amp;""),"")</f>
        <v/>
      </c>
      <c r="AO300" s="21">
        <f>IFERROR(TRIM(INDEX($A300:$AB300,MATCH(Lists!$J$6,$A$1:$AB$1,0))&amp;""),"")</f>
        <v/>
      </c>
      <c r="AP300" s="22">
        <f>IF(COUNT(AD300:AF300)=3,IFERROR(ROUND((AD300*Review!$P$6+AE300*Review!$P$7+AF300*Review!$P$8)/(Review!$P$6+Review!$P$7+Review!$P$8),2),""),"")</f>
        <v/>
      </c>
      <c r="AQ300" s="21">
        <f>IF(AP300="","",SUMPRODUCT(ISNUMBER($AP$2:$AP$501)*($AP$2:$AP$501&gt;AP300))+COUNTIF($AP$2:AP300,AP300))</f>
        <v/>
      </c>
    </row>
    <row r="301">
      <c r="AC301" s="19" t="n"/>
      <c r="AD301" s="23" t="n"/>
      <c r="AE301" s="23" t="n"/>
      <c r="AF301" s="23" t="n"/>
      <c r="AG301" s="23" t="n"/>
      <c r="AH301" s="23" t="n"/>
      <c r="AI301" s="23" t="n"/>
      <c r="AJ301" s="19" t="n"/>
      <c r="AK301" s="21">
        <f>IFERROR(TRIM(INDEX($A301:$AB301,MATCH(Lists!$J$2,$A$1:$AB$1,0))&amp;""),"")</f>
        <v/>
      </c>
      <c r="AL301" s="21">
        <f>IFERROR(TRIM(INDEX($A301:$AB301,MATCH(Lists!$J$3,$A$1:$AB$1,0))&amp;""),"")</f>
        <v/>
      </c>
      <c r="AM301" s="21">
        <f>IFERROR(TRIM(INDEX($A301:$AB301,MATCH(Lists!$J$4,$A$1:$AB$1,0))&amp;""),"")</f>
        <v/>
      </c>
      <c r="AN301" s="21">
        <f>IFERROR(TRIM(INDEX($A301:$AB301,MATCH(Lists!$J$5,$A$1:$AB$1,0))&amp;""),"")</f>
        <v/>
      </c>
      <c r="AO301" s="21">
        <f>IFERROR(TRIM(INDEX($A301:$AB301,MATCH(Lists!$J$6,$A$1:$AB$1,0))&amp;""),"")</f>
        <v/>
      </c>
      <c r="AP301" s="22">
        <f>IF(COUNT(AD301:AF301)=3,IFERROR(ROUND((AD301*Review!$P$6+AE301*Review!$P$7+AF301*Review!$P$8)/(Review!$P$6+Review!$P$7+Review!$P$8),2),""),"")</f>
        <v/>
      </c>
      <c r="AQ301" s="21">
        <f>IF(AP301="","",SUMPRODUCT(ISNUMBER($AP$2:$AP$501)*($AP$2:$AP$501&gt;AP301))+COUNTIF($AP$2:AP301,AP301))</f>
        <v/>
      </c>
    </row>
    <row r="302">
      <c r="AC302" s="19" t="n"/>
      <c r="AD302" s="23" t="n"/>
      <c r="AE302" s="23" t="n"/>
      <c r="AF302" s="23" t="n"/>
      <c r="AG302" s="23" t="n"/>
      <c r="AH302" s="23" t="n"/>
      <c r="AI302" s="23" t="n"/>
      <c r="AJ302" s="19" t="n"/>
      <c r="AK302" s="21">
        <f>IFERROR(TRIM(INDEX($A302:$AB302,MATCH(Lists!$J$2,$A$1:$AB$1,0))&amp;""),"")</f>
        <v/>
      </c>
      <c r="AL302" s="21">
        <f>IFERROR(TRIM(INDEX($A302:$AB302,MATCH(Lists!$J$3,$A$1:$AB$1,0))&amp;""),"")</f>
        <v/>
      </c>
      <c r="AM302" s="21">
        <f>IFERROR(TRIM(INDEX($A302:$AB302,MATCH(Lists!$J$4,$A$1:$AB$1,0))&amp;""),"")</f>
        <v/>
      </c>
      <c r="AN302" s="21">
        <f>IFERROR(TRIM(INDEX($A302:$AB302,MATCH(Lists!$J$5,$A$1:$AB$1,0))&amp;""),"")</f>
        <v/>
      </c>
      <c r="AO302" s="21">
        <f>IFERROR(TRIM(INDEX($A302:$AB302,MATCH(Lists!$J$6,$A$1:$AB$1,0))&amp;""),"")</f>
        <v/>
      </c>
      <c r="AP302" s="22">
        <f>IF(COUNT(AD302:AF302)=3,IFERROR(ROUND((AD302*Review!$P$6+AE302*Review!$P$7+AF302*Review!$P$8)/(Review!$P$6+Review!$P$7+Review!$P$8),2),""),"")</f>
        <v/>
      </c>
      <c r="AQ302" s="21">
        <f>IF(AP302="","",SUMPRODUCT(ISNUMBER($AP$2:$AP$501)*($AP$2:$AP$501&gt;AP302))+COUNTIF($AP$2:AP302,AP302))</f>
        <v/>
      </c>
    </row>
    <row r="303">
      <c r="AC303" s="19" t="n"/>
      <c r="AD303" s="23" t="n"/>
      <c r="AE303" s="23" t="n"/>
      <c r="AF303" s="23" t="n"/>
      <c r="AG303" s="23" t="n"/>
      <c r="AH303" s="23" t="n"/>
      <c r="AI303" s="23" t="n"/>
      <c r="AJ303" s="19" t="n"/>
      <c r="AK303" s="21">
        <f>IFERROR(TRIM(INDEX($A303:$AB303,MATCH(Lists!$J$2,$A$1:$AB$1,0))&amp;""),"")</f>
        <v/>
      </c>
      <c r="AL303" s="21">
        <f>IFERROR(TRIM(INDEX($A303:$AB303,MATCH(Lists!$J$3,$A$1:$AB$1,0))&amp;""),"")</f>
        <v/>
      </c>
      <c r="AM303" s="21">
        <f>IFERROR(TRIM(INDEX($A303:$AB303,MATCH(Lists!$J$4,$A$1:$AB$1,0))&amp;""),"")</f>
        <v/>
      </c>
      <c r="AN303" s="21">
        <f>IFERROR(TRIM(INDEX($A303:$AB303,MATCH(Lists!$J$5,$A$1:$AB$1,0))&amp;""),"")</f>
        <v/>
      </c>
      <c r="AO303" s="21">
        <f>IFERROR(TRIM(INDEX($A303:$AB303,MATCH(Lists!$J$6,$A$1:$AB$1,0))&amp;""),"")</f>
        <v/>
      </c>
      <c r="AP303" s="22">
        <f>IF(COUNT(AD303:AF303)=3,IFERROR(ROUND((AD303*Review!$P$6+AE303*Review!$P$7+AF303*Review!$P$8)/(Review!$P$6+Review!$P$7+Review!$P$8),2),""),"")</f>
        <v/>
      </c>
      <c r="AQ303" s="21">
        <f>IF(AP303="","",SUMPRODUCT(ISNUMBER($AP$2:$AP$501)*($AP$2:$AP$501&gt;AP303))+COUNTIF($AP$2:AP303,AP303))</f>
        <v/>
      </c>
    </row>
    <row r="304">
      <c r="AC304" s="19" t="n"/>
      <c r="AD304" s="23" t="n"/>
      <c r="AE304" s="23" t="n"/>
      <c r="AF304" s="23" t="n"/>
      <c r="AG304" s="23" t="n"/>
      <c r="AH304" s="23" t="n"/>
      <c r="AI304" s="23" t="n"/>
      <c r="AJ304" s="19" t="n"/>
      <c r="AK304" s="21">
        <f>IFERROR(TRIM(INDEX($A304:$AB304,MATCH(Lists!$J$2,$A$1:$AB$1,0))&amp;""),"")</f>
        <v/>
      </c>
      <c r="AL304" s="21">
        <f>IFERROR(TRIM(INDEX($A304:$AB304,MATCH(Lists!$J$3,$A$1:$AB$1,0))&amp;""),"")</f>
        <v/>
      </c>
      <c r="AM304" s="21">
        <f>IFERROR(TRIM(INDEX($A304:$AB304,MATCH(Lists!$J$4,$A$1:$AB$1,0))&amp;""),"")</f>
        <v/>
      </c>
      <c r="AN304" s="21">
        <f>IFERROR(TRIM(INDEX($A304:$AB304,MATCH(Lists!$J$5,$A$1:$AB$1,0))&amp;""),"")</f>
        <v/>
      </c>
      <c r="AO304" s="21">
        <f>IFERROR(TRIM(INDEX($A304:$AB304,MATCH(Lists!$J$6,$A$1:$AB$1,0))&amp;""),"")</f>
        <v/>
      </c>
      <c r="AP304" s="22">
        <f>IF(COUNT(AD304:AF304)=3,IFERROR(ROUND((AD304*Review!$P$6+AE304*Review!$P$7+AF304*Review!$P$8)/(Review!$P$6+Review!$P$7+Review!$P$8),2),""),"")</f>
        <v/>
      </c>
      <c r="AQ304" s="21">
        <f>IF(AP304="","",SUMPRODUCT(ISNUMBER($AP$2:$AP$501)*($AP$2:$AP$501&gt;AP304))+COUNTIF($AP$2:AP304,AP304))</f>
        <v/>
      </c>
    </row>
    <row r="305">
      <c r="AC305" s="19" t="n"/>
      <c r="AD305" s="23" t="n"/>
      <c r="AE305" s="23" t="n"/>
      <c r="AF305" s="23" t="n"/>
      <c r="AG305" s="23" t="n"/>
      <c r="AH305" s="23" t="n"/>
      <c r="AI305" s="23" t="n"/>
      <c r="AJ305" s="19" t="n"/>
      <c r="AK305" s="21">
        <f>IFERROR(TRIM(INDEX($A305:$AB305,MATCH(Lists!$J$2,$A$1:$AB$1,0))&amp;""),"")</f>
        <v/>
      </c>
      <c r="AL305" s="21">
        <f>IFERROR(TRIM(INDEX($A305:$AB305,MATCH(Lists!$J$3,$A$1:$AB$1,0))&amp;""),"")</f>
        <v/>
      </c>
      <c r="AM305" s="21">
        <f>IFERROR(TRIM(INDEX($A305:$AB305,MATCH(Lists!$J$4,$A$1:$AB$1,0))&amp;""),"")</f>
        <v/>
      </c>
      <c r="AN305" s="21">
        <f>IFERROR(TRIM(INDEX($A305:$AB305,MATCH(Lists!$J$5,$A$1:$AB$1,0))&amp;""),"")</f>
        <v/>
      </c>
      <c r="AO305" s="21">
        <f>IFERROR(TRIM(INDEX($A305:$AB305,MATCH(Lists!$J$6,$A$1:$AB$1,0))&amp;""),"")</f>
        <v/>
      </c>
      <c r="AP305" s="22">
        <f>IF(COUNT(AD305:AF305)=3,IFERROR(ROUND((AD305*Review!$P$6+AE305*Review!$P$7+AF305*Review!$P$8)/(Review!$P$6+Review!$P$7+Review!$P$8),2),""),"")</f>
        <v/>
      </c>
      <c r="AQ305" s="21">
        <f>IF(AP305="","",SUMPRODUCT(ISNUMBER($AP$2:$AP$501)*($AP$2:$AP$501&gt;AP305))+COUNTIF($AP$2:AP305,AP305))</f>
        <v/>
      </c>
    </row>
    <row r="306">
      <c r="AC306" s="19" t="n"/>
      <c r="AD306" s="23" t="n"/>
      <c r="AE306" s="23" t="n"/>
      <c r="AF306" s="23" t="n"/>
      <c r="AG306" s="23" t="n"/>
      <c r="AH306" s="23" t="n"/>
      <c r="AI306" s="23" t="n"/>
      <c r="AJ306" s="19" t="n"/>
      <c r="AK306" s="21">
        <f>IFERROR(TRIM(INDEX($A306:$AB306,MATCH(Lists!$J$2,$A$1:$AB$1,0))&amp;""),"")</f>
        <v/>
      </c>
      <c r="AL306" s="21">
        <f>IFERROR(TRIM(INDEX($A306:$AB306,MATCH(Lists!$J$3,$A$1:$AB$1,0))&amp;""),"")</f>
        <v/>
      </c>
      <c r="AM306" s="21">
        <f>IFERROR(TRIM(INDEX($A306:$AB306,MATCH(Lists!$J$4,$A$1:$AB$1,0))&amp;""),"")</f>
        <v/>
      </c>
      <c r="AN306" s="21">
        <f>IFERROR(TRIM(INDEX($A306:$AB306,MATCH(Lists!$J$5,$A$1:$AB$1,0))&amp;""),"")</f>
        <v/>
      </c>
      <c r="AO306" s="21">
        <f>IFERROR(TRIM(INDEX($A306:$AB306,MATCH(Lists!$J$6,$A$1:$AB$1,0))&amp;""),"")</f>
        <v/>
      </c>
      <c r="AP306" s="22">
        <f>IF(COUNT(AD306:AF306)=3,IFERROR(ROUND((AD306*Review!$P$6+AE306*Review!$P$7+AF306*Review!$P$8)/(Review!$P$6+Review!$P$7+Review!$P$8),2),""),"")</f>
        <v/>
      </c>
      <c r="AQ306" s="21">
        <f>IF(AP306="","",SUMPRODUCT(ISNUMBER($AP$2:$AP$501)*($AP$2:$AP$501&gt;AP306))+COUNTIF($AP$2:AP306,AP306))</f>
        <v/>
      </c>
    </row>
    <row r="307">
      <c r="AC307" s="19" t="n"/>
      <c r="AD307" s="23" t="n"/>
      <c r="AE307" s="23" t="n"/>
      <c r="AF307" s="23" t="n"/>
      <c r="AG307" s="23" t="n"/>
      <c r="AH307" s="23" t="n"/>
      <c r="AI307" s="23" t="n"/>
      <c r="AJ307" s="19" t="n"/>
      <c r="AK307" s="21">
        <f>IFERROR(TRIM(INDEX($A307:$AB307,MATCH(Lists!$J$2,$A$1:$AB$1,0))&amp;""),"")</f>
        <v/>
      </c>
      <c r="AL307" s="21">
        <f>IFERROR(TRIM(INDEX($A307:$AB307,MATCH(Lists!$J$3,$A$1:$AB$1,0))&amp;""),"")</f>
        <v/>
      </c>
      <c r="AM307" s="21">
        <f>IFERROR(TRIM(INDEX($A307:$AB307,MATCH(Lists!$J$4,$A$1:$AB$1,0))&amp;""),"")</f>
        <v/>
      </c>
      <c r="AN307" s="21">
        <f>IFERROR(TRIM(INDEX($A307:$AB307,MATCH(Lists!$J$5,$A$1:$AB$1,0))&amp;""),"")</f>
        <v/>
      </c>
      <c r="AO307" s="21">
        <f>IFERROR(TRIM(INDEX($A307:$AB307,MATCH(Lists!$J$6,$A$1:$AB$1,0))&amp;""),"")</f>
        <v/>
      </c>
      <c r="AP307" s="22">
        <f>IF(COUNT(AD307:AF307)=3,IFERROR(ROUND((AD307*Review!$P$6+AE307*Review!$P$7+AF307*Review!$P$8)/(Review!$P$6+Review!$P$7+Review!$P$8),2),""),"")</f>
        <v/>
      </c>
      <c r="AQ307" s="21">
        <f>IF(AP307="","",SUMPRODUCT(ISNUMBER($AP$2:$AP$501)*($AP$2:$AP$501&gt;AP307))+COUNTIF($AP$2:AP307,AP307))</f>
        <v/>
      </c>
    </row>
    <row r="308">
      <c r="AC308" s="19" t="n"/>
      <c r="AD308" s="23" t="n"/>
      <c r="AE308" s="23" t="n"/>
      <c r="AF308" s="23" t="n"/>
      <c r="AG308" s="23" t="n"/>
      <c r="AH308" s="23" t="n"/>
      <c r="AI308" s="23" t="n"/>
      <c r="AJ308" s="19" t="n"/>
      <c r="AK308" s="21">
        <f>IFERROR(TRIM(INDEX($A308:$AB308,MATCH(Lists!$J$2,$A$1:$AB$1,0))&amp;""),"")</f>
        <v/>
      </c>
      <c r="AL308" s="21">
        <f>IFERROR(TRIM(INDEX($A308:$AB308,MATCH(Lists!$J$3,$A$1:$AB$1,0))&amp;""),"")</f>
        <v/>
      </c>
      <c r="AM308" s="21">
        <f>IFERROR(TRIM(INDEX($A308:$AB308,MATCH(Lists!$J$4,$A$1:$AB$1,0))&amp;""),"")</f>
        <v/>
      </c>
      <c r="AN308" s="21">
        <f>IFERROR(TRIM(INDEX($A308:$AB308,MATCH(Lists!$J$5,$A$1:$AB$1,0))&amp;""),"")</f>
        <v/>
      </c>
      <c r="AO308" s="21">
        <f>IFERROR(TRIM(INDEX($A308:$AB308,MATCH(Lists!$J$6,$A$1:$AB$1,0))&amp;""),"")</f>
        <v/>
      </c>
      <c r="AP308" s="22">
        <f>IF(COUNT(AD308:AF308)=3,IFERROR(ROUND((AD308*Review!$P$6+AE308*Review!$P$7+AF308*Review!$P$8)/(Review!$P$6+Review!$P$7+Review!$P$8),2),""),"")</f>
        <v/>
      </c>
      <c r="AQ308" s="21">
        <f>IF(AP308="","",SUMPRODUCT(ISNUMBER($AP$2:$AP$501)*($AP$2:$AP$501&gt;AP308))+COUNTIF($AP$2:AP308,AP308))</f>
        <v/>
      </c>
    </row>
    <row r="309">
      <c r="AC309" s="19" t="n"/>
      <c r="AD309" s="23" t="n"/>
      <c r="AE309" s="23" t="n"/>
      <c r="AF309" s="23" t="n"/>
      <c r="AG309" s="23" t="n"/>
      <c r="AH309" s="23" t="n"/>
      <c r="AI309" s="23" t="n"/>
      <c r="AJ309" s="19" t="n"/>
      <c r="AK309" s="21">
        <f>IFERROR(TRIM(INDEX($A309:$AB309,MATCH(Lists!$J$2,$A$1:$AB$1,0))&amp;""),"")</f>
        <v/>
      </c>
      <c r="AL309" s="21">
        <f>IFERROR(TRIM(INDEX($A309:$AB309,MATCH(Lists!$J$3,$A$1:$AB$1,0))&amp;""),"")</f>
        <v/>
      </c>
      <c r="AM309" s="21">
        <f>IFERROR(TRIM(INDEX($A309:$AB309,MATCH(Lists!$J$4,$A$1:$AB$1,0))&amp;""),"")</f>
        <v/>
      </c>
      <c r="AN309" s="21">
        <f>IFERROR(TRIM(INDEX($A309:$AB309,MATCH(Lists!$J$5,$A$1:$AB$1,0))&amp;""),"")</f>
        <v/>
      </c>
      <c r="AO309" s="21">
        <f>IFERROR(TRIM(INDEX($A309:$AB309,MATCH(Lists!$J$6,$A$1:$AB$1,0))&amp;""),"")</f>
        <v/>
      </c>
      <c r="AP309" s="22">
        <f>IF(COUNT(AD309:AF309)=3,IFERROR(ROUND((AD309*Review!$P$6+AE309*Review!$P$7+AF309*Review!$P$8)/(Review!$P$6+Review!$P$7+Review!$P$8),2),""),"")</f>
        <v/>
      </c>
      <c r="AQ309" s="21">
        <f>IF(AP309="","",SUMPRODUCT(ISNUMBER($AP$2:$AP$501)*($AP$2:$AP$501&gt;AP309))+COUNTIF($AP$2:AP309,AP309))</f>
        <v/>
      </c>
    </row>
    <row r="310">
      <c r="AC310" s="19" t="n"/>
      <c r="AD310" s="23" t="n"/>
      <c r="AE310" s="23" t="n"/>
      <c r="AF310" s="23" t="n"/>
      <c r="AG310" s="23" t="n"/>
      <c r="AH310" s="23" t="n"/>
      <c r="AI310" s="23" t="n"/>
      <c r="AJ310" s="19" t="n"/>
      <c r="AK310" s="21">
        <f>IFERROR(TRIM(INDEX($A310:$AB310,MATCH(Lists!$J$2,$A$1:$AB$1,0))&amp;""),"")</f>
        <v/>
      </c>
      <c r="AL310" s="21">
        <f>IFERROR(TRIM(INDEX($A310:$AB310,MATCH(Lists!$J$3,$A$1:$AB$1,0))&amp;""),"")</f>
        <v/>
      </c>
      <c r="AM310" s="21">
        <f>IFERROR(TRIM(INDEX($A310:$AB310,MATCH(Lists!$J$4,$A$1:$AB$1,0))&amp;""),"")</f>
        <v/>
      </c>
      <c r="AN310" s="21">
        <f>IFERROR(TRIM(INDEX($A310:$AB310,MATCH(Lists!$J$5,$A$1:$AB$1,0))&amp;""),"")</f>
        <v/>
      </c>
      <c r="AO310" s="21">
        <f>IFERROR(TRIM(INDEX($A310:$AB310,MATCH(Lists!$J$6,$A$1:$AB$1,0))&amp;""),"")</f>
        <v/>
      </c>
      <c r="AP310" s="22">
        <f>IF(COUNT(AD310:AF310)=3,IFERROR(ROUND((AD310*Review!$P$6+AE310*Review!$P$7+AF310*Review!$P$8)/(Review!$P$6+Review!$P$7+Review!$P$8),2),""),"")</f>
        <v/>
      </c>
      <c r="AQ310" s="21">
        <f>IF(AP310="","",SUMPRODUCT(ISNUMBER($AP$2:$AP$501)*($AP$2:$AP$501&gt;AP310))+COUNTIF($AP$2:AP310,AP310))</f>
        <v/>
      </c>
    </row>
    <row r="311">
      <c r="AC311" s="19" t="n"/>
      <c r="AD311" s="23" t="n"/>
      <c r="AE311" s="23" t="n"/>
      <c r="AF311" s="23" t="n"/>
      <c r="AG311" s="23" t="n"/>
      <c r="AH311" s="23" t="n"/>
      <c r="AI311" s="23" t="n"/>
      <c r="AJ311" s="19" t="n"/>
      <c r="AK311" s="21">
        <f>IFERROR(TRIM(INDEX($A311:$AB311,MATCH(Lists!$J$2,$A$1:$AB$1,0))&amp;""),"")</f>
        <v/>
      </c>
      <c r="AL311" s="21">
        <f>IFERROR(TRIM(INDEX($A311:$AB311,MATCH(Lists!$J$3,$A$1:$AB$1,0))&amp;""),"")</f>
        <v/>
      </c>
      <c r="AM311" s="21">
        <f>IFERROR(TRIM(INDEX($A311:$AB311,MATCH(Lists!$J$4,$A$1:$AB$1,0))&amp;""),"")</f>
        <v/>
      </c>
      <c r="AN311" s="21">
        <f>IFERROR(TRIM(INDEX($A311:$AB311,MATCH(Lists!$J$5,$A$1:$AB$1,0))&amp;""),"")</f>
        <v/>
      </c>
      <c r="AO311" s="21">
        <f>IFERROR(TRIM(INDEX($A311:$AB311,MATCH(Lists!$J$6,$A$1:$AB$1,0))&amp;""),"")</f>
        <v/>
      </c>
      <c r="AP311" s="22">
        <f>IF(COUNT(AD311:AF311)=3,IFERROR(ROUND((AD311*Review!$P$6+AE311*Review!$P$7+AF311*Review!$P$8)/(Review!$P$6+Review!$P$7+Review!$P$8),2),""),"")</f>
        <v/>
      </c>
      <c r="AQ311" s="21">
        <f>IF(AP311="","",SUMPRODUCT(ISNUMBER($AP$2:$AP$501)*($AP$2:$AP$501&gt;AP311))+COUNTIF($AP$2:AP311,AP311))</f>
        <v/>
      </c>
    </row>
    <row r="312">
      <c r="AC312" s="19" t="n"/>
      <c r="AD312" s="23" t="n"/>
      <c r="AE312" s="23" t="n"/>
      <c r="AF312" s="23" t="n"/>
      <c r="AG312" s="23" t="n"/>
      <c r="AH312" s="23" t="n"/>
      <c r="AI312" s="23" t="n"/>
      <c r="AJ312" s="19" t="n"/>
      <c r="AK312" s="21">
        <f>IFERROR(TRIM(INDEX($A312:$AB312,MATCH(Lists!$J$2,$A$1:$AB$1,0))&amp;""),"")</f>
        <v/>
      </c>
      <c r="AL312" s="21">
        <f>IFERROR(TRIM(INDEX($A312:$AB312,MATCH(Lists!$J$3,$A$1:$AB$1,0))&amp;""),"")</f>
        <v/>
      </c>
      <c r="AM312" s="21">
        <f>IFERROR(TRIM(INDEX($A312:$AB312,MATCH(Lists!$J$4,$A$1:$AB$1,0))&amp;""),"")</f>
        <v/>
      </c>
      <c r="AN312" s="21">
        <f>IFERROR(TRIM(INDEX($A312:$AB312,MATCH(Lists!$J$5,$A$1:$AB$1,0))&amp;""),"")</f>
        <v/>
      </c>
      <c r="AO312" s="21">
        <f>IFERROR(TRIM(INDEX($A312:$AB312,MATCH(Lists!$J$6,$A$1:$AB$1,0))&amp;""),"")</f>
        <v/>
      </c>
      <c r="AP312" s="22">
        <f>IF(COUNT(AD312:AF312)=3,IFERROR(ROUND((AD312*Review!$P$6+AE312*Review!$P$7+AF312*Review!$P$8)/(Review!$P$6+Review!$P$7+Review!$P$8),2),""),"")</f>
        <v/>
      </c>
      <c r="AQ312" s="21">
        <f>IF(AP312="","",SUMPRODUCT(ISNUMBER($AP$2:$AP$501)*($AP$2:$AP$501&gt;AP312))+COUNTIF($AP$2:AP312,AP312))</f>
        <v/>
      </c>
    </row>
    <row r="313">
      <c r="AC313" s="19" t="n"/>
      <c r="AD313" s="23" t="n"/>
      <c r="AE313" s="23" t="n"/>
      <c r="AF313" s="23" t="n"/>
      <c r="AG313" s="23" t="n"/>
      <c r="AH313" s="23" t="n"/>
      <c r="AI313" s="23" t="n"/>
      <c r="AJ313" s="19" t="n"/>
      <c r="AK313" s="21">
        <f>IFERROR(TRIM(INDEX($A313:$AB313,MATCH(Lists!$J$2,$A$1:$AB$1,0))&amp;""),"")</f>
        <v/>
      </c>
      <c r="AL313" s="21">
        <f>IFERROR(TRIM(INDEX($A313:$AB313,MATCH(Lists!$J$3,$A$1:$AB$1,0))&amp;""),"")</f>
        <v/>
      </c>
      <c r="AM313" s="21">
        <f>IFERROR(TRIM(INDEX($A313:$AB313,MATCH(Lists!$J$4,$A$1:$AB$1,0))&amp;""),"")</f>
        <v/>
      </c>
      <c r="AN313" s="21">
        <f>IFERROR(TRIM(INDEX($A313:$AB313,MATCH(Lists!$J$5,$A$1:$AB$1,0))&amp;""),"")</f>
        <v/>
      </c>
      <c r="AO313" s="21">
        <f>IFERROR(TRIM(INDEX($A313:$AB313,MATCH(Lists!$J$6,$A$1:$AB$1,0))&amp;""),"")</f>
        <v/>
      </c>
      <c r="AP313" s="22">
        <f>IF(COUNT(AD313:AF313)=3,IFERROR(ROUND((AD313*Review!$P$6+AE313*Review!$P$7+AF313*Review!$P$8)/(Review!$P$6+Review!$P$7+Review!$P$8),2),""),"")</f>
        <v/>
      </c>
      <c r="AQ313" s="21">
        <f>IF(AP313="","",SUMPRODUCT(ISNUMBER($AP$2:$AP$501)*($AP$2:$AP$501&gt;AP313))+COUNTIF($AP$2:AP313,AP313))</f>
        <v/>
      </c>
    </row>
    <row r="314">
      <c r="AC314" s="19" t="n"/>
      <c r="AD314" s="23" t="n"/>
      <c r="AE314" s="23" t="n"/>
      <c r="AF314" s="23" t="n"/>
      <c r="AG314" s="23" t="n"/>
      <c r="AH314" s="23" t="n"/>
      <c r="AI314" s="23" t="n"/>
      <c r="AJ314" s="19" t="n"/>
      <c r="AK314" s="21">
        <f>IFERROR(TRIM(INDEX($A314:$AB314,MATCH(Lists!$J$2,$A$1:$AB$1,0))&amp;""),"")</f>
        <v/>
      </c>
      <c r="AL314" s="21">
        <f>IFERROR(TRIM(INDEX($A314:$AB314,MATCH(Lists!$J$3,$A$1:$AB$1,0))&amp;""),"")</f>
        <v/>
      </c>
      <c r="AM314" s="21">
        <f>IFERROR(TRIM(INDEX($A314:$AB314,MATCH(Lists!$J$4,$A$1:$AB$1,0))&amp;""),"")</f>
        <v/>
      </c>
      <c r="AN314" s="21">
        <f>IFERROR(TRIM(INDEX($A314:$AB314,MATCH(Lists!$J$5,$A$1:$AB$1,0))&amp;""),"")</f>
        <v/>
      </c>
      <c r="AO314" s="21">
        <f>IFERROR(TRIM(INDEX($A314:$AB314,MATCH(Lists!$J$6,$A$1:$AB$1,0))&amp;""),"")</f>
        <v/>
      </c>
      <c r="AP314" s="22">
        <f>IF(COUNT(AD314:AF314)=3,IFERROR(ROUND((AD314*Review!$P$6+AE314*Review!$P$7+AF314*Review!$P$8)/(Review!$P$6+Review!$P$7+Review!$P$8),2),""),"")</f>
        <v/>
      </c>
      <c r="AQ314" s="21">
        <f>IF(AP314="","",SUMPRODUCT(ISNUMBER($AP$2:$AP$501)*($AP$2:$AP$501&gt;AP314))+COUNTIF($AP$2:AP314,AP314))</f>
        <v/>
      </c>
    </row>
    <row r="315">
      <c r="AC315" s="19" t="n"/>
      <c r="AD315" s="23" t="n"/>
      <c r="AE315" s="23" t="n"/>
      <c r="AF315" s="23" t="n"/>
      <c r="AG315" s="23" t="n"/>
      <c r="AH315" s="23" t="n"/>
      <c r="AI315" s="23" t="n"/>
      <c r="AJ315" s="19" t="n"/>
      <c r="AK315" s="21">
        <f>IFERROR(TRIM(INDEX($A315:$AB315,MATCH(Lists!$J$2,$A$1:$AB$1,0))&amp;""),"")</f>
        <v/>
      </c>
      <c r="AL315" s="21">
        <f>IFERROR(TRIM(INDEX($A315:$AB315,MATCH(Lists!$J$3,$A$1:$AB$1,0))&amp;""),"")</f>
        <v/>
      </c>
      <c r="AM315" s="21">
        <f>IFERROR(TRIM(INDEX($A315:$AB315,MATCH(Lists!$J$4,$A$1:$AB$1,0))&amp;""),"")</f>
        <v/>
      </c>
      <c r="AN315" s="21">
        <f>IFERROR(TRIM(INDEX($A315:$AB315,MATCH(Lists!$J$5,$A$1:$AB$1,0))&amp;""),"")</f>
        <v/>
      </c>
      <c r="AO315" s="21">
        <f>IFERROR(TRIM(INDEX($A315:$AB315,MATCH(Lists!$J$6,$A$1:$AB$1,0))&amp;""),"")</f>
        <v/>
      </c>
      <c r="AP315" s="22">
        <f>IF(COUNT(AD315:AF315)=3,IFERROR(ROUND((AD315*Review!$P$6+AE315*Review!$P$7+AF315*Review!$P$8)/(Review!$P$6+Review!$P$7+Review!$P$8),2),""),"")</f>
        <v/>
      </c>
      <c r="AQ315" s="21">
        <f>IF(AP315="","",SUMPRODUCT(ISNUMBER($AP$2:$AP$501)*($AP$2:$AP$501&gt;AP315))+COUNTIF($AP$2:AP315,AP315))</f>
        <v/>
      </c>
    </row>
    <row r="316">
      <c r="AC316" s="19" t="n"/>
      <c r="AD316" s="23" t="n"/>
      <c r="AE316" s="23" t="n"/>
      <c r="AF316" s="23" t="n"/>
      <c r="AG316" s="23" t="n"/>
      <c r="AH316" s="23" t="n"/>
      <c r="AI316" s="23" t="n"/>
      <c r="AJ316" s="19" t="n"/>
      <c r="AK316" s="21">
        <f>IFERROR(TRIM(INDEX($A316:$AB316,MATCH(Lists!$J$2,$A$1:$AB$1,0))&amp;""),"")</f>
        <v/>
      </c>
      <c r="AL316" s="21">
        <f>IFERROR(TRIM(INDEX($A316:$AB316,MATCH(Lists!$J$3,$A$1:$AB$1,0))&amp;""),"")</f>
        <v/>
      </c>
      <c r="AM316" s="21">
        <f>IFERROR(TRIM(INDEX($A316:$AB316,MATCH(Lists!$J$4,$A$1:$AB$1,0))&amp;""),"")</f>
        <v/>
      </c>
      <c r="AN316" s="21">
        <f>IFERROR(TRIM(INDEX($A316:$AB316,MATCH(Lists!$J$5,$A$1:$AB$1,0))&amp;""),"")</f>
        <v/>
      </c>
      <c r="AO316" s="21">
        <f>IFERROR(TRIM(INDEX($A316:$AB316,MATCH(Lists!$J$6,$A$1:$AB$1,0))&amp;""),"")</f>
        <v/>
      </c>
      <c r="AP316" s="22">
        <f>IF(COUNT(AD316:AF316)=3,IFERROR(ROUND((AD316*Review!$P$6+AE316*Review!$P$7+AF316*Review!$P$8)/(Review!$P$6+Review!$P$7+Review!$P$8),2),""),"")</f>
        <v/>
      </c>
      <c r="AQ316" s="21">
        <f>IF(AP316="","",SUMPRODUCT(ISNUMBER($AP$2:$AP$501)*($AP$2:$AP$501&gt;AP316))+COUNTIF($AP$2:AP316,AP316))</f>
        <v/>
      </c>
    </row>
    <row r="317">
      <c r="AC317" s="19" t="n"/>
      <c r="AD317" s="23" t="n"/>
      <c r="AE317" s="23" t="n"/>
      <c r="AF317" s="23" t="n"/>
      <c r="AG317" s="23" t="n"/>
      <c r="AH317" s="23" t="n"/>
      <c r="AI317" s="23" t="n"/>
      <c r="AJ317" s="19" t="n"/>
      <c r="AK317" s="21">
        <f>IFERROR(TRIM(INDEX($A317:$AB317,MATCH(Lists!$J$2,$A$1:$AB$1,0))&amp;""),"")</f>
        <v/>
      </c>
      <c r="AL317" s="21">
        <f>IFERROR(TRIM(INDEX($A317:$AB317,MATCH(Lists!$J$3,$A$1:$AB$1,0))&amp;""),"")</f>
        <v/>
      </c>
      <c r="AM317" s="21">
        <f>IFERROR(TRIM(INDEX($A317:$AB317,MATCH(Lists!$J$4,$A$1:$AB$1,0))&amp;""),"")</f>
        <v/>
      </c>
      <c r="AN317" s="21">
        <f>IFERROR(TRIM(INDEX($A317:$AB317,MATCH(Lists!$J$5,$A$1:$AB$1,0))&amp;""),"")</f>
        <v/>
      </c>
      <c r="AO317" s="21">
        <f>IFERROR(TRIM(INDEX($A317:$AB317,MATCH(Lists!$J$6,$A$1:$AB$1,0))&amp;""),"")</f>
        <v/>
      </c>
      <c r="AP317" s="22">
        <f>IF(COUNT(AD317:AF317)=3,IFERROR(ROUND((AD317*Review!$P$6+AE317*Review!$P$7+AF317*Review!$P$8)/(Review!$P$6+Review!$P$7+Review!$P$8),2),""),"")</f>
        <v/>
      </c>
      <c r="AQ317" s="21">
        <f>IF(AP317="","",SUMPRODUCT(ISNUMBER($AP$2:$AP$501)*($AP$2:$AP$501&gt;AP317))+COUNTIF($AP$2:AP317,AP317))</f>
        <v/>
      </c>
    </row>
    <row r="318">
      <c r="AC318" s="19" t="n"/>
      <c r="AD318" s="23" t="n"/>
      <c r="AE318" s="23" t="n"/>
      <c r="AF318" s="23" t="n"/>
      <c r="AG318" s="23" t="n"/>
      <c r="AH318" s="23" t="n"/>
      <c r="AI318" s="23" t="n"/>
      <c r="AJ318" s="19" t="n"/>
      <c r="AK318" s="21">
        <f>IFERROR(TRIM(INDEX($A318:$AB318,MATCH(Lists!$J$2,$A$1:$AB$1,0))&amp;""),"")</f>
        <v/>
      </c>
      <c r="AL318" s="21">
        <f>IFERROR(TRIM(INDEX($A318:$AB318,MATCH(Lists!$J$3,$A$1:$AB$1,0))&amp;""),"")</f>
        <v/>
      </c>
      <c r="AM318" s="21">
        <f>IFERROR(TRIM(INDEX($A318:$AB318,MATCH(Lists!$J$4,$A$1:$AB$1,0))&amp;""),"")</f>
        <v/>
      </c>
      <c r="AN318" s="21">
        <f>IFERROR(TRIM(INDEX($A318:$AB318,MATCH(Lists!$J$5,$A$1:$AB$1,0))&amp;""),"")</f>
        <v/>
      </c>
      <c r="AO318" s="21">
        <f>IFERROR(TRIM(INDEX($A318:$AB318,MATCH(Lists!$J$6,$A$1:$AB$1,0))&amp;""),"")</f>
        <v/>
      </c>
      <c r="AP318" s="22">
        <f>IF(COUNT(AD318:AF318)=3,IFERROR(ROUND((AD318*Review!$P$6+AE318*Review!$P$7+AF318*Review!$P$8)/(Review!$P$6+Review!$P$7+Review!$P$8),2),""),"")</f>
        <v/>
      </c>
      <c r="AQ318" s="21">
        <f>IF(AP318="","",SUMPRODUCT(ISNUMBER($AP$2:$AP$501)*($AP$2:$AP$501&gt;AP318))+COUNTIF($AP$2:AP318,AP318))</f>
        <v/>
      </c>
    </row>
    <row r="319">
      <c r="AC319" s="19" t="n"/>
      <c r="AD319" s="23" t="n"/>
      <c r="AE319" s="23" t="n"/>
      <c r="AF319" s="23" t="n"/>
      <c r="AG319" s="23" t="n"/>
      <c r="AH319" s="23" t="n"/>
      <c r="AI319" s="23" t="n"/>
      <c r="AJ319" s="19" t="n"/>
      <c r="AK319" s="21">
        <f>IFERROR(TRIM(INDEX($A319:$AB319,MATCH(Lists!$J$2,$A$1:$AB$1,0))&amp;""),"")</f>
        <v/>
      </c>
      <c r="AL319" s="21">
        <f>IFERROR(TRIM(INDEX($A319:$AB319,MATCH(Lists!$J$3,$A$1:$AB$1,0))&amp;""),"")</f>
        <v/>
      </c>
      <c r="AM319" s="21">
        <f>IFERROR(TRIM(INDEX($A319:$AB319,MATCH(Lists!$J$4,$A$1:$AB$1,0))&amp;""),"")</f>
        <v/>
      </c>
      <c r="AN319" s="21">
        <f>IFERROR(TRIM(INDEX($A319:$AB319,MATCH(Lists!$J$5,$A$1:$AB$1,0))&amp;""),"")</f>
        <v/>
      </c>
      <c r="AO319" s="21">
        <f>IFERROR(TRIM(INDEX($A319:$AB319,MATCH(Lists!$J$6,$A$1:$AB$1,0))&amp;""),"")</f>
        <v/>
      </c>
      <c r="AP319" s="22">
        <f>IF(COUNT(AD319:AF319)=3,IFERROR(ROUND((AD319*Review!$P$6+AE319*Review!$P$7+AF319*Review!$P$8)/(Review!$P$6+Review!$P$7+Review!$P$8),2),""),"")</f>
        <v/>
      </c>
      <c r="AQ319" s="21">
        <f>IF(AP319="","",SUMPRODUCT(ISNUMBER($AP$2:$AP$501)*($AP$2:$AP$501&gt;AP319))+COUNTIF($AP$2:AP319,AP319))</f>
        <v/>
      </c>
    </row>
    <row r="320">
      <c r="AC320" s="19" t="n"/>
      <c r="AD320" s="23" t="n"/>
      <c r="AE320" s="23" t="n"/>
      <c r="AF320" s="23" t="n"/>
      <c r="AG320" s="23" t="n"/>
      <c r="AH320" s="23" t="n"/>
      <c r="AI320" s="23" t="n"/>
      <c r="AJ320" s="19" t="n"/>
      <c r="AK320" s="21">
        <f>IFERROR(TRIM(INDEX($A320:$AB320,MATCH(Lists!$J$2,$A$1:$AB$1,0))&amp;""),"")</f>
        <v/>
      </c>
      <c r="AL320" s="21">
        <f>IFERROR(TRIM(INDEX($A320:$AB320,MATCH(Lists!$J$3,$A$1:$AB$1,0))&amp;""),"")</f>
        <v/>
      </c>
      <c r="AM320" s="21">
        <f>IFERROR(TRIM(INDEX($A320:$AB320,MATCH(Lists!$J$4,$A$1:$AB$1,0))&amp;""),"")</f>
        <v/>
      </c>
      <c r="AN320" s="21">
        <f>IFERROR(TRIM(INDEX($A320:$AB320,MATCH(Lists!$J$5,$A$1:$AB$1,0))&amp;""),"")</f>
        <v/>
      </c>
      <c r="AO320" s="21">
        <f>IFERROR(TRIM(INDEX($A320:$AB320,MATCH(Lists!$J$6,$A$1:$AB$1,0))&amp;""),"")</f>
        <v/>
      </c>
      <c r="AP320" s="22">
        <f>IF(COUNT(AD320:AF320)=3,IFERROR(ROUND((AD320*Review!$P$6+AE320*Review!$P$7+AF320*Review!$P$8)/(Review!$P$6+Review!$P$7+Review!$P$8),2),""),"")</f>
        <v/>
      </c>
      <c r="AQ320" s="21">
        <f>IF(AP320="","",SUMPRODUCT(ISNUMBER($AP$2:$AP$501)*($AP$2:$AP$501&gt;AP320))+COUNTIF($AP$2:AP320,AP320))</f>
        <v/>
      </c>
    </row>
    <row r="321">
      <c r="AC321" s="19" t="n"/>
      <c r="AD321" s="23" t="n"/>
      <c r="AE321" s="23" t="n"/>
      <c r="AF321" s="23" t="n"/>
      <c r="AG321" s="23" t="n"/>
      <c r="AH321" s="23" t="n"/>
      <c r="AI321" s="23" t="n"/>
      <c r="AJ321" s="19" t="n"/>
      <c r="AK321" s="21">
        <f>IFERROR(TRIM(INDEX($A321:$AB321,MATCH(Lists!$J$2,$A$1:$AB$1,0))&amp;""),"")</f>
        <v/>
      </c>
      <c r="AL321" s="21">
        <f>IFERROR(TRIM(INDEX($A321:$AB321,MATCH(Lists!$J$3,$A$1:$AB$1,0))&amp;""),"")</f>
        <v/>
      </c>
      <c r="AM321" s="21">
        <f>IFERROR(TRIM(INDEX($A321:$AB321,MATCH(Lists!$J$4,$A$1:$AB$1,0))&amp;""),"")</f>
        <v/>
      </c>
      <c r="AN321" s="21">
        <f>IFERROR(TRIM(INDEX($A321:$AB321,MATCH(Lists!$J$5,$A$1:$AB$1,0))&amp;""),"")</f>
        <v/>
      </c>
      <c r="AO321" s="21">
        <f>IFERROR(TRIM(INDEX($A321:$AB321,MATCH(Lists!$J$6,$A$1:$AB$1,0))&amp;""),"")</f>
        <v/>
      </c>
      <c r="AP321" s="22">
        <f>IF(COUNT(AD321:AF321)=3,IFERROR(ROUND((AD321*Review!$P$6+AE321*Review!$P$7+AF321*Review!$P$8)/(Review!$P$6+Review!$P$7+Review!$P$8),2),""),"")</f>
        <v/>
      </c>
      <c r="AQ321" s="21">
        <f>IF(AP321="","",SUMPRODUCT(ISNUMBER($AP$2:$AP$501)*($AP$2:$AP$501&gt;AP321))+COUNTIF($AP$2:AP321,AP321))</f>
        <v/>
      </c>
    </row>
    <row r="322">
      <c r="AC322" s="19" t="n"/>
      <c r="AD322" s="23" t="n"/>
      <c r="AE322" s="23" t="n"/>
      <c r="AF322" s="23" t="n"/>
      <c r="AG322" s="23" t="n"/>
      <c r="AH322" s="23" t="n"/>
      <c r="AI322" s="23" t="n"/>
      <c r="AJ322" s="19" t="n"/>
      <c r="AK322" s="21">
        <f>IFERROR(TRIM(INDEX($A322:$AB322,MATCH(Lists!$J$2,$A$1:$AB$1,0))&amp;""),"")</f>
        <v/>
      </c>
      <c r="AL322" s="21">
        <f>IFERROR(TRIM(INDEX($A322:$AB322,MATCH(Lists!$J$3,$A$1:$AB$1,0))&amp;""),"")</f>
        <v/>
      </c>
      <c r="AM322" s="21">
        <f>IFERROR(TRIM(INDEX($A322:$AB322,MATCH(Lists!$J$4,$A$1:$AB$1,0))&amp;""),"")</f>
        <v/>
      </c>
      <c r="AN322" s="21">
        <f>IFERROR(TRIM(INDEX($A322:$AB322,MATCH(Lists!$J$5,$A$1:$AB$1,0))&amp;""),"")</f>
        <v/>
      </c>
      <c r="AO322" s="21">
        <f>IFERROR(TRIM(INDEX($A322:$AB322,MATCH(Lists!$J$6,$A$1:$AB$1,0))&amp;""),"")</f>
        <v/>
      </c>
      <c r="AP322" s="22">
        <f>IF(COUNT(AD322:AF322)=3,IFERROR(ROUND((AD322*Review!$P$6+AE322*Review!$P$7+AF322*Review!$P$8)/(Review!$P$6+Review!$P$7+Review!$P$8),2),""),"")</f>
        <v/>
      </c>
      <c r="AQ322" s="21">
        <f>IF(AP322="","",SUMPRODUCT(ISNUMBER($AP$2:$AP$501)*($AP$2:$AP$501&gt;AP322))+COUNTIF($AP$2:AP322,AP322))</f>
        <v/>
      </c>
    </row>
    <row r="323">
      <c r="AC323" s="19" t="n"/>
      <c r="AD323" s="23" t="n"/>
      <c r="AE323" s="23" t="n"/>
      <c r="AF323" s="23" t="n"/>
      <c r="AG323" s="23" t="n"/>
      <c r="AH323" s="23" t="n"/>
      <c r="AI323" s="23" t="n"/>
      <c r="AJ323" s="19" t="n"/>
      <c r="AK323" s="21">
        <f>IFERROR(TRIM(INDEX($A323:$AB323,MATCH(Lists!$J$2,$A$1:$AB$1,0))&amp;""),"")</f>
        <v/>
      </c>
      <c r="AL323" s="21">
        <f>IFERROR(TRIM(INDEX($A323:$AB323,MATCH(Lists!$J$3,$A$1:$AB$1,0))&amp;""),"")</f>
        <v/>
      </c>
      <c r="AM323" s="21">
        <f>IFERROR(TRIM(INDEX($A323:$AB323,MATCH(Lists!$J$4,$A$1:$AB$1,0))&amp;""),"")</f>
        <v/>
      </c>
      <c r="AN323" s="21">
        <f>IFERROR(TRIM(INDEX($A323:$AB323,MATCH(Lists!$J$5,$A$1:$AB$1,0))&amp;""),"")</f>
        <v/>
      </c>
      <c r="AO323" s="21">
        <f>IFERROR(TRIM(INDEX($A323:$AB323,MATCH(Lists!$J$6,$A$1:$AB$1,0))&amp;""),"")</f>
        <v/>
      </c>
      <c r="AP323" s="22">
        <f>IF(COUNT(AD323:AF323)=3,IFERROR(ROUND((AD323*Review!$P$6+AE323*Review!$P$7+AF323*Review!$P$8)/(Review!$P$6+Review!$P$7+Review!$P$8),2),""),"")</f>
        <v/>
      </c>
      <c r="AQ323" s="21">
        <f>IF(AP323="","",SUMPRODUCT(ISNUMBER($AP$2:$AP$501)*($AP$2:$AP$501&gt;AP323))+COUNTIF($AP$2:AP323,AP323))</f>
        <v/>
      </c>
    </row>
    <row r="324">
      <c r="AC324" s="19" t="n"/>
      <c r="AD324" s="23" t="n"/>
      <c r="AE324" s="23" t="n"/>
      <c r="AF324" s="23" t="n"/>
      <c r="AG324" s="23" t="n"/>
      <c r="AH324" s="23" t="n"/>
      <c r="AI324" s="23" t="n"/>
      <c r="AJ324" s="19" t="n"/>
      <c r="AK324" s="21">
        <f>IFERROR(TRIM(INDEX($A324:$AB324,MATCH(Lists!$J$2,$A$1:$AB$1,0))&amp;""),"")</f>
        <v/>
      </c>
      <c r="AL324" s="21">
        <f>IFERROR(TRIM(INDEX($A324:$AB324,MATCH(Lists!$J$3,$A$1:$AB$1,0))&amp;""),"")</f>
        <v/>
      </c>
      <c r="AM324" s="21">
        <f>IFERROR(TRIM(INDEX($A324:$AB324,MATCH(Lists!$J$4,$A$1:$AB$1,0))&amp;""),"")</f>
        <v/>
      </c>
      <c r="AN324" s="21">
        <f>IFERROR(TRIM(INDEX($A324:$AB324,MATCH(Lists!$J$5,$A$1:$AB$1,0))&amp;""),"")</f>
        <v/>
      </c>
      <c r="AO324" s="21">
        <f>IFERROR(TRIM(INDEX($A324:$AB324,MATCH(Lists!$J$6,$A$1:$AB$1,0))&amp;""),"")</f>
        <v/>
      </c>
      <c r="AP324" s="22">
        <f>IF(COUNT(AD324:AF324)=3,IFERROR(ROUND((AD324*Review!$P$6+AE324*Review!$P$7+AF324*Review!$P$8)/(Review!$P$6+Review!$P$7+Review!$P$8),2),""),"")</f>
        <v/>
      </c>
      <c r="AQ324" s="21">
        <f>IF(AP324="","",SUMPRODUCT(ISNUMBER($AP$2:$AP$501)*($AP$2:$AP$501&gt;AP324))+COUNTIF($AP$2:AP324,AP324))</f>
        <v/>
      </c>
    </row>
    <row r="325">
      <c r="AC325" s="19" t="n"/>
      <c r="AD325" s="23" t="n"/>
      <c r="AE325" s="23" t="n"/>
      <c r="AF325" s="23" t="n"/>
      <c r="AG325" s="23" t="n"/>
      <c r="AH325" s="23" t="n"/>
      <c r="AI325" s="23" t="n"/>
      <c r="AJ325" s="19" t="n"/>
      <c r="AK325" s="21">
        <f>IFERROR(TRIM(INDEX($A325:$AB325,MATCH(Lists!$J$2,$A$1:$AB$1,0))&amp;""),"")</f>
        <v/>
      </c>
      <c r="AL325" s="21">
        <f>IFERROR(TRIM(INDEX($A325:$AB325,MATCH(Lists!$J$3,$A$1:$AB$1,0))&amp;""),"")</f>
        <v/>
      </c>
      <c r="AM325" s="21">
        <f>IFERROR(TRIM(INDEX($A325:$AB325,MATCH(Lists!$J$4,$A$1:$AB$1,0))&amp;""),"")</f>
        <v/>
      </c>
      <c r="AN325" s="21">
        <f>IFERROR(TRIM(INDEX($A325:$AB325,MATCH(Lists!$J$5,$A$1:$AB$1,0))&amp;""),"")</f>
        <v/>
      </c>
      <c r="AO325" s="21">
        <f>IFERROR(TRIM(INDEX($A325:$AB325,MATCH(Lists!$J$6,$A$1:$AB$1,0))&amp;""),"")</f>
        <v/>
      </c>
      <c r="AP325" s="22">
        <f>IF(COUNT(AD325:AF325)=3,IFERROR(ROUND((AD325*Review!$P$6+AE325*Review!$P$7+AF325*Review!$P$8)/(Review!$P$6+Review!$P$7+Review!$P$8),2),""),"")</f>
        <v/>
      </c>
      <c r="AQ325" s="21">
        <f>IF(AP325="","",SUMPRODUCT(ISNUMBER($AP$2:$AP$501)*($AP$2:$AP$501&gt;AP325))+COUNTIF($AP$2:AP325,AP325))</f>
        <v/>
      </c>
    </row>
    <row r="326">
      <c r="AC326" s="19" t="n"/>
      <c r="AD326" s="23" t="n"/>
      <c r="AE326" s="23" t="n"/>
      <c r="AF326" s="23" t="n"/>
      <c r="AG326" s="23" t="n"/>
      <c r="AH326" s="23" t="n"/>
      <c r="AI326" s="23" t="n"/>
      <c r="AJ326" s="19" t="n"/>
      <c r="AK326" s="21">
        <f>IFERROR(TRIM(INDEX($A326:$AB326,MATCH(Lists!$J$2,$A$1:$AB$1,0))&amp;""),"")</f>
        <v/>
      </c>
      <c r="AL326" s="21">
        <f>IFERROR(TRIM(INDEX($A326:$AB326,MATCH(Lists!$J$3,$A$1:$AB$1,0))&amp;""),"")</f>
        <v/>
      </c>
      <c r="AM326" s="21">
        <f>IFERROR(TRIM(INDEX($A326:$AB326,MATCH(Lists!$J$4,$A$1:$AB$1,0))&amp;""),"")</f>
        <v/>
      </c>
      <c r="AN326" s="21">
        <f>IFERROR(TRIM(INDEX($A326:$AB326,MATCH(Lists!$J$5,$A$1:$AB$1,0))&amp;""),"")</f>
        <v/>
      </c>
      <c r="AO326" s="21">
        <f>IFERROR(TRIM(INDEX($A326:$AB326,MATCH(Lists!$J$6,$A$1:$AB$1,0))&amp;""),"")</f>
        <v/>
      </c>
      <c r="AP326" s="22">
        <f>IF(COUNT(AD326:AF326)=3,IFERROR(ROUND((AD326*Review!$P$6+AE326*Review!$P$7+AF326*Review!$P$8)/(Review!$P$6+Review!$P$7+Review!$P$8),2),""),"")</f>
        <v/>
      </c>
      <c r="AQ326" s="21">
        <f>IF(AP326="","",SUMPRODUCT(ISNUMBER($AP$2:$AP$501)*($AP$2:$AP$501&gt;AP326))+COUNTIF($AP$2:AP326,AP326))</f>
        <v/>
      </c>
    </row>
    <row r="327">
      <c r="AC327" s="19" t="n"/>
      <c r="AD327" s="23" t="n"/>
      <c r="AE327" s="23" t="n"/>
      <c r="AF327" s="23" t="n"/>
      <c r="AG327" s="23" t="n"/>
      <c r="AH327" s="23" t="n"/>
      <c r="AI327" s="23" t="n"/>
      <c r="AJ327" s="19" t="n"/>
      <c r="AK327" s="21">
        <f>IFERROR(TRIM(INDEX($A327:$AB327,MATCH(Lists!$J$2,$A$1:$AB$1,0))&amp;""),"")</f>
        <v/>
      </c>
      <c r="AL327" s="21">
        <f>IFERROR(TRIM(INDEX($A327:$AB327,MATCH(Lists!$J$3,$A$1:$AB$1,0))&amp;""),"")</f>
        <v/>
      </c>
      <c r="AM327" s="21">
        <f>IFERROR(TRIM(INDEX($A327:$AB327,MATCH(Lists!$J$4,$A$1:$AB$1,0))&amp;""),"")</f>
        <v/>
      </c>
      <c r="AN327" s="21">
        <f>IFERROR(TRIM(INDEX($A327:$AB327,MATCH(Lists!$J$5,$A$1:$AB$1,0))&amp;""),"")</f>
        <v/>
      </c>
      <c r="AO327" s="21">
        <f>IFERROR(TRIM(INDEX($A327:$AB327,MATCH(Lists!$J$6,$A$1:$AB$1,0))&amp;""),"")</f>
        <v/>
      </c>
      <c r="AP327" s="22">
        <f>IF(COUNT(AD327:AF327)=3,IFERROR(ROUND((AD327*Review!$P$6+AE327*Review!$P$7+AF327*Review!$P$8)/(Review!$P$6+Review!$P$7+Review!$P$8),2),""),"")</f>
        <v/>
      </c>
      <c r="AQ327" s="21">
        <f>IF(AP327="","",SUMPRODUCT(ISNUMBER($AP$2:$AP$501)*($AP$2:$AP$501&gt;AP327))+COUNTIF($AP$2:AP327,AP327))</f>
        <v/>
      </c>
    </row>
    <row r="328">
      <c r="AC328" s="19" t="n"/>
      <c r="AD328" s="23" t="n"/>
      <c r="AE328" s="23" t="n"/>
      <c r="AF328" s="23" t="n"/>
      <c r="AG328" s="23" t="n"/>
      <c r="AH328" s="23" t="n"/>
      <c r="AI328" s="23" t="n"/>
      <c r="AJ328" s="19" t="n"/>
      <c r="AK328" s="21">
        <f>IFERROR(TRIM(INDEX($A328:$AB328,MATCH(Lists!$J$2,$A$1:$AB$1,0))&amp;""),"")</f>
        <v/>
      </c>
      <c r="AL328" s="21">
        <f>IFERROR(TRIM(INDEX($A328:$AB328,MATCH(Lists!$J$3,$A$1:$AB$1,0))&amp;""),"")</f>
        <v/>
      </c>
      <c r="AM328" s="21">
        <f>IFERROR(TRIM(INDEX($A328:$AB328,MATCH(Lists!$J$4,$A$1:$AB$1,0))&amp;""),"")</f>
        <v/>
      </c>
      <c r="AN328" s="21">
        <f>IFERROR(TRIM(INDEX($A328:$AB328,MATCH(Lists!$J$5,$A$1:$AB$1,0))&amp;""),"")</f>
        <v/>
      </c>
      <c r="AO328" s="21">
        <f>IFERROR(TRIM(INDEX($A328:$AB328,MATCH(Lists!$J$6,$A$1:$AB$1,0))&amp;""),"")</f>
        <v/>
      </c>
      <c r="AP328" s="22">
        <f>IF(COUNT(AD328:AF328)=3,IFERROR(ROUND((AD328*Review!$P$6+AE328*Review!$P$7+AF328*Review!$P$8)/(Review!$P$6+Review!$P$7+Review!$P$8),2),""),"")</f>
        <v/>
      </c>
      <c r="AQ328" s="21">
        <f>IF(AP328="","",SUMPRODUCT(ISNUMBER($AP$2:$AP$501)*($AP$2:$AP$501&gt;AP328))+COUNTIF($AP$2:AP328,AP328))</f>
        <v/>
      </c>
    </row>
    <row r="329">
      <c r="AC329" s="19" t="n"/>
      <c r="AD329" s="23" t="n"/>
      <c r="AE329" s="23" t="n"/>
      <c r="AF329" s="23" t="n"/>
      <c r="AG329" s="23" t="n"/>
      <c r="AH329" s="23" t="n"/>
      <c r="AI329" s="23" t="n"/>
      <c r="AJ329" s="19" t="n"/>
      <c r="AK329" s="21">
        <f>IFERROR(TRIM(INDEX($A329:$AB329,MATCH(Lists!$J$2,$A$1:$AB$1,0))&amp;""),"")</f>
        <v/>
      </c>
      <c r="AL329" s="21">
        <f>IFERROR(TRIM(INDEX($A329:$AB329,MATCH(Lists!$J$3,$A$1:$AB$1,0))&amp;""),"")</f>
        <v/>
      </c>
      <c r="AM329" s="21">
        <f>IFERROR(TRIM(INDEX($A329:$AB329,MATCH(Lists!$J$4,$A$1:$AB$1,0))&amp;""),"")</f>
        <v/>
      </c>
      <c r="AN329" s="21">
        <f>IFERROR(TRIM(INDEX($A329:$AB329,MATCH(Lists!$J$5,$A$1:$AB$1,0))&amp;""),"")</f>
        <v/>
      </c>
      <c r="AO329" s="21">
        <f>IFERROR(TRIM(INDEX($A329:$AB329,MATCH(Lists!$J$6,$A$1:$AB$1,0))&amp;""),"")</f>
        <v/>
      </c>
      <c r="AP329" s="22">
        <f>IF(COUNT(AD329:AF329)=3,IFERROR(ROUND((AD329*Review!$P$6+AE329*Review!$P$7+AF329*Review!$P$8)/(Review!$P$6+Review!$P$7+Review!$P$8),2),""),"")</f>
        <v/>
      </c>
      <c r="AQ329" s="21">
        <f>IF(AP329="","",SUMPRODUCT(ISNUMBER($AP$2:$AP$501)*($AP$2:$AP$501&gt;AP329))+COUNTIF($AP$2:AP329,AP329))</f>
        <v/>
      </c>
    </row>
    <row r="330">
      <c r="AC330" s="19" t="n"/>
      <c r="AD330" s="23" t="n"/>
      <c r="AE330" s="23" t="n"/>
      <c r="AF330" s="23" t="n"/>
      <c r="AG330" s="23" t="n"/>
      <c r="AH330" s="23" t="n"/>
      <c r="AI330" s="23" t="n"/>
      <c r="AJ330" s="19" t="n"/>
      <c r="AK330" s="21">
        <f>IFERROR(TRIM(INDEX($A330:$AB330,MATCH(Lists!$J$2,$A$1:$AB$1,0))&amp;""),"")</f>
        <v/>
      </c>
      <c r="AL330" s="21">
        <f>IFERROR(TRIM(INDEX($A330:$AB330,MATCH(Lists!$J$3,$A$1:$AB$1,0))&amp;""),"")</f>
        <v/>
      </c>
      <c r="AM330" s="21">
        <f>IFERROR(TRIM(INDEX($A330:$AB330,MATCH(Lists!$J$4,$A$1:$AB$1,0))&amp;""),"")</f>
        <v/>
      </c>
      <c r="AN330" s="21">
        <f>IFERROR(TRIM(INDEX($A330:$AB330,MATCH(Lists!$J$5,$A$1:$AB$1,0))&amp;""),"")</f>
        <v/>
      </c>
      <c r="AO330" s="21">
        <f>IFERROR(TRIM(INDEX($A330:$AB330,MATCH(Lists!$J$6,$A$1:$AB$1,0))&amp;""),"")</f>
        <v/>
      </c>
      <c r="AP330" s="22">
        <f>IF(COUNT(AD330:AF330)=3,IFERROR(ROUND((AD330*Review!$P$6+AE330*Review!$P$7+AF330*Review!$P$8)/(Review!$P$6+Review!$P$7+Review!$P$8),2),""),"")</f>
        <v/>
      </c>
      <c r="AQ330" s="21">
        <f>IF(AP330="","",SUMPRODUCT(ISNUMBER($AP$2:$AP$501)*($AP$2:$AP$501&gt;AP330))+COUNTIF($AP$2:AP330,AP330))</f>
        <v/>
      </c>
    </row>
    <row r="331">
      <c r="AC331" s="19" t="n"/>
      <c r="AD331" s="23" t="n"/>
      <c r="AE331" s="23" t="n"/>
      <c r="AF331" s="23" t="n"/>
      <c r="AG331" s="23" t="n"/>
      <c r="AH331" s="23" t="n"/>
      <c r="AI331" s="23" t="n"/>
      <c r="AJ331" s="19" t="n"/>
      <c r="AK331" s="21">
        <f>IFERROR(TRIM(INDEX($A331:$AB331,MATCH(Lists!$J$2,$A$1:$AB$1,0))&amp;""),"")</f>
        <v/>
      </c>
      <c r="AL331" s="21">
        <f>IFERROR(TRIM(INDEX($A331:$AB331,MATCH(Lists!$J$3,$A$1:$AB$1,0))&amp;""),"")</f>
        <v/>
      </c>
      <c r="AM331" s="21">
        <f>IFERROR(TRIM(INDEX($A331:$AB331,MATCH(Lists!$J$4,$A$1:$AB$1,0))&amp;""),"")</f>
        <v/>
      </c>
      <c r="AN331" s="21">
        <f>IFERROR(TRIM(INDEX($A331:$AB331,MATCH(Lists!$J$5,$A$1:$AB$1,0))&amp;""),"")</f>
        <v/>
      </c>
      <c r="AO331" s="21">
        <f>IFERROR(TRIM(INDEX($A331:$AB331,MATCH(Lists!$J$6,$A$1:$AB$1,0))&amp;""),"")</f>
        <v/>
      </c>
      <c r="AP331" s="22">
        <f>IF(COUNT(AD331:AF331)=3,IFERROR(ROUND((AD331*Review!$P$6+AE331*Review!$P$7+AF331*Review!$P$8)/(Review!$P$6+Review!$P$7+Review!$P$8),2),""),"")</f>
        <v/>
      </c>
      <c r="AQ331" s="21">
        <f>IF(AP331="","",SUMPRODUCT(ISNUMBER($AP$2:$AP$501)*($AP$2:$AP$501&gt;AP331))+COUNTIF($AP$2:AP331,AP331))</f>
        <v/>
      </c>
    </row>
    <row r="332">
      <c r="AC332" s="19" t="n"/>
      <c r="AD332" s="23" t="n"/>
      <c r="AE332" s="23" t="n"/>
      <c r="AF332" s="23" t="n"/>
      <c r="AG332" s="23" t="n"/>
      <c r="AH332" s="23" t="n"/>
      <c r="AI332" s="23" t="n"/>
      <c r="AJ332" s="19" t="n"/>
      <c r="AK332" s="21">
        <f>IFERROR(TRIM(INDEX($A332:$AB332,MATCH(Lists!$J$2,$A$1:$AB$1,0))&amp;""),"")</f>
        <v/>
      </c>
      <c r="AL332" s="21">
        <f>IFERROR(TRIM(INDEX($A332:$AB332,MATCH(Lists!$J$3,$A$1:$AB$1,0))&amp;""),"")</f>
        <v/>
      </c>
      <c r="AM332" s="21">
        <f>IFERROR(TRIM(INDEX($A332:$AB332,MATCH(Lists!$J$4,$A$1:$AB$1,0))&amp;""),"")</f>
        <v/>
      </c>
      <c r="AN332" s="21">
        <f>IFERROR(TRIM(INDEX($A332:$AB332,MATCH(Lists!$J$5,$A$1:$AB$1,0))&amp;""),"")</f>
        <v/>
      </c>
      <c r="AO332" s="21">
        <f>IFERROR(TRIM(INDEX($A332:$AB332,MATCH(Lists!$J$6,$A$1:$AB$1,0))&amp;""),"")</f>
        <v/>
      </c>
      <c r="AP332" s="22">
        <f>IF(COUNT(AD332:AF332)=3,IFERROR(ROUND((AD332*Review!$P$6+AE332*Review!$P$7+AF332*Review!$P$8)/(Review!$P$6+Review!$P$7+Review!$P$8),2),""),"")</f>
        <v/>
      </c>
      <c r="AQ332" s="21">
        <f>IF(AP332="","",SUMPRODUCT(ISNUMBER($AP$2:$AP$501)*($AP$2:$AP$501&gt;AP332))+COUNTIF($AP$2:AP332,AP332))</f>
        <v/>
      </c>
    </row>
    <row r="333">
      <c r="AC333" s="19" t="n"/>
      <c r="AD333" s="23" t="n"/>
      <c r="AE333" s="23" t="n"/>
      <c r="AF333" s="23" t="n"/>
      <c r="AG333" s="23" t="n"/>
      <c r="AH333" s="23" t="n"/>
      <c r="AI333" s="23" t="n"/>
      <c r="AJ333" s="19" t="n"/>
      <c r="AK333" s="21">
        <f>IFERROR(TRIM(INDEX($A333:$AB333,MATCH(Lists!$J$2,$A$1:$AB$1,0))&amp;""),"")</f>
        <v/>
      </c>
      <c r="AL333" s="21">
        <f>IFERROR(TRIM(INDEX($A333:$AB333,MATCH(Lists!$J$3,$A$1:$AB$1,0))&amp;""),"")</f>
        <v/>
      </c>
      <c r="AM333" s="21">
        <f>IFERROR(TRIM(INDEX($A333:$AB333,MATCH(Lists!$J$4,$A$1:$AB$1,0))&amp;""),"")</f>
        <v/>
      </c>
      <c r="AN333" s="21">
        <f>IFERROR(TRIM(INDEX($A333:$AB333,MATCH(Lists!$J$5,$A$1:$AB$1,0))&amp;""),"")</f>
        <v/>
      </c>
      <c r="AO333" s="21">
        <f>IFERROR(TRIM(INDEX($A333:$AB333,MATCH(Lists!$J$6,$A$1:$AB$1,0))&amp;""),"")</f>
        <v/>
      </c>
      <c r="AP333" s="22">
        <f>IF(COUNT(AD333:AF333)=3,IFERROR(ROUND((AD333*Review!$P$6+AE333*Review!$P$7+AF333*Review!$P$8)/(Review!$P$6+Review!$P$7+Review!$P$8),2),""),"")</f>
        <v/>
      </c>
      <c r="AQ333" s="21">
        <f>IF(AP333="","",SUMPRODUCT(ISNUMBER($AP$2:$AP$501)*($AP$2:$AP$501&gt;AP333))+COUNTIF($AP$2:AP333,AP333))</f>
        <v/>
      </c>
    </row>
    <row r="334">
      <c r="AC334" s="19" t="n"/>
      <c r="AD334" s="23" t="n"/>
      <c r="AE334" s="23" t="n"/>
      <c r="AF334" s="23" t="n"/>
      <c r="AG334" s="23" t="n"/>
      <c r="AH334" s="23" t="n"/>
      <c r="AI334" s="23" t="n"/>
      <c r="AJ334" s="19" t="n"/>
      <c r="AK334" s="21">
        <f>IFERROR(TRIM(INDEX($A334:$AB334,MATCH(Lists!$J$2,$A$1:$AB$1,0))&amp;""),"")</f>
        <v/>
      </c>
      <c r="AL334" s="21">
        <f>IFERROR(TRIM(INDEX($A334:$AB334,MATCH(Lists!$J$3,$A$1:$AB$1,0))&amp;""),"")</f>
        <v/>
      </c>
      <c r="AM334" s="21">
        <f>IFERROR(TRIM(INDEX($A334:$AB334,MATCH(Lists!$J$4,$A$1:$AB$1,0))&amp;""),"")</f>
        <v/>
      </c>
      <c r="AN334" s="21">
        <f>IFERROR(TRIM(INDEX($A334:$AB334,MATCH(Lists!$J$5,$A$1:$AB$1,0))&amp;""),"")</f>
        <v/>
      </c>
      <c r="AO334" s="21">
        <f>IFERROR(TRIM(INDEX($A334:$AB334,MATCH(Lists!$J$6,$A$1:$AB$1,0))&amp;""),"")</f>
        <v/>
      </c>
      <c r="AP334" s="22">
        <f>IF(COUNT(AD334:AF334)=3,IFERROR(ROUND((AD334*Review!$P$6+AE334*Review!$P$7+AF334*Review!$P$8)/(Review!$P$6+Review!$P$7+Review!$P$8),2),""),"")</f>
        <v/>
      </c>
      <c r="AQ334" s="21">
        <f>IF(AP334="","",SUMPRODUCT(ISNUMBER($AP$2:$AP$501)*($AP$2:$AP$501&gt;AP334))+COUNTIF($AP$2:AP334,AP334))</f>
        <v/>
      </c>
    </row>
    <row r="335">
      <c r="AC335" s="19" t="n"/>
      <c r="AD335" s="23" t="n"/>
      <c r="AE335" s="23" t="n"/>
      <c r="AF335" s="23" t="n"/>
      <c r="AG335" s="23" t="n"/>
      <c r="AH335" s="23" t="n"/>
      <c r="AI335" s="23" t="n"/>
      <c r="AJ335" s="19" t="n"/>
      <c r="AK335" s="21">
        <f>IFERROR(TRIM(INDEX($A335:$AB335,MATCH(Lists!$J$2,$A$1:$AB$1,0))&amp;""),"")</f>
        <v/>
      </c>
      <c r="AL335" s="21">
        <f>IFERROR(TRIM(INDEX($A335:$AB335,MATCH(Lists!$J$3,$A$1:$AB$1,0))&amp;""),"")</f>
        <v/>
      </c>
      <c r="AM335" s="21">
        <f>IFERROR(TRIM(INDEX($A335:$AB335,MATCH(Lists!$J$4,$A$1:$AB$1,0))&amp;""),"")</f>
        <v/>
      </c>
      <c r="AN335" s="21">
        <f>IFERROR(TRIM(INDEX($A335:$AB335,MATCH(Lists!$J$5,$A$1:$AB$1,0))&amp;""),"")</f>
        <v/>
      </c>
      <c r="AO335" s="21">
        <f>IFERROR(TRIM(INDEX($A335:$AB335,MATCH(Lists!$J$6,$A$1:$AB$1,0))&amp;""),"")</f>
        <v/>
      </c>
      <c r="AP335" s="22">
        <f>IF(COUNT(AD335:AF335)=3,IFERROR(ROUND((AD335*Review!$P$6+AE335*Review!$P$7+AF335*Review!$P$8)/(Review!$P$6+Review!$P$7+Review!$P$8),2),""),"")</f>
        <v/>
      </c>
      <c r="AQ335" s="21">
        <f>IF(AP335="","",SUMPRODUCT(ISNUMBER($AP$2:$AP$501)*($AP$2:$AP$501&gt;AP335))+COUNTIF($AP$2:AP335,AP335))</f>
        <v/>
      </c>
    </row>
    <row r="336">
      <c r="AC336" s="19" t="n"/>
      <c r="AD336" s="23" t="n"/>
      <c r="AE336" s="23" t="n"/>
      <c r="AF336" s="23" t="n"/>
      <c r="AG336" s="23" t="n"/>
      <c r="AH336" s="23" t="n"/>
      <c r="AI336" s="23" t="n"/>
      <c r="AJ336" s="19" t="n"/>
      <c r="AK336" s="21">
        <f>IFERROR(TRIM(INDEX($A336:$AB336,MATCH(Lists!$J$2,$A$1:$AB$1,0))&amp;""),"")</f>
        <v/>
      </c>
      <c r="AL336" s="21">
        <f>IFERROR(TRIM(INDEX($A336:$AB336,MATCH(Lists!$J$3,$A$1:$AB$1,0))&amp;""),"")</f>
        <v/>
      </c>
      <c r="AM336" s="21">
        <f>IFERROR(TRIM(INDEX($A336:$AB336,MATCH(Lists!$J$4,$A$1:$AB$1,0))&amp;""),"")</f>
        <v/>
      </c>
      <c r="AN336" s="21">
        <f>IFERROR(TRIM(INDEX($A336:$AB336,MATCH(Lists!$J$5,$A$1:$AB$1,0))&amp;""),"")</f>
        <v/>
      </c>
      <c r="AO336" s="21">
        <f>IFERROR(TRIM(INDEX($A336:$AB336,MATCH(Lists!$J$6,$A$1:$AB$1,0))&amp;""),"")</f>
        <v/>
      </c>
      <c r="AP336" s="22">
        <f>IF(COUNT(AD336:AF336)=3,IFERROR(ROUND((AD336*Review!$P$6+AE336*Review!$P$7+AF336*Review!$P$8)/(Review!$P$6+Review!$P$7+Review!$P$8),2),""),"")</f>
        <v/>
      </c>
      <c r="AQ336" s="21">
        <f>IF(AP336="","",SUMPRODUCT(ISNUMBER($AP$2:$AP$501)*($AP$2:$AP$501&gt;AP336))+COUNTIF($AP$2:AP336,AP336))</f>
        <v/>
      </c>
    </row>
    <row r="337">
      <c r="AC337" s="19" t="n"/>
      <c r="AD337" s="23" t="n"/>
      <c r="AE337" s="23" t="n"/>
      <c r="AF337" s="23" t="n"/>
      <c r="AG337" s="23" t="n"/>
      <c r="AH337" s="23" t="n"/>
      <c r="AI337" s="23" t="n"/>
      <c r="AJ337" s="19" t="n"/>
      <c r="AK337" s="21">
        <f>IFERROR(TRIM(INDEX($A337:$AB337,MATCH(Lists!$J$2,$A$1:$AB$1,0))&amp;""),"")</f>
        <v/>
      </c>
      <c r="AL337" s="21">
        <f>IFERROR(TRIM(INDEX($A337:$AB337,MATCH(Lists!$J$3,$A$1:$AB$1,0))&amp;""),"")</f>
        <v/>
      </c>
      <c r="AM337" s="21">
        <f>IFERROR(TRIM(INDEX($A337:$AB337,MATCH(Lists!$J$4,$A$1:$AB$1,0))&amp;""),"")</f>
        <v/>
      </c>
      <c r="AN337" s="21">
        <f>IFERROR(TRIM(INDEX($A337:$AB337,MATCH(Lists!$J$5,$A$1:$AB$1,0))&amp;""),"")</f>
        <v/>
      </c>
      <c r="AO337" s="21">
        <f>IFERROR(TRIM(INDEX($A337:$AB337,MATCH(Lists!$J$6,$A$1:$AB$1,0))&amp;""),"")</f>
        <v/>
      </c>
      <c r="AP337" s="22">
        <f>IF(COUNT(AD337:AF337)=3,IFERROR(ROUND((AD337*Review!$P$6+AE337*Review!$P$7+AF337*Review!$P$8)/(Review!$P$6+Review!$P$7+Review!$P$8),2),""),"")</f>
        <v/>
      </c>
      <c r="AQ337" s="21">
        <f>IF(AP337="","",SUMPRODUCT(ISNUMBER($AP$2:$AP$501)*($AP$2:$AP$501&gt;AP337))+COUNTIF($AP$2:AP337,AP337))</f>
        <v/>
      </c>
    </row>
    <row r="338">
      <c r="AC338" s="19" t="n"/>
      <c r="AD338" s="23" t="n"/>
      <c r="AE338" s="23" t="n"/>
      <c r="AF338" s="23" t="n"/>
      <c r="AG338" s="23" t="n"/>
      <c r="AH338" s="23" t="n"/>
      <c r="AI338" s="23" t="n"/>
      <c r="AJ338" s="19" t="n"/>
      <c r="AK338" s="21">
        <f>IFERROR(TRIM(INDEX($A338:$AB338,MATCH(Lists!$J$2,$A$1:$AB$1,0))&amp;""),"")</f>
        <v/>
      </c>
      <c r="AL338" s="21">
        <f>IFERROR(TRIM(INDEX($A338:$AB338,MATCH(Lists!$J$3,$A$1:$AB$1,0))&amp;""),"")</f>
        <v/>
      </c>
      <c r="AM338" s="21">
        <f>IFERROR(TRIM(INDEX($A338:$AB338,MATCH(Lists!$J$4,$A$1:$AB$1,0))&amp;""),"")</f>
        <v/>
      </c>
      <c r="AN338" s="21">
        <f>IFERROR(TRIM(INDEX($A338:$AB338,MATCH(Lists!$J$5,$A$1:$AB$1,0))&amp;""),"")</f>
        <v/>
      </c>
      <c r="AO338" s="21">
        <f>IFERROR(TRIM(INDEX($A338:$AB338,MATCH(Lists!$J$6,$A$1:$AB$1,0))&amp;""),"")</f>
        <v/>
      </c>
      <c r="AP338" s="22">
        <f>IF(COUNT(AD338:AF338)=3,IFERROR(ROUND((AD338*Review!$P$6+AE338*Review!$P$7+AF338*Review!$P$8)/(Review!$P$6+Review!$P$7+Review!$P$8),2),""),"")</f>
        <v/>
      </c>
      <c r="AQ338" s="21">
        <f>IF(AP338="","",SUMPRODUCT(ISNUMBER($AP$2:$AP$501)*($AP$2:$AP$501&gt;AP338))+COUNTIF($AP$2:AP338,AP338))</f>
        <v/>
      </c>
    </row>
    <row r="339">
      <c r="AC339" s="19" t="n"/>
      <c r="AD339" s="23" t="n"/>
      <c r="AE339" s="23" t="n"/>
      <c r="AF339" s="23" t="n"/>
      <c r="AG339" s="23" t="n"/>
      <c r="AH339" s="23" t="n"/>
      <c r="AI339" s="23" t="n"/>
      <c r="AJ339" s="19" t="n"/>
      <c r="AK339" s="21">
        <f>IFERROR(TRIM(INDEX($A339:$AB339,MATCH(Lists!$J$2,$A$1:$AB$1,0))&amp;""),"")</f>
        <v/>
      </c>
      <c r="AL339" s="21">
        <f>IFERROR(TRIM(INDEX($A339:$AB339,MATCH(Lists!$J$3,$A$1:$AB$1,0))&amp;""),"")</f>
        <v/>
      </c>
      <c r="AM339" s="21">
        <f>IFERROR(TRIM(INDEX($A339:$AB339,MATCH(Lists!$J$4,$A$1:$AB$1,0))&amp;""),"")</f>
        <v/>
      </c>
      <c r="AN339" s="21">
        <f>IFERROR(TRIM(INDEX($A339:$AB339,MATCH(Lists!$J$5,$A$1:$AB$1,0))&amp;""),"")</f>
        <v/>
      </c>
      <c r="AO339" s="21">
        <f>IFERROR(TRIM(INDEX($A339:$AB339,MATCH(Lists!$J$6,$A$1:$AB$1,0))&amp;""),"")</f>
        <v/>
      </c>
      <c r="AP339" s="22">
        <f>IF(COUNT(AD339:AF339)=3,IFERROR(ROUND((AD339*Review!$P$6+AE339*Review!$P$7+AF339*Review!$P$8)/(Review!$P$6+Review!$P$7+Review!$P$8),2),""),"")</f>
        <v/>
      </c>
      <c r="AQ339" s="21">
        <f>IF(AP339="","",SUMPRODUCT(ISNUMBER($AP$2:$AP$501)*($AP$2:$AP$501&gt;AP339))+COUNTIF($AP$2:AP339,AP339))</f>
        <v/>
      </c>
    </row>
    <row r="340">
      <c r="AC340" s="19" t="n"/>
      <c r="AD340" s="23" t="n"/>
      <c r="AE340" s="23" t="n"/>
      <c r="AF340" s="23" t="n"/>
      <c r="AG340" s="23" t="n"/>
      <c r="AH340" s="23" t="n"/>
      <c r="AI340" s="23" t="n"/>
      <c r="AJ340" s="19" t="n"/>
      <c r="AK340" s="21">
        <f>IFERROR(TRIM(INDEX($A340:$AB340,MATCH(Lists!$J$2,$A$1:$AB$1,0))&amp;""),"")</f>
        <v/>
      </c>
      <c r="AL340" s="21">
        <f>IFERROR(TRIM(INDEX($A340:$AB340,MATCH(Lists!$J$3,$A$1:$AB$1,0))&amp;""),"")</f>
        <v/>
      </c>
      <c r="AM340" s="21">
        <f>IFERROR(TRIM(INDEX($A340:$AB340,MATCH(Lists!$J$4,$A$1:$AB$1,0))&amp;""),"")</f>
        <v/>
      </c>
      <c r="AN340" s="21">
        <f>IFERROR(TRIM(INDEX($A340:$AB340,MATCH(Lists!$J$5,$A$1:$AB$1,0))&amp;""),"")</f>
        <v/>
      </c>
      <c r="AO340" s="21">
        <f>IFERROR(TRIM(INDEX($A340:$AB340,MATCH(Lists!$J$6,$A$1:$AB$1,0))&amp;""),"")</f>
        <v/>
      </c>
      <c r="AP340" s="22">
        <f>IF(COUNT(AD340:AF340)=3,IFERROR(ROUND((AD340*Review!$P$6+AE340*Review!$P$7+AF340*Review!$P$8)/(Review!$P$6+Review!$P$7+Review!$P$8),2),""),"")</f>
        <v/>
      </c>
      <c r="AQ340" s="21">
        <f>IF(AP340="","",SUMPRODUCT(ISNUMBER($AP$2:$AP$501)*($AP$2:$AP$501&gt;AP340))+COUNTIF($AP$2:AP340,AP340))</f>
        <v/>
      </c>
    </row>
    <row r="341">
      <c r="AC341" s="19" t="n"/>
      <c r="AD341" s="23" t="n"/>
      <c r="AE341" s="23" t="n"/>
      <c r="AF341" s="23" t="n"/>
      <c r="AG341" s="23" t="n"/>
      <c r="AH341" s="23" t="n"/>
      <c r="AI341" s="23" t="n"/>
      <c r="AJ341" s="19" t="n"/>
      <c r="AK341" s="21">
        <f>IFERROR(TRIM(INDEX($A341:$AB341,MATCH(Lists!$J$2,$A$1:$AB$1,0))&amp;""),"")</f>
        <v/>
      </c>
      <c r="AL341" s="21">
        <f>IFERROR(TRIM(INDEX($A341:$AB341,MATCH(Lists!$J$3,$A$1:$AB$1,0))&amp;""),"")</f>
        <v/>
      </c>
      <c r="AM341" s="21">
        <f>IFERROR(TRIM(INDEX($A341:$AB341,MATCH(Lists!$J$4,$A$1:$AB$1,0))&amp;""),"")</f>
        <v/>
      </c>
      <c r="AN341" s="21">
        <f>IFERROR(TRIM(INDEX($A341:$AB341,MATCH(Lists!$J$5,$A$1:$AB$1,0))&amp;""),"")</f>
        <v/>
      </c>
      <c r="AO341" s="21">
        <f>IFERROR(TRIM(INDEX($A341:$AB341,MATCH(Lists!$J$6,$A$1:$AB$1,0))&amp;""),"")</f>
        <v/>
      </c>
      <c r="AP341" s="22">
        <f>IF(COUNT(AD341:AF341)=3,IFERROR(ROUND((AD341*Review!$P$6+AE341*Review!$P$7+AF341*Review!$P$8)/(Review!$P$6+Review!$P$7+Review!$P$8),2),""),"")</f>
        <v/>
      </c>
      <c r="AQ341" s="21">
        <f>IF(AP341="","",SUMPRODUCT(ISNUMBER($AP$2:$AP$501)*($AP$2:$AP$501&gt;AP341))+COUNTIF($AP$2:AP341,AP341))</f>
        <v/>
      </c>
    </row>
    <row r="342">
      <c r="AC342" s="19" t="n"/>
      <c r="AD342" s="23" t="n"/>
      <c r="AE342" s="23" t="n"/>
      <c r="AF342" s="23" t="n"/>
      <c r="AG342" s="23" t="n"/>
      <c r="AH342" s="23" t="n"/>
      <c r="AI342" s="23" t="n"/>
      <c r="AJ342" s="19" t="n"/>
      <c r="AK342" s="21">
        <f>IFERROR(TRIM(INDEX($A342:$AB342,MATCH(Lists!$J$2,$A$1:$AB$1,0))&amp;""),"")</f>
        <v/>
      </c>
      <c r="AL342" s="21">
        <f>IFERROR(TRIM(INDEX($A342:$AB342,MATCH(Lists!$J$3,$A$1:$AB$1,0))&amp;""),"")</f>
        <v/>
      </c>
      <c r="AM342" s="21">
        <f>IFERROR(TRIM(INDEX($A342:$AB342,MATCH(Lists!$J$4,$A$1:$AB$1,0))&amp;""),"")</f>
        <v/>
      </c>
      <c r="AN342" s="21">
        <f>IFERROR(TRIM(INDEX($A342:$AB342,MATCH(Lists!$J$5,$A$1:$AB$1,0))&amp;""),"")</f>
        <v/>
      </c>
      <c r="AO342" s="21">
        <f>IFERROR(TRIM(INDEX($A342:$AB342,MATCH(Lists!$J$6,$A$1:$AB$1,0))&amp;""),"")</f>
        <v/>
      </c>
      <c r="AP342" s="22">
        <f>IF(COUNT(AD342:AF342)=3,IFERROR(ROUND((AD342*Review!$P$6+AE342*Review!$P$7+AF342*Review!$P$8)/(Review!$P$6+Review!$P$7+Review!$P$8),2),""),"")</f>
        <v/>
      </c>
      <c r="AQ342" s="21">
        <f>IF(AP342="","",SUMPRODUCT(ISNUMBER($AP$2:$AP$501)*($AP$2:$AP$501&gt;AP342))+COUNTIF($AP$2:AP342,AP342))</f>
        <v/>
      </c>
    </row>
    <row r="343">
      <c r="AC343" s="19" t="n"/>
      <c r="AD343" s="23" t="n"/>
      <c r="AE343" s="23" t="n"/>
      <c r="AF343" s="23" t="n"/>
      <c r="AG343" s="23" t="n"/>
      <c r="AH343" s="23" t="n"/>
      <c r="AI343" s="23" t="n"/>
      <c r="AJ343" s="19" t="n"/>
      <c r="AK343" s="21">
        <f>IFERROR(TRIM(INDEX($A343:$AB343,MATCH(Lists!$J$2,$A$1:$AB$1,0))&amp;""),"")</f>
        <v/>
      </c>
      <c r="AL343" s="21">
        <f>IFERROR(TRIM(INDEX($A343:$AB343,MATCH(Lists!$J$3,$A$1:$AB$1,0))&amp;""),"")</f>
        <v/>
      </c>
      <c r="AM343" s="21">
        <f>IFERROR(TRIM(INDEX($A343:$AB343,MATCH(Lists!$J$4,$A$1:$AB$1,0))&amp;""),"")</f>
        <v/>
      </c>
      <c r="AN343" s="21">
        <f>IFERROR(TRIM(INDEX($A343:$AB343,MATCH(Lists!$J$5,$A$1:$AB$1,0))&amp;""),"")</f>
        <v/>
      </c>
      <c r="AO343" s="21">
        <f>IFERROR(TRIM(INDEX($A343:$AB343,MATCH(Lists!$J$6,$A$1:$AB$1,0))&amp;""),"")</f>
        <v/>
      </c>
      <c r="AP343" s="22">
        <f>IF(COUNT(AD343:AF343)=3,IFERROR(ROUND((AD343*Review!$P$6+AE343*Review!$P$7+AF343*Review!$P$8)/(Review!$P$6+Review!$P$7+Review!$P$8),2),""),"")</f>
        <v/>
      </c>
      <c r="AQ343" s="21">
        <f>IF(AP343="","",SUMPRODUCT(ISNUMBER($AP$2:$AP$501)*($AP$2:$AP$501&gt;AP343))+COUNTIF($AP$2:AP343,AP343))</f>
        <v/>
      </c>
    </row>
    <row r="344">
      <c r="AC344" s="19" t="n"/>
      <c r="AD344" s="23" t="n"/>
      <c r="AE344" s="23" t="n"/>
      <c r="AF344" s="23" t="n"/>
      <c r="AG344" s="23" t="n"/>
      <c r="AH344" s="23" t="n"/>
      <c r="AI344" s="23" t="n"/>
      <c r="AJ344" s="19" t="n"/>
      <c r="AK344" s="21">
        <f>IFERROR(TRIM(INDEX($A344:$AB344,MATCH(Lists!$J$2,$A$1:$AB$1,0))&amp;""),"")</f>
        <v/>
      </c>
      <c r="AL344" s="21">
        <f>IFERROR(TRIM(INDEX($A344:$AB344,MATCH(Lists!$J$3,$A$1:$AB$1,0))&amp;""),"")</f>
        <v/>
      </c>
      <c r="AM344" s="21">
        <f>IFERROR(TRIM(INDEX($A344:$AB344,MATCH(Lists!$J$4,$A$1:$AB$1,0))&amp;""),"")</f>
        <v/>
      </c>
      <c r="AN344" s="21">
        <f>IFERROR(TRIM(INDEX($A344:$AB344,MATCH(Lists!$J$5,$A$1:$AB$1,0))&amp;""),"")</f>
        <v/>
      </c>
      <c r="AO344" s="21">
        <f>IFERROR(TRIM(INDEX($A344:$AB344,MATCH(Lists!$J$6,$A$1:$AB$1,0))&amp;""),"")</f>
        <v/>
      </c>
      <c r="AP344" s="22">
        <f>IF(COUNT(AD344:AF344)=3,IFERROR(ROUND((AD344*Review!$P$6+AE344*Review!$P$7+AF344*Review!$P$8)/(Review!$P$6+Review!$P$7+Review!$P$8),2),""),"")</f>
        <v/>
      </c>
      <c r="AQ344" s="21">
        <f>IF(AP344="","",SUMPRODUCT(ISNUMBER($AP$2:$AP$501)*($AP$2:$AP$501&gt;AP344))+COUNTIF($AP$2:AP344,AP344))</f>
        <v/>
      </c>
    </row>
    <row r="345">
      <c r="AC345" s="19" t="n"/>
      <c r="AD345" s="23" t="n"/>
      <c r="AE345" s="23" t="n"/>
      <c r="AF345" s="23" t="n"/>
      <c r="AG345" s="23" t="n"/>
      <c r="AH345" s="23" t="n"/>
      <c r="AI345" s="23" t="n"/>
      <c r="AJ345" s="19" t="n"/>
      <c r="AK345" s="21">
        <f>IFERROR(TRIM(INDEX($A345:$AB345,MATCH(Lists!$J$2,$A$1:$AB$1,0))&amp;""),"")</f>
        <v/>
      </c>
      <c r="AL345" s="21">
        <f>IFERROR(TRIM(INDEX($A345:$AB345,MATCH(Lists!$J$3,$A$1:$AB$1,0))&amp;""),"")</f>
        <v/>
      </c>
      <c r="AM345" s="21">
        <f>IFERROR(TRIM(INDEX($A345:$AB345,MATCH(Lists!$J$4,$A$1:$AB$1,0))&amp;""),"")</f>
        <v/>
      </c>
      <c r="AN345" s="21">
        <f>IFERROR(TRIM(INDEX($A345:$AB345,MATCH(Lists!$J$5,$A$1:$AB$1,0))&amp;""),"")</f>
        <v/>
      </c>
      <c r="AO345" s="21">
        <f>IFERROR(TRIM(INDEX($A345:$AB345,MATCH(Lists!$J$6,$A$1:$AB$1,0))&amp;""),"")</f>
        <v/>
      </c>
      <c r="AP345" s="22">
        <f>IF(COUNT(AD345:AF345)=3,IFERROR(ROUND((AD345*Review!$P$6+AE345*Review!$P$7+AF345*Review!$P$8)/(Review!$P$6+Review!$P$7+Review!$P$8),2),""),"")</f>
        <v/>
      </c>
      <c r="AQ345" s="21">
        <f>IF(AP345="","",SUMPRODUCT(ISNUMBER($AP$2:$AP$501)*($AP$2:$AP$501&gt;AP345))+COUNTIF($AP$2:AP345,AP345))</f>
        <v/>
      </c>
    </row>
    <row r="346">
      <c r="AC346" s="19" t="n"/>
      <c r="AD346" s="23" t="n"/>
      <c r="AE346" s="23" t="n"/>
      <c r="AF346" s="23" t="n"/>
      <c r="AG346" s="23" t="n"/>
      <c r="AH346" s="23" t="n"/>
      <c r="AI346" s="23" t="n"/>
      <c r="AJ346" s="19" t="n"/>
      <c r="AK346" s="21">
        <f>IFERROR(TRIM(INDEX($A346:$AB346,MATCH(Lists!$J$2,$A$1:$AB$1,0))&amp;""),"")</f>
        <v/>
      </c>
      <c r="AL346" s="21">
        <f>IFERROR(TRIM(INDEX($A346:$AB346,MATCH(Lists!$J$3,$A$1:$AB$1,0))&amp;""),"")</f>
        <v/>
      </c>
      <c r="AM346" s="21">
        <f>IFERROR(TRIM(INDEX($A346:$AB346,MATCH(Lists!$J$4,$A$1:$AB$1,0))&amp;""),"")</f>
        <v/>
      </c>
      <c r="AN346" s="21">
        <f>IFERROR(TRIM(INDEX($A346:$AB346,MATCH(Lists!$J$5,$A$1:$AB$1,0))&amp;""),"")</f>
        <v/>
      </c>
      <c r="AO346" s="21">
        <f>IFERROR(TRIM(INDEX($A346:$AB346,MATCH(Lists!$J$6,$A$1:$AB$1,0))&amp;""),"")</f>
        <v/>
      </c>
      <c r="AP346" s="22">
        <f>IF(COUNT(AD346:AF346)=3,IFERROR(ROUND((AD346*Review!$P$6+AE346*Review!$P$7+AF346*Review!$P$8)/(Review!$P$6+Review!$P$7+Review!$P$8),2),""),"")</f>
        <v/>
      </c>
      <c r="AQ346" s="21">
        <f>IF(AP346="","",SUMPRODUCT(ISNUMBER($AP$2:$AP$501)*($AP$2:$AP$501&gt;AP346))+COUNTIF($AP$2:AP346,AP346))</f>
        <v/>
      </c>
    </row>
    <row r="347">
      <c r="AC347" s="19" t="n"/>
      <c r="AD347" s="23" t="n"/>
      <c r="AE347" s="23" t="n"/>
      <c r="AF347" s="23" t="n"/>
      <c r="AG347" s="23" t="n"/>
      <c r="AH347" s="23" t="n"/>
      <c r="AI347" s="23" t="n"/>
      <c r="AJ347" s="19" t="n"/>
      <c r="AK347" s="21">
        <f>IFERROR(TRIM(INDEX($A347:$AB347,MATCH(Lists!$J$2,$A$1:$AB$1,0))&amp;""),"")</f>
        <v/>
      </c>
      <c r="AL347" s="21">
        <f>IFERROR(TRIM(INDEX($A347:$AB347,MATCH(Lists!$J$3,$A$1:$AB$1,0))&amp;""),"")</f>
        <v/>
      </c>
      <c r="AM347" s="21">
        <f>IFERROR(TRIM(INDEX($A347:$AB347,MATCH(Lists!$J$4,$A$1:$AB$1,0))&amp;""),"")</f>
        <v/>
      </c>
      <c r="AN347" s="21">
        <f>IFERROR(TRIM(INDEX($A347:$AB347,MATCH(Lists!$J$5,$A$1:$AB$1,0))&amp;""),"")</f>
        <v/>
      </c>
      <c r="AO347" s="21">
        <f>IFERROR(TRIM(INDEX($A347:$AB347,MATCH(Lists!$J$6,$A$1:$AB$1,0))&amp;""),"")</f>
        <v/>
      </c>
      <c r="AP347" s="22">
        <f>IF(COUNT(AD347:AF347)=3,IFERROR(ROUND((AD347*Review!$P$6+AE347*Review!$P$7+AF347*Review!$P$8)/(Review!$P$6+Review!$P$7+Review!$P$8),2),""),"")</f>
        <v/>
      </c>
      <c r="AQ347" s="21">
        <f>IF(AP347="","",SUMPRODUCT(ISNUMBER($AP$2:$AP$501)*($AP$2:$AP$501&gt;AP347))+COUNTIF($AP$2:AP347,AP347))</f>
        <v/>
      </c>
    </row>
    <row r="348">
      <c r="AC348" s="19" t="n"/>
      <c r="AD348" s="23" t="n"/>
      <c r="AE348" s="23" t="n"/>
      <c r="AF348" s="23" t="n"/>
      <c r="AG348" s="23" t="n"/>
      <c r="AH348" s="23" t="n"/>
      <c r="AI348" s="23" t="n"/>
      <c r="AJ348" s="19" t="n"/>
      <c r="AK348" s="21">
        <f>IFERROR(TRIM(INDEX($A348:$AB348,MATCH(Lists!$J$2,$A$1:$AB$1,0))&amp;""),"")</f>
        <v/>
      </c>
      <c r="AL348" s="21">
        <f>IFERROR(TRIM(INDEX($A348:$AB348,MATCH(Lists!$J$3,$A$1:$AB$1,0))&amp;""),"")</f>
        <v/>
      </c>
      <c r="AM348" s="21">
        <f>IFERROR(TRIM(INDEX($A348:$AB348,MATCH(Lists!$J$4,$A$1:$AB$1,0))&amp;""),"")</f>
        <v/>
      </c>
      <c r="AN348" s="21">
        <f>IFERROR(TRIM(INDEX($A348:$AB348,MATCH(Lists!$J$5,$A$1:$AB$1,0))&amp;""),"")</f>
        <v/>
      </c>
      <c r="AO348" s="21">
        <f>IFERROR(TRIM(INDEX($A348:$AB348,MATCH(Lists!$J$6,$A$1:$AB$1,0))&amp;""),"")</f>
        <v/>
      </c>
      <c r="AP348" s="22">
        <f>IF(COUNT(AD348:AF348)=3,IFERROR(ROUND((AD348*Review!$P$6+AE348*Review!$P$7+AF348*Review!$P$8)/(Review!$P$6+Review!$P$7+Review!$P$8),2),""),"")</f>
        <v/>
      </c>
      <c r="AQ348" s="21">
        <f>IF(AP348="","",SUMPRODUCT(ISNUMBER($AP$2:$AP$501)*($AP$2:$AP$501&gt;AP348))+COUNTIF($AP$2:AP348,AP348))</f>
        <v/>
      </c>
    </row>
    <row r="349">
      <c r="AC349" s="19" t="n"/>
      <c r="AD349" s="23" t="n"/>
      <c r="AE349" s="23" t="n"/>
      <c r="AF349" s="23" t="n"/>
      <c r="AG349" s="23" t="n"/>
      <c r="AH349" s="23" t="n"/>
      <c r="AI349" s="23" t="n"/>
      <c r="AJ349" s="19" t="n"/>
      <c r="AK349" s="21">
        <f>IFERROR(TRIM(INDEX($A349:$AB349,MATCH(Lists!$J$2,$A$1:$AB$1,0))&amp;""),"")</f>
        <v/>
      </c>
      <c r="AL349" s="21">
        <f>IFERROR(TRIM(INDEX($A349:$AB349,MATCH(Lists!$J$3,$A$1:$AB$1,0))&amp;""),"")</f>
        <v/>
      </c>
      <c r="AM349" s="21">
        <f>IFERROR(TRIM(INDEX($A349:$AB349,MATCH(Lists!$J$4,$A$1:$AB$1,0))&amp;""),"")</f>
        <v/>
      </c>
      <c r="AN349" s="21">
        <f>IFERROR(TRIM(INDEX($A349:$AB349,MATCH(Lists!$J$5,$A$1:$AB$1,0))&amp;""),"")</f>
        <v/>
      </c>
      <c r="AO349" s="21">
        <f>IFERROR(TRIM(INDEX($A349:$AB349,MATCH(Lists!$J$6,$A$1:$AB$1,0))&amp;""),"")</f>
        <v/>
      </c>
      <c r="AP349" s="22">
        <f>IF(COUNT(AD349:AF349)=3,IFERROR(ROUND((AD349*Review!$P$6+AE349*Review!$P$7+AF349*Review!$P$8)/(Review!$P$6+Review!$P$7+Review!$P$8),2),""),"")</f>
        <v/>
      </c>
      <c r="AQ349" s="21">
        <f>IF(AP349="","",SUMPRODUCT(ISNUMBER($AP$2:$AP$501)*($AP$2:$AP$501&gt;AP349))+COUNTIF($AP$2:AP349,AP349))</f>
        <v/>
      </c>
    </row>
    <row r="350">
      <c r="AC350" s="19" t="n"/>
      <c r="AD350" s="23" t="n"/>
      <c r="AE350" s="23" t="n"/>
      <c r="AF350" s="23" t="n"/>
      <c r="AG350" s="23" t="n"/>
      <c r="AH350" s="23" t="n"/>
      <c r="AI350" s="23" t="n"/>
      <c r="AJ350" s="19" t="n"/>
      <c r="AK350" s="21">
        <f>IFERROR(TRIM(INDEX($A350:$AB350,MATCH(Lists!$J$2,$A$1:$AB$1,0))&amp;""),"")</f>
        <v/>
      </c>
      <c r="AL350" s="21">
        <f>IFERROR(TRIM(INDEX($A350:$AB350,MATCH(Lists!$J$3,$A$1:$AB$1,0))&amp;""),"")</f>
        <v/>
      </c>
      <c r="AM350" s="21">
        <f>IFERROR(TRIM(INDEX($A350:$AB350,MATCH(Lists!$J$4,$A$1:$AB$1,0))&amp;""),"")</f>
        <v/>
      </c>
      <c r="AN350" s="21">
        <f>IFERROR(TRIM(INDEX($A350:$AB350,MATCH(Lists!$J$5,$A$1:$AB$1,0))&amp;""),"")</f>
        <v/>
      </c>
      <c r="AO350" s="21">
        <f>IFERROR(TRIM(INDEX($A350:$AB350,MATCH(Lists!$J$6,$A$1:$AB$1,0))&amp;""),"")</f>
        <v/>
      </c>
      <c r="AP350" s="22">
        <f>IF(COUNT(AD350:AF350)=3,IFERROR(ROUND((AD350*Review!$P$6+AE350*Review!$P$7+AF350*Review!$P$8)/(Review!$P$6+Review!$P$7+Review!$P$8),2),""),"")</f>
        <v/>
      </c>
      <c r="AQ350" s="21">
        <f>IF(AP350="","",SUMPRODUCT(ISNUMBER($AP$2:$AP$501)*($AP$2:$AP$501&gt;AP350))+COUNTIF($AP$2:AP350,AP350))</f>
        <v/>
      </c>
    </row>
    <row r="351">
      <c r="AC351" s="19" t="n"/>
      <c r="AD351" s="23" t="n"/>
      <c r="AE351" s="23" t="n"/>
      <c r="AF351" s="23" t="n"/>
      <c r="AG351" s="23" t="n"/>
      <c r="AH351" s="23" t="n"/>
      <c r="AI351" s="23" t="n"/>
      <c r="AJ351" s="19" t="n"/>
      <c r="AK351" s="21">
        <f>IFERROR(TRIM(INDEX($A351:$AB351,MATCH(Lists!$J$2,$A$1:$AB$1,0))&amp;""),"")</f>
        <v/>
      </c>
      <c r="AL351" s="21">
        <f>IFERROR(TRIM(INDEX($A351:$AB351,MATCH(Lists!$J$3,$A$1:$AB$1,0))&amp;""),"")</f>
        <v/>
      </c>
      <c r="AM351" s="21">
        <f>IFERROR(TRIM(INDEX($A351:$AB351,MATCH(Lists!$J$4,$A$1:$AB$1,0))&amp;""),"")</f>
        <v/>
      </c>
      <c r="AN351" s="21">
        <f>IFERROR(TRIM(INDEX($A351:$AB351,MATCH(Lists!$J$5,$A$1:$AB$1,0))&amp;""),"")</f>
        <v/>
      </c>
      <c r="AO351" s="21">
        <f>IFERROR(TRIM(INDEX($A351:$AB351,MATCH(Lists!$J$6,$A$1:$AB$1,0))&amp;""),"")</f>
        <v/>
      </c>
      <c r="AP351" s="22">
        <f>IF(COUNT(AD351:AF351)=3,IFERROR(ROUND((AD351*Review!$P$6+AE351*Review!$P$7+AF351*Review!$P$8)/(Review!$P$6+Review!$P$7+Review!$P$8),2),""),"")</f>
        <v/>
      </c>
      <c r="AQ351" s="21">
        <f>IF(AP351="","",SUMPRODUCT(ISNUMBER($AP$2:$AP$501)*($AP$2:$AP$501&gt;AP351))+COUNTIF($AP$2:AP351,AP351))</f>
        <v/>
      </c>
    </row>
    <row r="352">
      <c r="AC352" s="19" t="n"/>
      <c r="AD352" s="23" t="n"/>
      <c r="AE352" s="23" t="n"/>
      <c r="AF352" s="23" t="n"/>
      <c r="AG352" s="23" t="n"/>
      <c r="AH352" s="23" t="n"/>
      <c r="AI352" s="23" t="n"/>
      <c r="AJ352" s="19" t="n"/>
      <c r="AK352" s="21">
        <f>IFERROR(TRIM(INDEX($A352:$AB352,MATCH(Lists!$J$2,$A$1:$AB$1,0))&amp;""),"")</f>
        <v/>
      </c>
      <c r="AL352" s="21">
        <f>IFERROR(TRIM(INDEX($A352:$AB352,MATCH(Lists!$J$3,$A$1:$AB$1,0))&amp;""),"")</f>
        <v/>
      </c>
      <c r="AM352" s="21">
        <f>IFERROR(TRIM(INDEX($A352:$AB352,MATCH(Lists!$J$4,$A$1:$AB$1,0))&amp;""),"")</f>
        <v/>
      </c>
      <c r="AN352" s="21">
        <f>IFERROR(TRIM(INDEX($A352:$AB352,MATCH(Lists!$J$5,$A$1:$AB$1,0))&amp;""),"")</f>
        <v/>
      </c>
      <c r="AO352" s="21">
        <f>IFERROR(TRIM(INDEX($A352:$AB352,MATCH(Lists!$J$6,$A$1:$AB$1,0))&amp;""),"")</f>
        <v/>
      </c>
      <c r="AP352" s="22">
        <f>IF(COUNT(AD352:AF352)=3,IFERROR(ROUND((AD352*Review!$P$6+AE352*Review!$P$7+AF352*Review!$P$8)/(Review!$P$6+Review!$P$7+Review!$P$8),2),""),"")</f>
        <v/>
      </c>
      <c r="AQ352" s="21">
        <f>IF(AP352="","",SUMPRODUCT(ISNUMBER($AP$2:$AP$501)*($AP$2:$AP$501&gt;AP352))+COUNTIF($AP$2:AP352,AP352))</f>
        <v/>
      </c>
    </row>
    <row r="353">
      <c r="AC353" s="19" t="n"/>
      <c r="AD353" s="23" t="n"/>
      <c r="AE353" s="23" t="n"/>
      <c r="AF353" s="23" t="n"/>
      <c r="AG353" s="23" t="n"/>
      <c r="AH353" s="23" t="n"/>
      <c r="AI353" s="23" t="n"/>
      <c r="AJ353" s="19" t="n"/>
      <c r="AK353" s="21">
        <f>IFERROR(TRIM(INDEX($A353:$AB353,MATCH(Lists!$J$2,$A$1:$AB$1,0))&amp;""),"")</f>
        <v/>
      </c>
      <c r="AL353" s="21">
        <f>IFERROR(TRIM(INDEX($A353:$AB353,MATCH(Lists!$J$3,$A$1:$AB$1,0))&amp;""),"")</f>
        <v/>
      </c>
      <c r="AM353" s="21">
        <f>IFERROR(TRIM(INDEX($A353:$AB353,MATCH(Lists!$J$4,$A$1:$AB$1,0))&amp;""),"")</f>
        <v/>
      </c>
      <c r="AN353" s="21">
        <f>IFERROR(TRIM(INDEX($A353:$AB353,MATCH(Lists!$J$5,$A$1:$AB$1,0))&amp;""),"")</f>
        <v/>
      </c>
      <c r="AO353" s="21">
        <f>IFERROR(TRIM(INDEX($A353:$AB353,MATCH(Lists!$J$6,$A$1:$AB$1,0))&amp;""),"")</f>
        <v/>
      </c>
      <c r="AP353" s="22">
        <f>IF(COUNT(AD353:AF353)=3,IFERROR(ROUND((AD353*Review!$P$6+AE353*Review!$P$7+AF353*Review!$P$8)/(Review!$P$6+Review!$P$7+Review!$P$8),2),""),"")</f>
        <v/>
      </c>
      <c r="AQ353" s="21">
        <f>IF(AP353="","",SUMPRODUCT(ISNUMBER($AP$2:$AP$501)*($AP$2:$AP$501&gt;AP353))+COUNTIF($AP$2:AP353,AP353))</f>
        <v/>
      </c>
    </row>
    <row r="354">
      <c r="AC354" s="19" t="n"/>
      <c r="AD354" s="23" t="n"/>
      <c r="AE354" s="23" t="n"/>
      <c r="AF354" s="23" t="n"/>
      <c r="AG354" s="23" t="n"/>
      <c r="AH354" s="23" t="n"/>
      <c r="AI354" s="23" t="n"/>
      <c r="AJ354" s="19" t="n"/>
      <c r="AK354" s="21">
        <f>IFERROR(TRIM(INDEX($A354:$AB354,MATCH(Lists!$J$2,$A$1:$AB$1,0))&amp;""),"")</f>
        <v/>
      </c>
      <c r="AL354" s="21">
        <f>IFERROR(TRIM(INDEX($A354:$AB354,MATCH(Lists!$J$3,$A$1:$AB$1,0))&amp;""),"")</f>
        <v/>
      </c>
      <c r="AM354" s="21">
        <f>IFERROR(TRIM(INDEX($A354:$AB354,MATCH(Lists!$J$4,$A$1:$AB$1,0))&amp;""),"")</f>
        <v/>
      </c>
      <c r="AN354" s="21">
        <f>IFERROR(TRIM(INDEX($A354:$AB354,MATCH(Lists!$J$5,$A$1:$AB$1,0))&amp;""),"")</f>
        <v/>
      </c>
      <c r="AO354" s="21">
        <f>IFERROR(TRIM(INDEX($A354:$AB354,MATCH(Lists!$J$6,$A$1:$AB$1,0))&amp;""),"")</f>
        <v/>
      </c>
      <c r="AP354" s="22">
        <f>IF(COUNT(AD354:AF354)=3,IFERROR(ROUND((AD354*Review!$P$6+AE354*Review!$P$7+AF354*Review!$P$8)/(Review!$P$6+Review!$P$7+Review!$P$8),2),""),"")</f>
        <v/>
      </c>
      <c r="AQ354" s="21">
        <f>IF(AP354="","",SUMPRODUCT(ISNUMBER($AP$2:$AP$501)*($AP$2:$AP$501&gt;AP354))+COUNTIF($AP$2:AP354,AP354))</f>
        <v/>
      </c>
    </row>
    <row r="355">
      <c r="AC355" s="19" t="n"/>
      <c r="AD355" s="23" t="n"/>
      <c r="AE355" s="23" t="n"/>
      <c r="AF355" s="23" t="n"/>
      <c r="AG355" s="23" t="n"/>
      <c r="AH355" s="23" t="n"/>
      <c r="AI355" s="23" t="n"/>
      <c r="AJ355" s="19" t="n"/>
      <c r="AK355" s="21">
        <f>IFERROR(TRIM(INDEX($A355:$AB355,MATCH(Lists!$J$2,$A$1:$AB$1,0))&amp;""),"")</f>
        <v/>
      </c>
      <c r="AL355" s="21">
        <f>IFERROR(TRIM(INDEX($A355:$AB355,MATCH(Lists!$J$3,$A$1:$AB$1,0))&amp;""),"")</f>
        <v/>
      </c>
      <c r="AM355" s="21">
        <f>IFERROR(TRIM(INDEX($A355:$AB355,MATCH(Lists!$J$4,$A$1:$AB$1,0))&amp;""),"")</f>
        <v/>
      </c>
      <c r="AN355" s="21">
        <f>IFERROR(TRIM(INDEX($A355:$AB355,MATCH(Lists!$J$5,$A$1:$AB$1,0))&amp;""),"")</f>
        <v/>
      </c>
      <c r="AO355" s="21">
        <f>IFERROR(TRIM(INDEX($A355:$AB355,MATCH(Lists!$J$6,$A$1:$AB$1,0))&amp;""),"")</f>
        <v/>
      </c>
      <c r="AP355" s="22">
        <f>IF(COUNT(AD355:AF355)=3,IFERROR(ROUND((AD355*Review!$P$6+AE355*Review!$P$7+AF355*Review!$P$8)/(Review!$P$6+Review!$P$7+Review!$P$8),2),""),"")</f>
        <v/>
      </c>
      <c r="AQ355" s="21">
        <f>IF(AP355="","",SUMPRODUCT(ISNUMBER($AP$2:$AP$501)*($AP$2:$AP$501&gt;AP355))+COUNTIF($AP$2:AP355,AP355))</f>
        <v/>
      </c>
    </row>
    <row r="356">
      <c r="AC356" s="19" t="n"/>
      <c r="AD356" s="23" t="n"/>
      <c r="AE356" s="23" t="n"/>
      <c r="AF356" s="23" t="n"/>
      <c r="AG356" s="23" t="n"/>
      <c r="AH356" s="23" t="n"/>
      <c r="AI356" s="23" t="n"/>
      <c r="AJ356" s="19" t="n"/>
      <c r="AK356" s="21">
        <f>IFERROR(TRIM(INDEX($A356:$AB356,MATCH(Lists!$J$2,$A$1:$AB$1,0))&amp;""),"")</f>
        <v/>
      </c>
      <c r="AL356" s="21">
        <f>IFERROR(TRIM(INDEX($A356:$AB356,MATCH(Lists!$J$3,$A$1:$AB$1,0))&amp;""),"")</f>
        <v/>
      </c>
      <c r="AM356" s="21">
        <f>IFERROR(TRIM(INDEX($A356:$AB356,MATCH(Lists!$J$4,$A$1:$AB$1,0))&amp;""),"")</f>
        <v/>
      </c>
      <c r="AN356" s="21">
        <f>IFERROR(TRIM(INDEX($A356:$AB356,MATCH(Lists!$J$5,$A$1:$AB$1,0))&amp;""),"")</f>
        <v/>
      </c>
      <c r="AO356" s="21">
        <f>IFERROR(TRIM(INDEX($A356:$AB356,MATCH(Lists!$J$6,$A$1:$AB$1,0))&amp;""),"")</f>
        <v/>
      </c>
      <c r="AP356" s="22">
        <f>IF(COUNT(AD356:AF356)=3,IFERROR(ROUND((AD356*Review!$P$6+AE356*Review!$P$7+AF356*Review!$P$8)/(Review!$P$6+Review!$P$7+Review!$P$8),2),""),"")</f>
        <v/>
      </c>
      <c r="AQ356" s="21">
        <f>IF(AP356="","",SUMPRODUCT(ISNUMBER($AP$2:$AP$501)*($AP$2:$AP$501&gt;AP356))+COUNTIF($AP$2:AP356,AP356))</f>
        <v/>
      </c>
    </row>
    <row r="357">
      <c r="AC357" s="19" t="n"/>
      <c r="AD357" s="23" t="n"/>
      <c r="AE357" s="23" t="n"/>
      <c r="AF357" s="23" t="n"/>
      <c r="AG357" s="23" t="n"/>
      <c r="AH357" s="23" t="n"/>
      <c r="AI357" s="23" t="n"/>
      <c r="AJ357" s="19" t="n"/>
      <c r="AK357" s="21">
        <f>IFERROR(TRIM(INDEX($A357:$AB357,MATCH(Lists!$J$2,$A$1:$AB$1,0))&amp;""),"")</f>
        <v/>
      </c>
      <c r="AL357" s="21">
        <f>IFERROR(TRIM(INDEX($A357:$AB357,MATCH(Lists!$J$3,$A$1:$AB$1,0))&amp;""),"")</f>
        <v/>
      </c>
      <c r="AM357" s="21">
        <f>IFERROR(TRIM(INDEX($A357:$AB357,MATCH(Lists!$J$4,$A$1:$AB$1,0))&amp;""),"")</f>
        <v/>
      </c>
      <c r="AN357" s="21">
        <f>IFERROR(TRIM(INDEX($A357:$AB357,MATCH(Lists!$J$5,$A$1:$AB$1,0))&amp;""),"")</f>
        <v/>
      </c>
      <c r="AO357" s="21">
        <f>IFERROR(TRIM(INDEX($A357:$AB357,MATCH(Lists!$J$6,$A$1:$AB$1,0))&amp;""),"")</f>
        <v/>
      </c>
      <c r="AP357" s="22">
        <f>IF(COUNT(AD357:AF357)=3,IFERROR(ROUND((AD357*Review!$P$6+AE357*Review!$P$7+AF357*Review!$P$8)/(Review!$P$6+Review!$P$7+Review!$P$8),2),""),"")</f>
        <v/>
      </c>
      <c r="AQ357" s="21">
        <f>IF(AP357="","",SUMPRODUCT(ISNUMBER($AP$2:$AP$501)*($AP$2:$AP$501&gt;AP357))+COUNTIF($AP$2:AP357,AP357))</f>
        <v/>
      </c>
    </row>
    <row r="358">
      <c r="AC358" s="19" t="n"/>
      <c r="AD358" s="23" t="n"/>
      <c r="AE358" s="23" t="n"/>
      <c r="AF358" s="23" t="n"/>
      <c r="AG358" s="23" t="n"/>
      <c r="AH358" s="23" t="n"/>
      <c r="AI358" s="23" t="n"/>
      <c r="AJ358" s="19" t="n"/>
      <c r="AK358" s="21">
        <f>IFERROR(TRIM(INDEX($A358:$AB358,MATCH(Lists!$J$2,$A$1:$AB$1,0))&amp;""),"")</f>
        <v/>
      </c>
      <c r="AL358" s="21">
        <f>IFERROR(TRIM(INDEX($A358:$AB358,MATCH(Lists!$J$3,$A$1:$AB$1,0))&amp;""),"")</f>
        <v/>
      </c>
      <c r="AM358" s="21">
        <f>IFERROR(TRIM(INDEX($A358:$AB358,MATCH(Lists!$J$4,$A$1:$AB$1,0))&amp;""),"")</f>
        <v/>
      </c>
      <c r="AN358" s="21">
        <f>IFERROR(TRIM(INDEX($A358:$AB358,MATCH(Lists!$J$5,$A$1:$AB$1,0))&amp;""),"")</f>
        <v/>
      </c>
      <c r="AO358" s="21">
        <f>IFERROR(TRIM(INDEX($A358:$AB358,MATCH(Lists!$J$6,$A$1:$AB$1,0))&amp;""),"")</f>
        <v/>
      </c>
      <c r="AP358" s="22">
        <f>IF(COUNT(AD358:AF358)=3,IFERROR(ROUND((AD358*Review!$P$6+AE358*Review!$P$7+AF358*Review!$P$8)/(Review!$P$6+Review!$P$7+Review!$P$8),2),""),"")</f>
        <v/>
      </c>
      <c r="AQ358" s="21">
        <f>IF(AP358="","",SUMPRODUCT(ISNUMBER($AP$2:$AP$501)*($AP$2:$AP$501&gt;AP358))+COUNTIF($AP$2:AP358,AP358))</f>
        <v/>
      </c>
    </row>
    <row r="359">
      <c r="AC359" s="19" t="n"/>
      <c r="AD359" s="23" t="n"/>
      <c r="AE359" s="23" t="n"/>
      <c r="AF359" s="23" t="n"/>
      <c r="AG359" s="23" t="n"/>
      <c r="AH359" s="23" t="n"/>
      <c r="AI359" s="23" t="n"/>
      <c r="AJ359" s="19" t="n"/>
      <c r="AK359" s="21">
        <f>IFERROR(TRIM(INDEX($A359:$AB359,MATCH(Lists!$J$2,$A$1:$AB$1,0))&amp;""),"")</f>
        <v/>
      </c>
      <c r="AL359" s="21">
        <f>IFERROR(TRIM(INDEX($A359:$AB359,MATCH(Lists!$J$3,$A$1:$AB$1,0))&amp;""),"")</f>
        <v/>
      </c>
      <c r="AM359" s="21">
        <f>IFERROR(TRIM(INDEX($A359:$AB359,MATCH(Lists!$J$4,$A$1:$AB$1,0))&amp;""),"")</f>
        <v/>
      </c>
      <c r="AN359" s="21">
        <f>IFERROR(TRIM(INDEX($A359:$AB359,MATCH(Lists!$J$5,$A$1:$AB$1,0))&amp;""),"")</f>
        <v/>
      </c>
      <c r="AO359" s="21">
        <f>IFERROR(TRIM(INDEX($A359:$AB359,MATCH(Lists!$J$6,$A$1:$AB$1,0))&amp;""),"")</f>
        <v/>
      </c>
      <c r="AP359" s="22">
        <f>IF(COUNT(AD359:AF359)=3,IFERROR(ROUND((AD359*Review!$P$6+AE359*Review!$P$7+AF359*Review!$P$8)/(Review!$P$6+Review!$P$7+Review!$P$8),2),""),"")</f>
        <v/>
      </c>
      <c r="AQ359" s="21">
        <f>IF(AP359="","",SUMPRODUCT(ISNUMBER($AP$2:$AP$501)*($AP$2:$AP$501&gt;AP359))+COUNTIF($AP$2:AP359,AP359))</f>
        <v/>
      </c>
    </row>
    <row r="360">
      <c r="AC360" s="19" t="n"/>
      <c r="AD360" s="23" t="n"/>
      <c r="AE360" s="23" t="n"/>
      <c r="AF360" s="23" t="n"/>
      <c r="AG360" s="23" t="n"/>
      <c r="AH360" s="23" t="n"/>
      <c r="AI360" s="23" t="n"/>
      <c r="AJ360" s="19" t="n"/>
      <c r="AK360" s="21">
        <f>IFERROR(TRIM(INDEX($A360:$AB360,MATCH(Lists!$J$2,$A$1:$AB$1,0))&amp;""),"")</f>
        <v/>
      </c>
      <c r="AL360" s="21">
        <f>IFERROR(TRIM(INDEX($A360:$AB360,MATCH(Lists!$J$3,$A$1:$AB$1,0))&amp;""),"")</f>
        <v/>
      </c>
      <c r="AM360" s="21">
        <f>IFERROR(TRIM(INDEX($A360:$AB360,MATCH(Lists!$J$4,$A$1:$AB$1,0))&amp;""),"")</f>
        <v/>
      </c>
      <c r="AN360" s="21">
        <f>IFERROR(TRIM(INDEX($A360:$AB360,MATCH(Lists!$J$5,$A$1:$AB$1,0))&amp;""),"")</f>
        <v/>
      </c>
      <c r="AO360" s="21">
        <f>IFERROR(TRIM(INDEX($A360:$AB360,MATCH(Lists!$J$6,$A$1:$AB$1,0))&amp;""),"")</f>
        <v/>
      </c>
      <c r="AP360" s="22">
        <f>IF(COUNT(AD360:AF360)=3,IFERROR(ROUND((AD360*Review!$P$6+AE360*Review!$P$7+AF360*Review!$P$8)/(Review!$P$6+Review!$P$7+Review!$P$8),2),""),"")</f>
        <v/>
      </c>
      <c r="AQ360" s="21">
        <f>IF(AP360="","",SUMPRODUCT(ISNUMBER($AP$2:$AP$501)*($AP$2:$AP$501&gt;AP360))+COUNTIF($AP$2:AP360,AP360))</f>
        <v/>
      </c>
    </row>
    <row r="361">
      <c r="AC361" s="19" t="n"/>
      <c r="AD361" s="23" t="n"/>
      <c r="AE361" s="23" t="n"/>
      <c r="AF361" s="23" t="n"/>
      <c r="AG361" s="23" t="n"/>
      <c r="AH361" s="23" t="n"/>
      <c r="AI361" s="23" t="n"/>
      <c r="AJ361" s="19" t="n"/>
      <c r="AK361" s="21">
        <f>IFERROR(TRIM(INDEX($A361:$AB361,MATCH(Lists!$J$2,$A$1:$AB$1,0))&amp;""),"")</f>
        <v/>
      </c>
      <c r="AL361" s="21">
        <f>IFERROR(TRIM(INDEX($A361:$AB361,MATCH(Lists!$J$3,$A$1:$AB$1,0))&amp;""),"")</f>
        <v/>
      </c>
      <c r="AM361" s="21">
        <f>IFERROR(TRIM(INDEX($A361:$AB361,MATCH(Lists!$J$4,$A$1:$AB$1,0))&amp;""),"")</f>
        <v/>
      </c>
      <c r="AN361" s="21">
        <f>IFERROR(TRIM(INDEX($A361:$AB361,MATCH(Lists!$J$5,$A$1:$AB$1,0))&amp;""),"")</f>
        <v/>
      </c>
      <c r="AO361" s="21">
        <f>IFERROR(TRIM(INDEX($A361:$AB361,MATCH(Lists!$J$6,$A$1:$AB$1,0))&amp;""),"")</f>
        <v/>
      </c>
      <c r="AP361" s="22">
        <f>IF(COUNT(AD361:AF361)=3,IFERROR(ROUND((AD361*Review!$P$6+AE361*Review!$P$7+AF361*Review!$P$8)/(Review!$P$6+Review!$P$7+Review!$P$8),2),""),"")</f>
        <v/>
      </c>
      <c r="AQ361" s="21">
        <f>IF(AP361="","",SUMPRODUCT(ISNUMBER($AP$2:$AP$501)*($AP$2:$AP$501&gt;AP361))+COUNTIF($AP$2:AP361,AP361))</f>
        <v/>
      </c>
    </row>
    <row r="362">
      <c r="AC362" s="19" t="n"/>
      <c r="AD362" s="23" t="n"/>
      <c r="AE362" s="23" t="n"/>
      <c r="AF362" s="23" t="n"/>
      <c r="AG362" s="23" t="n"/>
      <c r="AH362" s="23" t="n"/>
      <c r="AI362" s="23" t="n"/>
      <c r="AJ362" s="19" t="n"/>
      <c r="AK362" s="21">
        <f>IFERROR(TRIM(INDEX($A362:$AB362,MATCH(Lists!$J$2,$A$1:$AB$1,0))&amp;""),"")</f>
        <v/>
      </c>
      <c r="AL362" s="21">
        <f>IFERROR(TRIM(INDEX($A362:$AB362,MATCH(Lists!$J$3,$A$1:$AB$1,0))&amp;""),"")</f>
        <v/>
      </c>
      <c r="AM362" s="21">
        <f>IFERROR(TRIM(INDEX($A362:$AB362,MATCH(Lists!$J$4,$A$1:$AB$1,0))&amp;""),"")</f>
        <v/>
      </c>
      <c r="AN362" s="21">
        <f>IFERROR(TRIM(INDEX($A362:$AB362,MATCH(Lists!$J$5,$A$1:$AB$1,0))&amp;""),"")</f>
        <v/>
      </c>
      <c r="AO362" s="21">
        <f>IFERROR(TRIM(INDEX($A362:$AB362,MATCH(Lists!$J$6,$A$1:$AB$1,0))&amp;""),"")</f>
        <v/>
      </c>
      <c r="AP362" s="22">
        <f>IF(COUNT(AD362:AF362)=3,IFERROR(ROUND((AD362*Review!$P$6+AE362*Review!$P$7+AF362*Review!$P$8)/(Review!$P$6+Review!$P$7+Review!$P$8),2),""),"")</f>
        <v/>
      </c>
      <c r="AQ362" s="21">
        <f>IF(AP362="","",SUMPRODUCT(ISNUMBER($AP$2:$AP$501)*($AP$2:$AP$501&gt;AP362))+COUNTIF($AP$2:AP362,AP362))</f>
        <v/>
      </c>
    </row>
    <row r="363">
      <c r="AC363" s="19" t="n"/>
      <c r="AD363" s="23" t="n"/>
      <c r="AE363" s="23" t="n"/>
      <c r="AF363" s="23" t="n"/>
      <c r="AG363" s="23" t="n"/>
      <c r="AH363" s="23" t="n"/>
      <c r="AI363" s="23" t="n"/>
      <c r="AJ363" s="19" t="n"/>
      <c r="AK363" s="21">
        <f>IFERROR(TRIM(INDEX($A363:$AB363,MATCH(Lists!$J$2,$A$1:$AB$1,0))&amp;""),"")</f>
        <v/>
      </c>
      <c r="AL363" s="21">
        <f>IFERROR(TRIM(INDEX($A363:$AB363,MATCH(Lists!$J$3,$A$1:$AB$1,0))&amp;""),"")</f>
        <v/>
      </c>
      <c r="AM363" s="21">
        <f>IFERROR(TRIM(INDEX($A363:$AB363,MATCH(Lists!$J$4,$A$1:$AB$1,0))&amp;""),"")</f>
        <v/>
      </c>
      <c r="AN363" s="21">
        <f>IFERROR(TRIM(INDEX($A363:$AB363,MATCH(Lists!$J$5,$A$1:$AB$1,0))&amp;""),"")</f>
        <v/>
      </c>
      <c r="AO363" s="21">
        <f>IFERROR(TRIM(INDEX($A363:$AB363,MATCH(Lists!$J$6,$A$1:$AB$1,0))&amp;""),"")</f>
        <v/>
      </c>
      <c r="AP363" s="22">
        <f>IF(COUNT(AD363:AF363)=3,IFERROR(ROUND((AD363*Review!$P$6+AE363*Review!$P$7+AF363*Review!$P$8)/(Review!$P$6+Review!$P$7+Review!$P$8),2),""),"")</f>
        <v/>
      </c>
      <c r="AQ363" s="21">
        <f>IF(AP363="","",SUMPRODUCT(ISNUMBER($AP$2:$AP$501)*($AP$2:$AP$501&gt;AP363))+COUNTIF($AP$2:AP363,AP363))</f>
        <v/>
      </c>
    </row>
    <row r="364">
      <c r="AC364" s="19" t="n"/>
      <c r="AD364" s="23" t="n"/>
      <c r="AE364" s="23" t="n"/>
      <c r="AF364" s="23" t="n"/>
      <c r="AG364" s="23" t="n"/>
      <c r="AH364" s="23" t="n"/>
      <c r="AI364" s="23" t="n"/>
      <c r="AJ364" s="19" t="n"/>
      <c r="AK364" s="21">
        <f>IFERROR(TRIM(INDEX($A364:$AB364,MATCH(Lists!$J$2,$A$1:$AB$1,0))&amp;""),"")</f>
        <v/>
      </c>
      <c r="AL364" s="21">
        <f>IFERROR(TRIM(INDEX($A364:$AB364,MATCH(Lists!$J$3,$A$1:$AB$1,0))&amp;""),"")</f>
        <v/>
      </c>
      <c r="AM364" s="21">
        <f>IFERROR(TRIM(INDEX($A364:$AB364,MATCH(Lists!$J$4,$A$1:$AB$1,0))&amp;""),"")</f>
        <v/>
      </c>
      <c r="AN364" s="21">
        <f>IFERROR(TRIM(INDEX($A364:$AB364,MATCH(Lists!$J$5,$A$1:$AB$1,0))&amp;""),"")</f>
        <v/>
      </c>
      <c r="AO364" s="21">
        <f>IFERROR(TRIM(INDEX($A364:$AB364,MATCH(Lists!$J$6,$A$1:$AB$1,0))&amp;""),"")</f>
        <v/>
      </c>
      <c r="AP364" s="22">
        <f>IF(COUNT(AD364:AF364)=3,IFERROR(ROUND((AD364*Review!$P$6+AE364*Review!$P$7+AF364*Review!$P$8)/(Review!$P$6+Review!$P$7+Review!$P$8),2),""),"")</f>
        <v/>
      </c>
      <c r="AQ364" s="21">
        <f>IF(AP364="","",SUMPRODUCT(ISNUMBER($AP$2:$AP$501)*($AP$2:$AP$501&gt;AP364))+COUNTIF($AP$2:AP364,AP364))</f>
        <v/>
      </c>
    </row>
    <row r="365">
      <c r="AC365" s="19" t="n"/>
      <c r="AD365" s="23" t="n"/>
      <c r="AE365" s="23" t="n"/>
      <c r="AF365" s="23" t="n"/>
      <c r="AG365" s="23" t="n"/>
      <c r="AH365" s="23" t="n"/>
      <c r="AI365" s="23" t="n"/>
      <c r="AJ365" s="19" t="n"/>
      <c r="AK365" s="21">
        <f>IFERROR(TRIM(INDEX($A365:$AB365,MATCH(Lists!$J$2,$A$1:$AB$1,0))&amp;""),"")</f>
        <v/>
      </c>
      <c r="AL365" s="21">
        <f>IFERROR(TRIM(INDEX($A365:$AB365,MATCH(Lists!$J$3,$A$1:$AB$1,0))&amp;""),"")</f>
        <v/>
      </c>
      <c r="AM365" s="21">
        <f>IFERROR(TRIM(INDEX($A365:$AB365,MATCH(Lists!$J$4,$A$1:$AB$1,0))&amp;""),"")</f>
        <v/>
      </c>
      <c r="AN365" s="21">
        <f>IFERROR(TRIM(INDEX($A365:$AB365,MATCH(Lists!$J$5,$A$1:$AB$1,0))&amp;""),"")</f>
        <v/>
      </c>
      <c r="AO365" s="21">
        <f>IFERROR(TRIM(INDEX($A365:$AB365,MATCH(Lists!$J$6,$A$1:$AB$1,0))&amp;""),"")</f>
        <v/>
      </c>
      <c r="AP365" s="22">
        <f>IF(COUNT(AD365:AF365)=3,IFERROR(ROUND((AD365*Review!$P$6+AE365*Review!$P$7+AF365*Review!$P$8)/(Review!$P$6+Review!$P$7+Review!$P$8),2),""),"")</f>
        <v/>
      </c>
      <c r="AQ365" s="21">
        <f>IF(AP365="","",SUMPRODUCT(ISNUMBER($AP$2:$AP$501)*($AP$2:$AP$501&gt;AP365))+COUNTIF($AP$2:AP365,AP365))</f>
        <v/>
      </c>
    </row>
    <row r="366">
      <c r="AC366" s="19" t="n"/>
      <c r="AD366" s="23" t="n"/>
      <c r="AE366" s="23" t="n"/>
      <c r="AF366" s="23" t="n"/>
      <c r="AG366" s="23" t="n"/>
      <c r="AH366" s="23" t="n"/>
      <c r="AI366" s="23" t="n"/>
      <c r="AJ366" s="19" t="n"/>
      <c r="AK366" s="21">
        <f>IFERROR(TRIM(INDEX($A366:$AB366,MATCH(Lists!$J$2,$A$1:$AB$1,0))&amp;""),"")</f>
        <v/>
      </c>
      <c r="AL366" s="21">
        <f>IFERROR(TRIM(INDEX($A366:$AB366,MATCH(Lists!$J$3,$A$1:$AB$1,0))&amp;""),"")</f>
        <v/>
      </c>
      <c r="AM366" s="21">
        <f>IFERROR(TRIM(INDEX($A366:$AB366,MATCH(Lists!$J$4,$A$1:$AB$1,0))&amp;""),"")</f>
        <v/>
      </c>
      <c r="AN366" s="21">
        <f>IFERROR(TRIM(INDEX($A366:$AB366,MATCH(Lists!$J$5,$A$1:$AB$1,0))&amp;""),"")</f>
        <v/>
      </c>
      <c r="AO366" s="21">
        <f>IFERROR(TRIM(INDEX($A366:$AB366,MATCH(Lists!$J$6,$A$1:$AB$1,0))&amp;""),"")</f>
        <v/>
      </c>
      <c r="AP366" s="22">
        <f>IF(COUNT(AD366:AF366)=3,IFERROR(ROUND((AD366*Review!$P$6+AE366*Review!$P$7+AF366*Review!$P$8)/(Review!$P$6+Review!$P$7+Review!$P$8),2),""),"")</f>
        <v/>
      </c>
      <c r="AQ366" s="21">
        <f>IF(AP366="","",SUMPRODUCT(ISNUMBER($AP$2:$AP$501)*($AP$2:$AP$501&gt;AP366))+COUNTIF($AP$2:AP366,AP366))</f>
        <v/>
      </c>
    </row>
    <row r="367">
      <c r="AC367" s="19" t="n"/>
      <c r="AD367" s="23" t="n"/>
      <c r="AE367" s="23" t="n"/>
      <c r="AF367" s="23" t="n"/>
      <c r="AG367" s="23" t="n"/>
      <c r="AH367" s="23" t="n"/>
      <c r="AI367" s="23" t="n"/>
      <c r="AJ367" s="19" t="n"/>
      <c r="AK367" s="21">
        <f>IFERROR(TRIM(INDEX($A367:$AB367,MATCH(Lists!$J$2,$A$1:$AB$1,0))&amp;""),"")</f>
        <v/>
      </c>
      <c r="AL367" s="21">
        <f>IFERROR(TRIM(INDEX($A367:$AB367,MATCH(Lists!$J$3,$A$1:$AB$1,0))&amp;""),"")</f>
        <v/>
      </c>
      <c r="AM367" s="21">
        <f>IFERROR(TRIM(INDEX($A367:$AB367,MATCH(Lists!$J$4,$A$1:$AB$1,0))&amp;""),"")</f>
        <v/>
      </c>
      <c r="AN367" s="21">
        <f>IFERROR(TRIM(INDEX($A367:$AB367,MATCH(Lists!$J$5,$A$1:$AB$1,0))&amp;""),"")</f>
        <v/>
      </c>
      <c r="AO367" s="21">
        <f>IFERROR(TRIM(INDEX($A367:$AB367,MATCH(Lists!$J$6,$A$1:$AB$1,0))&amp;""),"")</f>
        <v/>
      </c>
      <c r="AP367" s="22">
        <f>IF(COUNT(AD367:AF367)=3,IFERROR(ROUND((AD367*Review!$P$6+AE367*Review!$P$7+AF367*Review!$P$8)/(Review!$P$6+Review!$P$7+Review!$P$8),2),""),"")</f>
        <v/>
      </c>
      <c r="AQ367" s="21">
        <f>IF(AP367="","",SUMPRODUCT(ISNUMBER($AP$2:$AP$501)*($AP$2:$AP$501&gt;AP367))+COUNTIF($AP$2:AP367,AP367))</f>
        <v/>
      </c>
    </row>
    <row r="368">
      <c r="AC368" s="19" t="n"/>
      <c r="AD368" s="23" t="n"/>
      <c r="AE368" s="23" t="n"/>
      <c r="AF368" s="23" t="n"/>
      <c r="AG368" s="23" t="n"/>
      <c r="AH368" s="23" t="n"/>
      <c r="AI368" s="23" t="n"/>
      <c r="AJ368" s="19" t="n"/>
      <c r="AK368" s="21">
        <f>IFERROR(TRIM(INDEX($A368:$AB368,MATCH(Lists!$J$2,$A$1:$AB$1,0))&amp;""),"")</f>
        <v/>
      </c>
      <c r="AL368" s="21">
        <f>IFERROR(TRIM(INDEX($A368:$AB368,MATCH(Lists!$J$3,$A$1:$AB$1,0))&amp;""),"")</f>
        <v/>
      </c>
      <c r="AM368" s="21">
        <f>IFERROR(TRIM(INDEX($A368:$AB368,MATCH(Lists!$J$4,$A$1:$AB$1,0))&amp;""),"")</f>
        <v/>
      </c>
      <c r="AN368" s="21">
        <f>IFERROR(TRIM(INDEX($A368:$AB368,MATCH(Lists!$J$5,$A$1:$AB$1,0))&amp;""),"")</f>
        <v/>
      </c>
      <c r="AO368" s="21">
        <f>IFERROR(TRIM(INDEX($A368:$AB368,MATCH(Lists!$J$6,$A$1:$AB$1,0))&amp;""),"")</f>
        <v/>
      </c>
      <c r="AP368" s="22">
        <f>IF(COUNT(AD368:AF368)=3,IFERROR(ROUND((AD368*Review!$P$6+AE368*Review!$P$7+AF368*Review!$P$8)/(Review!$P$6+Review!$P$7+Review!$P$8),2),""),"")</f>
        <v/>
      </c>
      <c r="AQ368" s="21">
        <f>IF(AP368="","",SUMPRODUCT(ISNUMBER($AP$2:$AP$501)*($AP$2:$AP$501&gt;AP368))+COUNTIF($AP$2:AP368,AP368))</f>
        <v/>
      </c>
    </row>
    <row r="369">
      <c r="AC369" s="19" t="n"/>
      <c r="AD369" s="23" t="n"/>
      <c r="AE369" s="23" t="n"/>
      <c r="AF369" s="23" t="n"/>
      <c r="AG369" s="23" t="n"/>
      <c r="AH369" s="23" t="n"/>
      <c r="AI369" s="23" t="n"/>
      <c r="AJ369" s="19" t="n"/>
      <c r="AK369" s="21">
        <f>IFERROR(TRIM(INDEX($A369:$AB369,MATCH(Lists!$J$2,$A$1:$AB$1,0))&amp;""),"")</f>
        <v/>
      </c>
      <c r="AL369" s="21">
        <f>IFERROR(TRIM(INDEX($A369:$AB369,MATCH(Lists!$J$3,$A$1:$AB$1,0))&amp;""),"")</f>
        <v/>
      </c>
      <c r="AM369" s="21">
        <f>IFERROR(TRIM(INDEX($A369:$AB369,MATCH(Lists!$J$4,$A$1:$AB$1,0))&amp;""),"")</f>
        <v/>
      </c>
      <c r="AN369" s="21">
        <f>IFERROR(TRIM(INDEX($A369:$AB369,MATCH(Lists!$J$5,$A$1:$AB$1,0))&amp;""),"")</f>
        <v/>
      </c>
      <c r="AO369" s="21">
        <f>IFERROR(TRIM(INDEX($A369:$AB369,MATCH(Lists!$J$6,$A$1:$AB$1,0))&amp;""),"")</f>
        <v/>
      </c>
      <c r="AP369" s="22">
        <f>IF(COUNT(AD369:AF369)=3,IFERROR(ROUND((AD369*Review!$P$6+AE369*Review!$P$7+AF369*Review!$P$8)/(Review!$P$6+Review!$P$7+Review!$P$8),2),""),"")</f>
        <v/>
      </c>
      <c r="AQ369" s="21">
        <f>IF(AP369="","",SUMPRODUCT(ISNUMBER($AP$2:$AP$501)*($AP$2:$AP$501&gt;AP369))+COUNTIF($AP$2:AP369,AP369))</f>
        <v/>
      </c>
    </row>
    <row r="370">
      <c r="AC370" s="19" t="n"/>
      <c r="AD370" s="23" t="n"/>
      <c r="AE370" s="23" t="n"/>
      <c r="AF370" s="23" t="n"/>
      <c r="AG370" s="23" t="n"/>
      <c r="AH370" s="23" t="n"/>
      <c r="AI370" s="23" t="n"/>
      <c r="AJ370" s="19" t="n"/>
      <c r="AK370" s="21">
        <f>IFERROR(TRIM(INDEX($A370:$AB370,MATCH(Lists!$J$2,$A$1:$AB$1,0))&amp;""),"")</f>
        <v/>
      </c>
      <c r="AL370" s="21">
        <f>IFERROR(TRIM(INDEX($A370:$AB370,MATCH(Lists!$J$3,$A$1:$AB$1,0))&amp;""),"")</f>
        <v/>
      </c>
      <c r="AM370" s="21">
        <f>IFERROR(TRIM(INDEX($A370:$AB370,MATCH(Lists!$J$4,$A$1:$AB$1,0))&amp;""),"")</f>
        <v/>
      </c>
      <c r="AN370" s="21">
        <f>IFERROR(TRIM(INDEX($A370:$AB370,MATCH(Lists!$J$5,$A$1:$AB$1,0))&amp;""),"")</f>
        <v/>
      </c>
      <c r="AO370" s="21">
        <f>IFERROR(TRIM(INDEX($A370:$AB370,MATCH(Lists!$J$6,$A$1:$AB$1,0))&amp;""),"")</f>
        <v/>
      </c>
      <c r="AP370" s="22">
        <f>IF(COUNT(AD370:AF370)=3,IFERROR(ROUND((AD370*Review!$P$6+AE370*Review!$P$7+AF370*Review!$P$8)/(Review!$P$6+Review!$P$7+Review!$P$8),2),""),"")</f>
        <v/>
      </c>
      <c r="AQ370" s="21">
        <f>IF(AP370="","",SUMPRODUCT(ISNUMBER($AP$2:$AP$501)*($AP$2:$AP$501&gt;AP370))+COUNTIF($AP$2:AP370,AP370))</f>
        <v/>
      </c>
    </row>
    <row r="371">
      <c r="AC371" s="19" t="n"/>
      <c r="AD371" s="23" t="n"/>
      <c r="AE371" s="23" t="n"/>
      <c r="AF371" s="23" t="n"/>
      <c r="AG371" s="23" t="n"/>
      <c r="AH371" s="23" t="n"/>
      <c r="AI371" s="23" t="n"/>
      <c r="AJ371" s="19" t="n"/>
      <c r="AK371" s="21">
        <f>IFERROR(TRIM(INDEX($A371:$AB371,MATCH(Lists!$J$2,$A$1:$AB$1,0))&amp;""),"")</f>
        <v/>
      </c>
      <c r="AL371" s="21">
        <f>IFERROR(TRIM(INDEX($A371:$AB371,MATCH(Lists!$J$3,$A$1:$AB$1,0))&amp;""),"")</f>
        <v/>
      </c>
      <c r="AM371" s="21">
        <f>IFERROR(TRIM(INDEX($A371:$AB371,MATCH(Lists!$J$4,$A$1:$AB$1,0))&amp;""),"")</f>
        <v/>
      </c>
      <c r="AN371" s="21">
        <f>IFERROR(TRIM(INDEX($A371:$AB371,MATCH(Lists!$J$5,$A$1:$AB$1,0))&amp;""),"")</f>
        <v/>
      </c>
      <c r="AO371" s="21">
        <f>IFERROR(TRIM(INDEX($A371:$AB371,MATCH(Lists!$J$6,$A$1:$AB$1,0))&amp;""),"")</f>
        <v/>
      </c>
      <c r="AP371" s="22">
        <f>IF(COUNT(AD371:AF371)=3,IFERROR(ROUND((AD371*Review!$P$6+AE371*Review!$P$7+AF371*Review!$P$8)/(Review!$P$6+Review!$P$7+Review!$P$8),2),""),"")</f>
        <v/>
      </c>
      <c r="AQ371" s="21">
        <f>IF(AP371="","",SUMPRODUCT(ISNUMBER($AP$2:$AP$501)*($AP$2:$AP$501&gt;AP371))+COUNTIF($AP$2:AP371,AP371))</f>
        <v/>
      </c>
    </row>
    <row r="372">
      <c r="AC372" s="19" t="n"/>
      <c r="AD372" s="23" t="n"/>
      <c r="AE372" s="23" t="n"/>
      <c r="AF372" s="23" t="n"/>
      <c r="AG372" s="23" t="n"/>
      <c r="AH372" s="23" t="n"/>
      <c r="AI372" s="23" t="n"/>
      <c r="AJ372" s="19" t="n"/>
      <c r="AK372" s="21">
        <f>IFERROR(TRIM(INDEX($A372:$AB372,MATCH(Lists!$J$2,$A$1:$AB$1,0))&amp;""),"")</f>
        <v/>
      </c>
      <c r="AL372" s="21">
        <f>IFERROR(TRIM(INDEX($A372:$AB372,MATCH(Lists!$J$3,$A$1:$AB$1,0))&amp;""),"")</f>
        <v/>
      </c>
      <c r="AM372" s="21">
        <f>IFERROR(TRIM(INDEX($A372:$AB372,MATCH(Lists!$J$4,$A$1:$AB$1,0))&amp;""),"")</f>
        <v/>
      </c>
      <c r="AN372" s="21">
        <f>IFERROR(TRIM(INDEX($A372:$AB372,MATCH(Lists!$J$5,$A$1:$AB$1,0))&amp;""),"")</f>
        <v/>
      </c>
      <c r="AO372" s="21">
        <f>IFERROR(TRIM(INDEX($A372:$AB372,MATCH(Lists!$J$6,$A$1:$AB$1,0))&amp;""),"")</f>
        <v/>
      </c>
      <c r="AP372" s="22">
        <f>IF(COUNT(AD372:AF372)=3,IFERROR(ROUND((AD372*Review!$P$6+AE372*Review!$P$7+AF372*Review!$P$8)/(Review!$P$6+Review!$P$7+Review!$P$8),2),""),"")</f>
        <v/>
      </c>
      <c r="AQ372" s="21">
        <f>IF(AP372="","",SUMPRODUCT(ISNUMBER($AP$2:$AP$501)*($AP$2:$AP$501&gt;AP372))+COUNTIF($AP$2:AP372,AP372))</f>
        <v/>
      </c>
    </row>
    <row r="373">
      <c r="AC373" s="19" t="n"/>
      <c r="AD373" s="23" t="n"/>
      <c r="AE373" s="23" t="n"/>
      <c r="AF373" s="23" t="n"/>
      <c r="AG373" s="23" t="n"/>
      <c r="AH373" s="23" t="n"/>
      <c r="AI373" s="23" t="n"/>
      <c r="AJ373" s="19" t="n"/>
      <c r="AK373" s="21">
        <f>IFERROR(TRIM(INDEX($A373:$AB373,MATCH(Lists!$J$2,$A$1:$AB$1,0))&amp;""),"")</f>
        <v/>
      </c>
      <c r="AL373" s="21">
        <f>IFERROR(TRIM(INDEX($A373:$AB373,MATCH(Lists!$J$3,$A$1:$AB$1,0))&amp;""),"")</f>
        <v/>
      </c>
      <c r="AM373" s="21">
        <f>IFERROR(TRIM(INDEX($A373:$AB373,MATCH(Lists!$J$4,$A$1:$AB$1,0))&amp;""),"")</f>
        <v/>
      </c>
      <c r="AN373" s="21">
        <f>IFERROR(TRIM(INDEX($A373:$AB373,MATCH(Lists!$J$5,$A$1:$AB$1,0))&amp;""),"")</f>
        <v/>
      </c>
      <c r="AO373" s="21">
        <f>IFERROR(TRIM(INDEX($A373:$AB373,MATCH(Lists!$J$6,$A$1:$AB$1,0))&amp;""),"")</f>
        <v/>
      </c>
      <c r="AP373" s="22">
        <f>IF(COUNT(AD373:AF373)=3,IFERROR(ROUND((AD373*Review!$P$6+AE373*Review!$P$7+AF373*Review!$P$8)/(Review!$P$6+Review!$P$7+Review!$P$8),2),""),"")</f>
        <v/>
      </c>
      <c r="AQ373" s="21">
        <f>IF(AP373="","",SUMPRODUCT(ISNUMBER($AP$2:$AP$501)*($AP$2:$AP$501&gt;AP373))+COUNTIF($AP$2:AP373,AP373))</f>
        <v/>
      </c>
    </row>
    <row r="374">
      <c r="AC374" s="19" t="n"/>
      <c r="AD374" s="23" t="n"/>
      <c r="AE374" s="23" t="n"/>
      <c r="AF374" s="23" t="n"/>
      <c r="AG374" s="23" t="n"/>
      <c r="AH374" s="23" t="n"/>
      <c r="AI374" s="23" t="n"/>
      <c r="AJ374" s="19" t="n"/>
      <c r="AK374" s="21">
        <f>IFERROR(TRIM(INDEX($A374:$AB374,MATCH(Lists!$J$2,$A$1:$AB$1,0))&amp;""),"")</f>
        <v/>
      </c>
      <c r="AL374" s="21">
        <f>IFERROR(TRIM(INDEX($A374:$AB374,MATCH(Lists!$J$3,$A$1:$AB$1,0))&amp;""),"")</f>
        <v/>
      </c>
      <c r="AM374" s="21">
        <f>IFERROR(TRIM(INDEX($A374:$AB374,MATCH(Lists!$J$4,$A$1:$AB$1,0))&amp;""),"")</f>
        <v/>
      </c>
      <c r="AN374" s="21">
        <f>IFERROR(TRIM(INDEX($A374:$AB374,MATCH(Lists!$J$5,$A$1:$AB$1,0))&amp;""),"")</f>
        <v/>
      </c>
      <c r="AO374" s="21">
        <f>IFERROR(TRIM(INDEX($A374:$AB374,MATCH(Lists!$J$6,$A$1:$AB$1,0))&amp;""),"")</f>
        <v/>
      </c>
      <c r="AP374" s="22">
        <f>IF(COUNT(AD374:AF374)=3,IFERROR(ROUND((AD374*Review!$P$6+AE374*Review!$P$7+AF374*Review!$P$8)/(Review!$P$6+Review!$P$7+Review!$P$8),2),""),"")</f>
        <v/>
      </c>
      <c r="AQ374" s="21">
        <f>IF(AP374="","",SUMPRODUCT(ISNUMBER($AP$2:$AP$501)*($AP$2:$AP$501&gt;AP374))+COUNTIF($AP$2:AP374,AP374))</f>
        <v/>
      </c>
    </row>
    <row r="375">
      <c r="AC375" s="19" t="n"/>
      <c r="AD375" s="23" t="n"/>
      <c r="AE375" s="23" t="n"/>
      <c r="AF375" s="23" t="n"/>
      <c r="AG375" s="23" t="n"/>
      <c r="AH375" s="23" t="n"/>
      <c r="AI375" s="23" t="n"/>
      <c r="AJ375" s="19" t="n"/>
      <c r="AK375" s="21">
        <f>IFERROR(TRIM(INDEX($A375:$AB375,MATCH(Lists!$J$2,$A$1:$AB$1,0))&amp;""),"")</f>
        <v/>
      </c>
      <c r="AL375" s="21">
        <f>IFERROR(TRIM(INDEX($A375:$AB375,MATCH(Lists!$J$3,$A$1:$AB$1,0))&amp;""),"")</f>
        <v/>
      </c>
      <c r="AM375" s="21">
        <f>IFERROR(TRIM(INDEX($A375:$AB375,MATCH(Lists!$J$4,$A$1:$AB$1,0))&amp;""),"")</f>
        <v/>
      </c>
      <c r="AN375" s="21">
        <f>IFERROR(TRIM(INDEX($A375:$AB375,MATCH(Lists!$J$5,$A$1:$AB$1,0))&amp;""),"")</f>
        <v/>
      </c>
      <c r="AO375" s="21">
        <f>IFERROR(TRIM(INDEX($A375:$AB375,MATCH(Lists!$J$6,$A$1:$AB$1,0))&amp;""),"")</f>
        <v/>
      </c>
      <c r="AP375" s="22">
        <f>IF(COUNT(AD375:AF375)=3,IFERROR(ROUND((AD375*Review!$P$6+AE375*Review!$P$7+AF375*Review!$P$8)/(Review!$P$6+Review!$P$7+Review!$P$8),2),""),"")</f>
        <v/>
      </c>
      <c r="AQ375" s="21">
        <f>IF(AP375="","",SUMPRODUCT(ISNUMBER($AP$2:$AP$501)*($AP$2:$AP$501&gt;AP375))+COUNTIF($AP$2:AP375,AP375))</f>
        <v/>
      </c>
    </row>
    <row r="376">
      <c r="AC376" s="19" t="n"/>
      <c r="AD376" s="23" t="n"/>
      <c r="AE376" s="23" t="n"/>
      <c r="AF376" s="23" t="n"/>
      <c r="AG376" s="23" t="n"/>
      <c r="AH376" s="23" t="n"/>
      <c r="AI376" s="23" t="n"/>
      <c r="AJ376" s="19" t="n"/>
      <c r="AK376" s="21">
        <f>IFERROR(TRIM(INDEX($A376:$AB376,MATCH(Lists!$J$2,$A$1:$AB$1,0))&amp;""),"")</f>
        <v/>
      </c>
      <c r="AL376" s="21">
        <f>IFERROR(TRIM(INDEX($A376:$AB376,MATCH(Lists!$J$3,$A$1:$AB$1,0))&amp;""),"")</f>
        <v/>
      </c>
      <c r="AM376" s="21">
        <f>IFERROR(TRIM(INDEX($A376:$AB376,MATCH(Lists!$J$4,$A$1:$AB$1,0))&amp;""),"")</f>
        <v/>
      </c>
      <c r="AN376" s="21">
        <f>IFERROR(TRIM(INDEX($A376:$AB376,MATCH(Lists!$J$5,$A$1:$AB$1,0))&amp;""),"")</f>
        <v/>
      </c>
      <c r="AO376" s="21">
        <f>IFERROR(TRIM(INDEX($A376:$AB376,MATCH(Lists!$J$6,$A$1:$AB$1,0))&amp;""),"")</f>
        <v/>
      </c>
      <c r="AP376" s="22">
        <f>IF(COUNT(AD376:AF376)=3,IFERROR(ROUND((AD376*Review!$P$6+AE376*Review!$P$7+AF376*Review!$P$8)/(Review!$P$6+Review!$P$7+Review!$P$8),2),""),"")</f>
        <v/>
      </c>
      <c r="AQ376" s="21">
        <f>IF(AP376="","",SUMPRODUCT(ISNUMBER($AP$2:$AP$501)*($AP$2:$AP$501&gt;AP376))+COUNTIF($AP$2:AP376,AP376))</f>
        <v/>
      </c>
    </row>
    <row r="377">
      <c r="AC377" s="19" t="n"/>
      <c r="AD377" s="23" t="n"/>
      <c r="AE377" s="23" t="n"/>
      <c r="AF377" s="23" t="n"/>
      <c r="AG377" s="23" t="n"/>
      <c r="AH377" s="23" t="n"/>
      <c r="AI377" s="23" t="n"/>
      <c r="AJ377" s="19" t="n"/>
      <c r="AK377" s="21">
        <f>IFERROR(TRIM(INDEX($A377:$AB377,MATCH(Lists!$J$2,$A$1:$AB$1,0))&amp;""),"")</f>
        <v/>
      </c>
      <c r="AL377" s="21">
        <f>IFERROR(TRIM(INDEX($A377:$AB377,MATCH(Lists!$J$3,$A$1:$AB$1,0))&amp;""),"")</f>
        <v/>
      </c>
      <c r="AM377" s="21">
        <f>IFERROR(TRIM(INDEX($A377:$AB377,MATCH(Lists!$J$4,$A$1:$AB$1,0))&amp;""),"")</f>
        <v/>
      </c>
      <c r="AN377" s="21">
        <f>IFERROR(TRIM(INDEX($A377:$AB377,MATCH(Lists!$J$5,$A$1:$AB$1,0))&amp;""),"")</f>
        <v/>
      </c>
      <c r="AO377" s="21">
        <f>IFERROR(TRIM(INDEX($A377:$AB377,MATCH(Lists!$J$6,$A$1:$AB$1,0))&amp;""),"")</f>
        <v/>
      </c>
      <c r="AP377" s="22">
        <f>IF(COUNT(AD377:AF377)=3,IFERROR(ROUND((AD377*Review!$P$6+AE377*Review!$P$7+AF377*Review!$P$8)/(Review!$P$6+Review!$P$7+Review!$P$8),2),""),"")</f>
        <v/>
      </c>
      <c r="AQ377" s="21">
        <f>IF(AP377="","",SUMPRODUCT(ISNUMBER($AP$2:$AP$501)*($AP$2:$AP$501&gt;AP377))+COUNTIF($AP$2:AP377,AP377))</f>
        <v/>
      </c>
    </row>
    <row r="378">
      <c r="AC378" s="19" t="n"/>
      <c r="AD378" s="23" t="n"/>
      <c r="AE378" s="23" t="n"/>
      <c r="AF378" s="23" t="n"/>
      <c r="AG378" s="23" t="n"/>
      <c r="AH378" s="23" t="n"/>
      <c r="AI378" s="23" t="n"/>
      <c r="AJ378" s="19" t="n"/>
      <c r="AK378" s="21">
        <f>IFERROR(TRIM(INDEX($A378:$AB378,MATCH(Lists!$J$2,$A$1:$AB$1,0))&amp;""),"")</f>
        <v/>
      </c>
      <c r="AL378" s="21">
        <f>IFERROR(TRIM(INDEX($A378:$AB378,MATCH(Lists!$J$3,$A$1:$AB$1,0))&amp;""),"")</f>
        <v/>
      </c>
      <c r="AM378" s="21">
        <f>IFERROR(TRIM(INDEX($A378:$AB378,MATCH(Lists!$J$4,$A$1:$AB$1,0))&amp;""),"")</f>
        <v/>
      </c>
      <c r="AN378" s="21">
        <f>IFERROR(TRIM(INDEX($A378:$AB378,MATCH(Lists!$J$5,$A$1:$AB$1,0))&amp;""),"")</f>
        <v/>
      </c>
      <c r="AO378" s="21">
        <f>IFERROR(TRIM(INDEX($A378:$AB378,MATCH(Lists!$J$6,$A$1:$AB$1,0))&amp;""),"")</f>
        <v/>
      </c>
      <c r="AP378" s="22">
        <f>IF(COUNT(AD378:AF378)=3,IFERROR(ROUND((AD378*Review!$P$6+AE378*Review!$P$7+AF378*Review!$P$8)/(Review!$P$6+Review!$P$7+Review!$P$8),2),""),"")</f>
        <v/>
      </c>
      <c r="AQ378" s="21">
        <f>IF(AP378="","",SUMPRODUCT(ISNUMBER($AP$2:$AP$501)*($AP$2:$AP$501&gt;AP378))+COUNTIF($AP$2:AP378,AP378))</f>
        <v/>
      </c>
    </row>
    <row r="379">
      <c r="AC379" s="19" t="n"/>
      <c r="AD379" s="23" t="n"/>
      <c r="AE379" s="23" t="n"/>
      <c r="AF379" s="23" t="n"/>
      <c r="AG379" s="23" t="n"/>
      <c r="AH379" s="23" t="n"/>
      <c r="AI379" s="23" t="n"/>
      <c r="AJ379" s="19" t="n"/>
      <c r="AK379" s="21">
        <f>IFERROR(TRIM(INDEX($A379:$AB379,MATCH(Lists!$J$2,$A$1:$AB$1,0))&amp;""),"")</f>
        <v/>
      </c>
      <c r="AL379" s="21">
        <f>IFERROR(TRIM(INDEX($A379:$AB379,MATCH(Lists!$J$3,$A$1:$AB$1,0))&amp;""),"")</f>
        <v/>
      </c>
      <c r="AM379" s="21">
        <f>IFERROR(TRIM(INDEX($A379:$AB379,MATCH(Lists!$J$4,$A$1:$AB$1,0))&amp;""),"")</f>
        <v/>
      </c>
      <c r="AN379" s="21">
        <f>IFERROR(TRIM(INDEX($A379:$AB379,MATCH(Lists!$J$5,$A$1:$AB$1,0))&amp;""),"")</f>
        <v/>
      </c>
      <c r="AO379" s="21">
        <f>IFERROR(TRIM(INDEX($A379:$AB379,MATCH(Lists!$J$6,$A$1:$AB$1,0))&amp;""),"")</f>
        <v/>
      </c>
      <c r="AP379" s="22">
        <f>IF(COUNT(AD379:AF379)=3,IFERROR(ROUND((AD379*Review!$P$6+AE379*Review!$P$7+AF379*Review!$P$8)/(Review!$P$6+Review!$P$7+Review!$P$8),2),""),"")</f>
        <v/>
      </c>
      <c r="AQ379" s="21">
        <f>IF(AP379="","",SUMPRODUCT(ISNUMBER($AP$2:$AP$501)*($AP$2:$AP$501&gt;AP379))+COUNTIF($AP$2:AP379,AP379))</f>
        <v/>
      </c>
    </row>
    <row r="380">
      <c r="AC380" s="19" t="n"/>
      <c r="AD380" s="23" t="n"/>
      <c r="AE380" s="23" t="n"/>
      <c r="AF380" s="23" t="n"/>
      <c r="AG380" s="23" t="n"/>
      <c r="AH380" s="23" t="n"/>
      <c r="AI380" s="23" t="n"/>
      <c r="AJ380" s="19" t="n"/>
      <c r="AK380" s="21">
        <f>IFERROR(TRIM(INDEX($A380:$AB380,MATCH(Lists!$J$2,$A$1:$AB$1,0))&amp;""),"")</f>
        <v/>
      </c>
      <c r="AL380" s="21">
        <f>IFERROR(TRIM(INDEX($A380:$AB380,MATCH(Lists!$J$3,$A$1:$AB$1,0))&amp;""),"")</f>
        <v/>
      </c>
      <c r="AM380" s="21">
        <f>IFERROR(TRIM(INDEX($A380:$AB380,MATCH(Lists!$J$4,$A$1:$AB$1,0))&amp;""),"")</f>
        <v/>
      </c>
      <c r="AN380" s="21">
        <f>IFERROR(TRIM(INDEX($A380:$AB380,MATCH(Lists!$J$5,$A$1:$AB$1,0))&amp;""),"")</f>
        <v/>
      </c>
      <c r="AO380" s="21">
        <f>IFERROR(TRIM(INDEX($A380:$AB380,MATCH(Lists!$J$6,$A$1:$AB$1,0))&amp;""),"")</f>
        <v/>
      </c>
      <c r="AP380" s="22">
        <f>IF(COUNT(AD380:AF380)=3,IFERROR(ROUND((AD380*Review!$P$6+AE380*Review!$P$7+AF380*Review!$P$8)/(Review!$P$6+Review!$P$7+Review!$P$8),2),""),"")</f>
        <v/>
      </c>
      <c r="AQ380" s="21">
        <f>IF(AP380="","",SUMPRODUCT(ISNUMBER($AP$2:$AP$501)*($AP$2:$AP$501&gt;AP380))+COUNTIF($AP$2:AP380,AP380))</f>
        <v/>
      </c>
    </row>
    <row r="381">
      <c r="AC381" s="19" t="n"/>
      <c r="AD381" s="23" t="n"/>
      <c r="AE381" s="23" t="n"/>
      <c r="AF381" s="23" t="n"/>
      <c r="AG381" s="23" t="n"/>
      <c r="AH381" s="23" t="n"/>
      <c r="AI381" s="23" t="n"/>
      <c r="AJ381" s="19" t="n"/>
      <c r="AK381" s="21">
        <f>IFERROR(TRIM(INDEX($A381:$AB381,MATCH(Lists!$J$2,$A$1:$AB$1,0))&amp;""),"")</f>
        <v/>
      </c>
      <c r="AL381" s="21">
        <f>IFERROR(TRIM(INDEX($A381:$AB381,MATCH(Lists!$J$3,$A$1:$AB$1,0))&amp;""),"")</f>
        <v/>
      </c>
      <c r="AM381" s="21">
        <f>IFERROR(TRIM(INDEX($A381:$AB381,MATCH(Lists!$J$4,$A$1:$AB$1,0))&amp;""),"")</f>
        <v/>
      </c>
      <c r="AN381" s="21">
        <f>IFERROR(TRIM(INDEX($A381:$AB381,MATCH(Lists!$J$5,$A$1:$AB$1,0))&amp;""),"")</f>
        <v/>
      </c>
      <c r="AO381" s="21">
        <f>IFERROR(TRIM(INDEX($A381:$AB381,MATCH(Lists!$J$6,$A$1:$AB$1,0))&amp;""),"")</f>
        <v/>
      </c>
      <c r="AP381" s="22">
        <f>IF(COUNT(AD381:AF381)=3,IFERROR(ROUND((AD381*Review!$P$6+AE381*Review!$P$7+AF381*Review!$P$8)/(Review!$P$6+Review!$P$7+Review!$P$8),2),""),"")</f>
        <v/>
      </c>
      <c r="AQ381" s="21">
        <f>IF(AP381="","",SUMPRODUCT(ISNUMBER($AP$2:$AP$501)*($AP$2:$AP$501&gt;AP381))+COUNTIF($AP$2:AP381,AP381))</f>
        <v/>
      </c>
    </row>
    <row r="382">
      <c r="AC382" s="19" t="n"/>
      <c r="AD382" s="23" t="n"/>
      <c r="AE382" s="23" t="n"/>
      <c r="AF382" s="23" t="n"/>
      <c r="AG382" s="23" t="n"/>
      <c r="AH382" s="23" t="n"/>
      <c r="AI382" s="23" t="n"/>
      <c r="AJ382" s="19" t="n"/>
      <c r="AK382" s="21">
        <f>IFERROR(TRIM(INDEX($A382:$AB382,MATCH(Lists!$J$2,$A$1:$AB$1,0))&amp;""),"")</f>
        <v/>
      </c>
      <c r="AL382" s="21">
        <f>IFERROR(TRIM(INDEX($A382:$AB382,MATCH(Lists!$J$3,$A$1:$AB$1,0))&amp;""),"")</f>
        <v/>
      </c>
      <c r="AM382" s="21">
        <f>IFERROR(TRIM(INDEX($A382:$AB382,MATCH(Lists!$J$4,$A$1:$AB$1,0))&amp;""),"")</f>
        <v/>
      </c>
      <c r="AN382" s="21">
        <f>IFERROR(TRIM(INDEX($A382:$AB382,MATCH(Lists!$J$5,$A$1:$AB$1,0))&amp;""),"")</f>
        <v/>
      </c>
      <c r="AO382" s="21">
        <f>IFERROR(TRIM(INDEX($A382:$AB382,MATCH(Lists!$J$6,$A$1:$AB$1,0))&amp;""),"")</f>
        <v/>
      </c>
      <c r="AP382" s="22">
        <f>IF(COUNT(AD382:AF382)=3,IFERROR(ROUND((AD382*Review!$P$6+AE382*Review!$P$7+AF382*Review!$P$8)/(Review!$P$6+Review!$P$7+Review!$P$8),2),""),"")</f>
        <v/>
      </c>
      <c r="AQ382" s="21">
        <f>IF(AP382="","",SUMPRODUCT(ISNUMBER($AP$2:$AP$501)*($AP$2:$AP$501&gt;AP382))+COUNTIF($AP$2:AP382,AP382))</f>
        <v/>
      </c>
    </row>
    <row r="383">
      <c r="AC383" s="19" t="n"/>
      <c r="AD383" s="23" t="n"/>
      <c r="AE383" s="23" t="n"/>
      <c r="AF383" s="23" t="n"/>
      <c r="AG383" s="23" t="n"/>
      <c r="AH383" s="23" t="n"/>
      <c r="AI383" s="23" t="n"/>
      <c r="AJ383" s="19" t="n"/>
      <c r="AK383" s="21">
        <f>IFERROR(TRIM(INDEX($A383:$AB383,MATCH(Lists!$J$2,$A$1:$AB$1,0))&amp;""),"")</f>
        <v/>
      </c>
      <c r="AL383" s="21">
        <f>IFERROR(TRIM(INDEX($A383:$AB383,MATCH(Lists!$J$3,$A$1:$AB$1,0))&amp;""),"")</f>
        <v/>
      </c>
      <c r="AM383" s="21">
        <f>IFERROR(TRIM(INDEX($A383:$AB383,MATCH(Lists!$J$4,$A$1:$AB$1,0))&amp;""),"")</f>
        <v/>
      </c>
      <c r="AN383" s="21">
        <f>IFERROR(TRIM(INDEX($A383:$AB383,MATCH(Lists!$J$5,$A$1:$AB$1,0))&amp;""),"")</f>
        <v/>
      </c>
      <c r="AO383" s="21">
        <f>IFERROR(TRIM(INDEX($A383:$AB383,MATCH(Lists!$J$6,$A$1:$AB$1,0))&amp;""),"")</f>
        <v/>
      </c>
      <c r="AP383" s="22">
        <f>IF(COUNT(AD383:AF383)=3,IFERROR(ROUND((AD383*Review!$P$6+AE383*Review!$P$7+AF383*Review!$P$8)/(Review!$P$6+Review!$P$7+Review!$P$8),2),""),"")</f>
        <v/>
      </c>
      <c r="AQ383" s="21">
        <f>IF(AP383="","",SUMPRODUCT(ISNUMBER($AP$2:$AP$501)*($AP$2:$AP$501&gt;AP383))+COUNTIF($AP$2:AP383,AP383))</f>
        <v/>
      </c>
    </row>
    <row r="384">
      <c r="AC384" s="19" t="n"/>
      <c r="AD384" s="23" t="n"/>
      <c r="AE384" s="23" t="n"/>
      <c r="AF384" s="23" t="n"/>
      <c r="AG384" s="23" t="n"/>
      <c r="AH384" s="23" t="n"/>
      <c r="AI384" s="23" t="n"/>
      <c r="AJ384" s="19" t="n"/>
      <c r="AK384" s="21">
        <f>IFERROR(TRIM(INDEX($A384:$AB384,MATCH(Lists!$J$2,$A$1:$AB$1,0))&amp;""),"")</f>
        <v/>
      </c>
      <c r="AL384" s="21">
        <f>IFERROR(TRIM(INDEX($A384:$AB384,MATCH(Lists!$J$3,$A$1:$AB$1,0))&amp;""),"")</f>
        <v/>
      </c>
      <c r="AM384" s="21">
        <f>IFERROR(TRIM(INDEX($A384:$AB384,MATCH(Lists!$J$4,$A$1:$AB$1,0))&amp;""),"")</f>
        <v/>
      </c>
      <c r="AN384" s="21">
        <f>IFERROR(TRIM(INDEX($A384:$AB384,MATCH(Lists!$J$5,$A$1:$AB$1,0))&amp;""),"")</f>
        <v/>
      </c>
      <c r="AO384" s="21">
        <f>IFERROR(TRIM(INDEX($A384:$AB384,MATCH(Lists!$J$6,$A$1:$AB$1,0))&amp;""),"")</f>
        <v/>
      </c>
      <c r="AP384" s="22">
        <f>IF(COUNT(AD384:AF384)=3,IFERROR(ROUND((AD384*Review!$P$6+AE384*Review!$P$7+AF384*Review!$P$8)/(Review!$P$6+Review!$P$7+Review!$P$8),2),""),"")</f>
        <v/>
      </c>
      <c r="AQ384" s="21">
        <f>IF(AP384="","",SUMPRODUCT(ISNUMBER($AP$2:$AP$501)*($AP$2:$AP$501&gt;AP384))+COUNTIF($AP$2:AP384,AP384))</f>
        <v/>
      </c>
    </row>
    <row r="385">
      <c r="AC385" s="19" t="n"/>
      <c r="AD385" s="23" t="n"/>
      <c r="AE385" s="23" t="n"/>
      <c r="AF385" s="23" t="n"/>
      <c r="AG385" s="23" t="n"/>
      <c r="AH385" s="23" t="n"/>
      <c r="AI385" s="23" t="n"/>
      <c r="AJ385" s="19" t="n"/>
      <c r="AK385" s="21">
        <f>IFERROR(TRIM(INDEX($A385:$AB385,MATCH(Lists!$J$2,$A$1:$AB$1,0))&amp;""),"")</f>
        <v/>
      </c>
      <c r="AL385" s="21">
        <f>IFERROR(TRIM(INDEX($A385:$AB385,MATCH(Lists!$J$3,$A$1:$AB$1,0))&amp;""),"")</f>
        <v/>
      </c>
      <c r="AM385" s="21">
        <f>IFERROR(TRIM(INDEX($A385:$AB385,MATCH(Lists!$J$4,$A$1:$AB$1,0))&amp;""),"")</f>
        <v/>
      </c>
      <c r="AN385" s="21">
        <f>IFERROR(TRIM(INDEX($A385:$AB385,MATCH(Lists!$J$5,$A$1:$AB$1,0))&amp;""),"")</f>
        <v/>
      </c>
      <c r="AO385" s="21">
        <f>IFERROR(TRIM(INDEX($A385:$AB385,MATCH(Lists!$J$6,$A$1:$AB$1,0))&amp;""),"")</f>
        <v/>
      </c>
      <c r="AP385" s="22">
        <f>IF(COUNT(AD385:AF385)=3,IFERROR(ROUND((AD385*Review!$P$6+AE385*Review!$P$7+AF385*Review!$P$8)/(Review!$P$6+Review!$P$7+Review!$P$8),2),""),"")</f>
        <v/>
      </c>
      <c r="AQ385" s="21">
        <f>IF(AP385="","",SUMPRODUCT(ISNUMBER($AP$2:$AP$501)*($AP$2:$AP$501&gt;AP385))+COUNTIF($AP$2:AP385,AP385))</f>
        <v/>
      </c>
    </row>
    <row r="386">
      <c r="AC386" s="19" t="n"/>
      <c r="AD386" s="23" t="n"/>
      <c r="AE386" s="23" t="n"/>
      <c r="AF386" s="23" t="n"/>
      <c r="AG386" s="23" t="n"/>
      <c r="AH386" s="23" t="n"/>
      <c r="AI386" s="23" t="n"/>
      <c r="AJ386" s="19" t="n"/>
      <c r="AK386" s="21">
        <f>IFERROR(TRIM(INDEX($A386:$AB386,MATCH(Lists!$J$2,$A$1:$AB$1,0))&amp;""),"")</f>
        <v/>
      </c>
      <c r="AL386" s="21">
        <f>IFERROR(TRIM(INDEX($A386:$AB386,MATCH(Lists!$J$3,$A$1:$AB$1,0))&amp;""),"")</f>
        <v/>
      </c>
      <c r="AM386" s="21">
        <f>IFERROR(TRIM(INDEX($A386:$AB386,MATCH(Lists!$J$4,$A$1:$AB$1,0))&amp;""),"")</f>
        <v/>
      </c>
      <c r="AN386" s="21">
        <f>IFERROR(TRIM(INDEX($A386:$AB386,MATCH(Lists!$J$5,$A$1:$AB$1,0))&amp;""),"")</f>
        <v/>
      </c>
      <c r="AO386" s="21">
        <f>IFERROR(TRIM(INDEX($A386:$AB386,MATCH(Lists!$J$6,$A$1:$AB$1,0))&amp;""),"")</f>
        <v/>
      </c>
      <c r="AP386" s="22">
        <f>IF(COUNT(AD386:AF386)=3,IFERROR(ROUND((AD386*Review!$P$6+AE386*Review!$P$7+AF386*Review!$P$8)/(Review!$P$6+Review!$P$7+Review!$P$8),2),""),"")</f>
        <v/>
      </c>
      <c r="AQ386" s="21">
        <f>IF(AP386="","",SUMPRODUCT(ISNUMBER($AP$2:$AP$501)*($AP$2:$AP$501&gt;AP386))+COUNTIF($AP$2:AP386,AP386))</f>
        <v/>
      </c>
    </row>
    <row r="387">
      <c r="AC387" s="19" t="n"/>
      <c r="AD387" s="23" t="n"/>
      <c r="AE387" s="23" t="n"/>
      <c r="AF387" s="23" t="n"/>
      <c r="AG387" s="23" t="n"/>
      <c r="AH387" s="23" t="n"/>
      <c r="AI387" s="23" t="n"/>
      <c r="AJ387" s="19" t="n"/>
      <c r="AK387" s="21">
        <f>IFERROR(TRIM(INDEX($A387:$AB387,MATCH(Lists!$J$2,$A$1:$AB$1,0))&amp;""),"")</f>
        <v/>
      </c>
      <c r="AL387" s="21">
        <f>IFERROR(TRIM(INDEX($A387:$AB387,MATCH(Lists!$J$3,$A$1:$AB$1,0))&amp;""),"")</f>
        <v/>
      </c>
      <c r="AM387" s="21">
        <f>IFERROR(TRIM(INDEX($A387:$AB387,MATCH(Lists!$J$4,$A$1:$AB$1,0))&amp;""),"")</f>
        <v/>
      </c>
      <c r="AN387" s="21">
        <f>IFERROR(TRIM(INDEX($A387:$AB387,MATCH(Lists!$J$5,$A$1:$AB$1,0))&amp;""),"")</f>
        <v/>
      </c>
      <c r="AO387" s="21">
        <f>IFERROR(TRIM(INDEX($A387:$AB387,MATCH(Lists!$J$6,$A$1:$AB$1,0))&amp;""),"")</f>
        <v/>
      </c>
      <c r="AP387" s="22">
        <f>IF(COUNT(AD387:AF387)=3,IFERROR(ROUND((AD387*Review!$P$6+AE387*Review!$P$7+AF387*Review!$P$8)/(Review!$P$6+Review!$P$7+Review!$P$8),2),""),"")</f>
        <v/>
      </c>
      <c r="AQ387" s="21">
        <f>IF(AP387="","",SUMPRODUCT(ISNUMBER($AP$2:$AP$501)*($AP$2:$AP$501&gt;AP387))+COUNTIF($AP$2:AP387,AP387))</f>
        <v/>
      </c>
    </row>
    <row r="388">
      <c r="AC388" s="19" t="n"/>
      <c r="AD388" s="23" t="n"/>
      <c r="AE388" s="23" t="n"/>
      <c r="AF388" s="23" t="n"/>
      <c r="AG388" s="23" t="n"/>
      <c r="AH388" s="23" t="n"/>
      <c r="AI388" s="23" t="n"/>
      <c r="AJ388" s="19" t="n"/>
      <c r="AK388" s="21">
        <f>IFERROR(TRIM(INDEX($A388:$AB388,MATCH(Lists!$J$2,$A$1:$AB$1,0))&amp;""),"")</f>
        <v/>
      </c>
      <c r="AL388" s="21">
        <f>IFERROR(TRIM(INDEX($A388:$AB388,MATCH(Lists!$J$3,$A$1:$AB$1,0))&amp;""),"")</f>
        <v/>
      </c>
      <c r="AM388" s="21">
        <f>IFERROR(TRIM(INDEX($A388:$AB388,MATCH(Lists!$J$4,$A$1:$AB$1,0))&amp;""),"")</f>
        <v/>
      </c>
      <c r="AN388" s="21">
        <f>IFERROR(TRIM(INDEX($A388:$AB388,MATCH(Lists!$J$5,$A$1:$AB$1,0))&amp;""),"")</f>
        <v/>
      </c>
      <c r="AO388" s="21">
        <f>IFERROR(TRIM(INDEX($A388:$AB388,MATCH(Lists!$J$6,$A$1:$AB$1,0))&amp;""),"")</f>
        <v/>
      </c>
      <c r="AP388" s="22">
        <f>IF(COUNT(AD388:AF388)=3,IFERROR(ROUND((AD388*Review!$P$6+AE388*Review!$P$7+AF388*Review!$P$8)/(Review!$P$6+Review!$P$7+Review!$P$8),2),""),"")</f>
        <v/>
      </c>
      <c r="AQ388" s="21">
        <f>IF(AP388="","",SUMPRODUCT(ISNUMBER($AP$2:$AP$501)*($AP$2:$AP$501&gt;AP388))+COUNTIF($AP$2:AP388,AP388))</f>
        <v/>
      </c>
    </row>
    <row r="389">
      <c r="AC389" s="19" t="n"/>
      <c r="AD389" s="23" t="n"/>
      <c r="AE389" s="23" t="n"/>
      <c r="AF389" s="23" t="n"/>
      <c r="AG389" s="23" t="n"/>
      <c r="AH389" s="23" t="n"/>
      <c r="AI389" s="23" t="n"/>
      <c r="AJ389" s="19" t="n"/>
      <c r="AK389" s="21">
        <f>IFERROR(TRIM(INDEX($A389:$AB389,MATCH(Lists!$J$2,$A$1:$AB$1,0))&amp;""),"")</f>
        <v/>
      </c>
      <c r="AL389" s="21">
        <f>IFERROR(TRIM(INDEX($A389:$AB389,MATCH(Lists!$J$3,$A$1:$AB$1,0))&amp;""),"")</f>
        <v/>
      </c>
      <c r="AM389" s="21">
        <f>IFERROR(TRIM(INDEX($A389:$AB389,MATCH(Lists!$J$4,$A$1:$AB$1,0))&amp;""),"")</f>
        <v/>
      </c>
      <c r="AN389" s="21">
        <f>IFERROR(TRIM(INDEX($A389:$AB389,MATCH(Lists!$J$5,$A$1:$AB$1,0))&amp;""),"")</f>
        <v/>
      </c>
      <c r="AO389" s="21">
        <f>IFERROR(TRIM(INDEX($A389:$AB389,MATCH(Lists!$J$6,$A$1:$AB$1,0))&amp;""),"")</f>
        <v/>
      </c>
      <c r="AP389" s="22">
        <f>IF(COUNT(AD389:AF389)=3,IFERROR(ROUND((AD389*Review!$P$6+AE389*Review!$P$7+AF389*Review!$P$8)/(Review!$P$6+Review!$P$7+Review!$P$8),2),""),"")</f>
        <v/>
      </c>
      <c r="AQ389" s="21">
        <f>IF(AP389="","",SUMPRODUCT(ISNUMBER($AP$2:$AP$501)*($AP$2:$AP$501&gt;AP389))+COUNTIF($AP$2:AP389,AP389))</f>
        <v/>
      </c>
    </row>
    <row r="390">
      <c r="AC390" s="19" t="n"/>
      <c r="AD390" s="23" t="n"/>
      <c r="AE390" s="23" t="n"/>
      <c r="AF390" s="23" t="n"/>
      <c r="AG390" s="23" t="n"/>
      <c r="AH390" s="23" t="n"/>
      <c r="AI390" s="23" t="n"/>
      <c r="AJ390" s="19" t="n"/>
      <c r="AK390" s="21">
        <f>IFERROR(TRIM(INDEX($A390:$AB390,MATCH(Lists!$J$2,$A$1:$AB$1,0))&amp;""),"")</f>
        <v/>
      </c>
      <c r="AL390" s="21">
        <f>IFERROR(TRIM(INDEX($A390:$AB390,MATCH(Lists!$J$3,$A$1:$AB$1,0))&amp;""),"")</f>
        <v/>
      </c>
      <c r="AM390" s="21">
        <f>IFERROR(TRIM(INDEX($A390:$AB390,MATCH(Lists!$J$4,$A$1:$AB$1,0))&amp;""),"")</f>
        <v/>
      </c>
      <c r="AN390" s="21">
        <f>IFERROR(TRIM(INDEX($A390:$AB390,MATCH(Lists!$J$5,$A$1:$AB$1,0))&amp;""),"")</f>
        <v/>
      </c>
      <c r="AO390" s="21">
        <f>IFERROR(TRIM(INDEX($A390:$AB390,MATCH(Lists!$J$6,$A$1:$AB$1,0))&amp;""),"")</f>
        <v/>
      </c>
      <c r="AP390" s="22">
        <f>IF(COUNT(AD390:AF390)=3,IFERROR(ROUND((AD390*Review!$P$6+AE390*Review!$P$7+AF390*Review!$P$8)/(Review!$P$6+Review!$P$7+Review!$P$8),2),""),"")</f>
        <v/>
      </c>
      <c r="AQ390" s="21">
        <f>IF(AP390="","",SUMPRODUCT(ISNUMBER($AP$2:$AP$501)*($AP$2:$AP$501&gt;AP390))+COUNTIF($AP$2:AP390,AP390))</f>
        <v/>
      </c>
    </row>
    <row r="391">
      <c r="AC391" s="19" t="n"/>
      <c r="AD391" s="23" t="n"/>
      <c r="AE391" s="23" t="n"/>
      <c r="AF391" s="23" t="n"/>
      <c r="AG391" s="23" t="n"/>
      <c r="AH391" s="23" t="n"/>
      <c r="AI391" s="23" t="n"/>
      <c r="AJ391" s="19" t="n"/>
      <c r="AK391" s="21">
        <f>IFERROR(TRIM(INDEX($A391:$AB391,MATCH(Lists!$J$2,$A$1:$AB$1,0))&amp;""),"")</f>
        <v/>
      </c>
      <c r="AL391" s="21">
        <f>IFERROR(TRIM(INDEX($A391:$AB391,MATCH(Lists!$J$3,$A$1:$AB$1,0))&amp;""),"")</f>
        <v/>
      </c>
      <c r="AM391" s="21">
        <f>IFERROR(TRIM(INDEX($A391:$AB391,MATCH(Lists!$J$4,$A$1:$AB$1,0))&amp;""),"")</f>
        <v/>
      </c>
      <c r="AN391" s="21">
        <f>IFERROR(TRIM(INDEX($A391:$AB391,MATCH(Lists!$J$5,$A$1:$AB$1,0))&amp;""),"")</f>
        <v/>
      </c>
      <c r="AO391" s="21">
        <f>IFERROR(TRIM(INDEX($A391:$AB391,MATCH(Lists!$J$6,$A$1:$AB$1,0))&amp;""),"")</f>
        <v/>
      </c>
      <c r="AP391" s="22">
        <f>IF(COUNT(AD391:AF391)=3,IFERROR(ROUND((AD391*Review!$P$6+AE391*Review!$P$7+AF391*Review!$P$8)/(Review!$P$6+Review!$P$7+Review!$P$8),2),""),"")</f>
        <v/>
      </c>
      <c r="AQ391" s="21">
        <f>IF(AP391="","",SUMPRODUCT(ISNUMBER($AP$2:$AP$501)*($AP$2:$AP$501&gt;AP391))+COUNTIF($AP$2:AP391,AP391))</f>
        <v/>
      </c>
    </row>
    <row r="392">
      <c r="AC392" s="19" t="n"/>
      <c r="AD392" s="23" t="n"/>
      <c r="AE392" s="23" t="n"/>
      <c r="AF392" s="23" t="n"/>
      <c r="AG392" s="23" t="n"/>
      <c r="AH392" s="23" t="n"/>
      <c r="AI392" s="23" t="n"/>
      <c r="AJ392" s="19" t="n"/>
      <c r="AK392" s="21">
        <f>IFERROR(TRIM(INDEX($A392:$AB392,MATCH(Lists!$J$2,$A$1:$AB$1,0))&amp;""),"")</f>
        <v/>
      </c>
      <c r="AL392" s="21">
        <f>IFERROR(TRIM(INDEX($A392:$AB392,MATCH(Lists!$J$3,$A$1:$AB$1,0))&amp;""),"")</f>
        <v/>
      </c>
      <c r="AM392" s="21">
        <f>IFERROR(TRIM(INDEX($A392:$AB392,MATCH(Lists!$J$4,$A$1:$AB$1,0))&amp;""),"")</f>
        <v/>
      </c>
      <c r="AN392" s="21">
        <f>IFERROR(TRIM(INDEX($A392:$AB392,MATCH(Lists!$J$5,$A$1:$AB$1,0))&amp;""),"")</f>
        <v/>
      </c>
      <c r="AO392" s="21">
        <f>IFERROR(TRIM(INDEX($A392:$AB392,MATCH(Lists!$J$6,$A$1:$AB$1,0))&amp;""),"")</f>
        <v/>
      </c>
      <c r="AP392" s="22">
        <f>IF(COUNT(AD392:AF392)=3,IFERROR(ROUND((AD392*Review!$P$6+AE392*Review!$P$7+AF392*Review!$P$8)/(Review!$P$6+Review!$P$7+Review!$P$8),2),""),"")</f>
        <v/>
      </c>
      <c r="AQ392" s="21">
        <f>IF(AP392="","",SUMPRODUCT(ISNUMBER($AP$2:$AP$501)*($AP$2:$AP$501&gt;AP392))+COUNTIF($AP$2:AP392,AP392))</f>
        <v/>
      </c>
    </row>
    <row r="393">
      <c r="AC393" s="19" t="n"/>
      <c r="AD393" s="23" t="n"/>
      <c r="AE393" s="23" t="n"/>
      <c r="AF393" s="23" t="n"/>
      <c r="AG393" s="23" t="n"/>
      <c r="AH393" s="23" t="n"/>
      <c r="AI393" s="23" t="n"/>
      <c r="AJ393" s="19" t="n"/>
      <c r="AK393" s="21">
        <f>IFERROR(TRIM(INDEX($A393:$AB393,MATCH(Lists!$J$2,$A$1:$AB$1,0))&amp;""),"")</f>
        <v/>
      </c>
      <c r="AL393" s="21">
        <f>IFERROR(TRIM(INDEX($A393:$AB393,MATCH(Lists!$J$3,$A$1:$AB$1,0))&amp;""),"")</f>
        <v/>
      </c>
      <c r="AM393" s="21">
        <f>IFERROR(TRIM(INDEX($A393:$AB393,MATCH(Lists!$J$4,$A$1:$AB$1,0))&amp;""),"")</f>
        <v/>
      </c>
      <c r="AN393" s="21">
        <f>IFERROR(TRIM(INDEX($A393:$AB393,MATCH(Lists!$J$5,$A$1:$AB$1,0))&amp;""),"")</f>
        <v/>
      </c>
      <c r="AO393" s="21">
        <f>IFERROR(TRIM(INDEX($A393:$AB393,MATCH(Lists!$J$6,$A$1:$AB$1,0))&amp;""),"")</f>
        <v/>
      </c>
      <c r="AP393" s="22">
        <f>IF(COUNT(AD393:AF393)=3,IFERROR(ROUND((AD393*Review!$P$6+AE393*Review!$P$7+AF393*Review!$P$8)/(Review!$P$6+Review!$P$7+Review!$P$8),2),""),"")</f>
        <v/>
      </c>
      <c r="AQ393" s="21">
        <f>IF(AP393="","",SUMPRODUCT(ISNUMBER($AP$2:$AP$501)*($AP$2:$AP$501&gt;AP393))+COUNTIF($AP$2:AP393,AP393))</f>
        <v/>
      </c>
    </row>
    <row r="394">
      <c r="AC394" s="19" t="n"/>
      <c r="AD394" s="23" t="n"/>
      <c r="AE394" s="23" t="n"/>
      <c r="AF394" s="23" t="n"/>
      <c r="AG394" s="23" t="n"/>
      <c r="AH394" s="23" t="n"/>
      <c r="AI394" s="23" t="n"/>
      <c r="AJ394" s="19" t="n"/>
      <c r="AK394" s="21">
        <f>IFERROR(TRIM(INDEX($A394:$AB394,MATCH(Lists!$J$2,$A$1:$AB$1,0))&amp;""),"")</f>
        <v/>
      </c>
      <c r="AL394" s="21">
        <f>IFERROR(TRIM(INDEX($A394:$AB394,MATCH(Lists!$J$3,$A$1:$AB$1,0))&amp;""),"")</f>
        <v/>
      </c>
      <c r="AM394" s="21">
        <f>IFERROR(TRIM(INDEX($A394:$AB394,MATCH(Lists!$J$4,$A$1:$AB$1,0))&amp;""),"")</f>
        <v/>
      </c>
      <c r="AN394" s="21">
        <f>IFERROR(TRIM(INDEX($A394:$AB394,MATCH(Lists!$J$5,$A$1:$AB$1,0))&amp;""),"")</f>
        <v/>
      </c>
      <c r="AO394" s="21">
        <f>IFERROR(TRIM(INDEX($A394:$AB394,MATCH(Lists!$J$6,$A$1:$AB$1,0))&amp;""),"")</f>
        <v/>
      </c>
      <c r="AP394" s="22">
        <f>IF(COUNT(AD394:AF394)=3,IFERROR(ROUND((AD394*Review!$P$6+AE394*Review!$P$7+AF394*Review!$P$8)/(Review!$P$6+Review!$P$7+Review!$P$8),2),""),"")</f>
        <v/>
      </c>
      <c r="AQ394" s="21">
        <f>IF(AP394="","",SUMPRODUCT(ISNUMBER($AP$2:$AP$501)*($AP$2:$AP$501&gt;AP394))+COUNTIF($AP$2:AP394,AP394))</f>
        <v/>
      </c>
    </row>
    <row r="395">
      <c r="AC395" s="19" t="n"/>
      <c r="AD395" s="23" t="n"/>
      <c r="AE395" s="23" t="n"/>
      <c r="AF395" s="23" t="n"/>
      <c r="AG395" s="23" t="n"/>
      <c r="AH395" s="23" t="n"/>
      <c r="AI395" s="23" t="n"/>
      <c r="AJ395" s="19" t="n"/>
      <c r="AK395" s="21">
        <f>IFERROR(TRIM(INDEX($A395:$AB395,MATCH(Lists!$J$2,$A$1:$AB$1,0))&amp;""),"")</f>
        <v/>
      </c>
      <c r="AL395" s="21">
        <f>IFERROR(TRIM(INDEX($A395:$AB395,MATCH(Lists!$J$3,$A$1:$AB$1,0))&amp;""),"")</f>
        <v/>
      </c>
      <c r="AM395" s="21">
        <f>IFERROR(TRIM(INDEX($A395:$AB395,MATCH(Lists!$J$4,$A$1:$AB$1,0))&amp;""),"")</f>
        <v/>
      </c>
      <c r="AN395" s="21">
        <f>IFERROR(TRIM(INDEX($A395:$AB395,MATCH(Lists!$J$5,$A$1:$AB$1,0))&amp;""),"")</f>
        <v/>
      </c>
      <c r="AO395" s="21">
        <f>IFERROR(TRIM(INDEX($A395:$AB395,MATCH(Lists!$J$6,$A$1:$AB$1,0))&amp;""),"")</f>
        <v/>
      </c>
      <c r="AP395" s="22">
        <f>IF(COUNT(AD395:AF395)=3,IFERROR(ROUND((AD395*Review!$P$6+AE395*Review!$P$7+AF395*Review!$P$8)/(Review!$P$6+Review!$P$7+Review!$P$8),2),""),"")</f>
        <v/>
      </c>
      <c r="AQ395" s="21">
        <f>IF(AP395="","",SUMPRODUCT(ISNUMBER($AP$2:$AP$501)*($AP$2:$AP$501&gt;AP395))+COUNTIF($AP$2:AP395,AP395))</f>
        <v/>
      </c>
    </row>
    <row r="396">
      <c r="AC396" s="19" t="n"/>
      <c r="AD396" s="23" t="n"/>
      <c r="AE396" s="23" t="n"/>
      <c r="AF396" s="23" t="n"/>
      <c r="AG396" s="23" t="n"/>
      <c r="AH396" s="23" t="n"/>
      <c r="AI396" s="23" t="n"/>
      <c r="AJ396" s="19" t="n"/>
      <c r="AK396" s="21">
        <f>IFERROR(TRIM(INDEX($A396:$AB396,MATCH(Lists!$J$2,$A$1:$AB$1,0))&amp;""),"")</f>
        <v/>
      </c>
      <c r="AL396" s="21">
        <f>IFERROR(TRIM(INDEX($A396:$AB396,MATCH(Lists!$J$3,$A$1:$AB$1,0))&amp;""),"")</f>
        <v/>
      </c>
      <c r="AM396" s="21">
        <f>IFERROR(TRIM(INDEX($A396:$AB396,MATCH(Lists!$J$4,$A$1:$AB$1,0))&amp;""),"")</f>
        <v/>
      </c>
      <c r="AN396" s="21">
        <f>IFERROR(TRIM(INDEX($A396:$AB396,MATCH(Lists!$J$5,$A$1:$AB$1,0))&amp;""),"")</f>
        <v/>
      </c>
      <c r="AO396" s="21">
        <f>IFERROR(TRIM(INDEX($A396:$AB396,MATCH(Lists!$J$6,$A$1:$AB$1,0))&amp;""),"")</f>
        <v/>
      </c>
      <c r="AP396" s="22">
        <f>IF(COUNT(AD396:AF396)=3,IFERROR(ROUND((AD396*Review!$P$6+AE396*Review!$P$7+AF396*Review!$P$8)/(Review!$P$6+Review!$P$7+Review!$P$8),2),""),"")</f>
        <v/>
      </c>
      <c r="AQ396" s="21">
        <f>IF(AP396="","",SUMPRODUCT(ISNUMBER($AP$2:$AP$501)*($AP$2:$AP$501&gt;AP396))+COUNTIF($AP$2:AP396,AP396))</f>
        <v/>
      </c>
    </row>
    <row r="397">
      <c r="AC397" s="19" t="n"/>
      <c r="AD397" s="23" t="n"/>
      <c r="AE397" s="23" t="n"/>
      <c r="AF397" s="23" t="n"/>
      <c r="AG397" s="23" t="n"/>
      <c r="AH397" s="23" t="n"/>
      <c r="AI397" s="23" t="n"/>
      <c r="AJ397" s="19" t="n"/>
      <c r="AK397" s="21">
        <f>IFERROR(TRIM(INDEX($A397:$AB397,MATCH(Lists!$J$2,$A$1:$AB$1,0))&amp;""),"")</f>
        <v/>
      </c>
      <c r="AL397" s="21">
        <f>IFERROR(TRIM(INDEX($A397:$AB397,MATCH(Lists!$J$3,$A$1:$AB$1,0))&amp;""),"")</f>
        <v/>
      </c>
      <c r="AM397" s="21">
        <f>IFERROR(TRIM(INDEX($A397:$AB397,MATCH(Lists!$J$4,$A$1:$AB$1,0))&amp;""),"")</f>
        <v/>
      </c>
      <c r="AN397" s="21">
        <f>IFERROR(TRIM(INDEX($A397:$AB397,MATCH(Lists!$J$5,$A$1:$AB$1,0))&amp;""),"")</f>
        <v/>
      </c>
      <c r="AO397" s="21">
        <f>IFERROR(TRIM(INDEX($A397:$AB397,MATCH(Lists!$J$6,$A$1:$AB$1,0))&amp;""),"")</f>
        <v/>
      </c>
      <c r="AP397" s="22">
        <f>IF(COUNT(AD397:AF397)=3,IFERROR(ROUND((AD397*Review!$P$6+AE397*Review!$P$7+AF397*Review!$P$8)/(Review!$P$6+Review!$P$7+Review!$P$8),2),""),"")</f>
        <v/>
      </c>
      <c r="AQ397" s="21">
        <f>IF(AP397="","",SUMPRODUCT(ISNUMBER($AP$2:$AP$501)*($AP$2:$AP$501&gt;AP397))+COUNTIF($AP$2:AP397,AP397))</f>
        <v/>
      </c>
    </row>
    <row r="398">
      <c r="AC398" s="19" t="n"/>
      <c r="AD398" s="23" t="n"/>
      <c r="AE398" s="23" t="n"/>
      <c r="AF398" s="23" t="n"/>
      <c r="AG398" s="23" t="n"/>
      <c r="AH398" s="23" t="n"/>
      <c r="AI398" s="23" t="n"/>
      <c r="AJ398" s="19" t="n"/>
      <c r="AK398" s="21">
        <f>IFERROR(TRIM(INDEX($A398:$AB398,MATCH(Lists!$J$2,$A$1:$AB$1,0))&amp;""),"")</f>
        <v/>
      </c>
      <c r="AL398" s="21">
        <f>IFERROR(TRIM(INDEX($A398:$AB398,MATCH(Lists!$J$3,$A$1:$AB$1,0))&amp;""),"")</f>
        <v/>
      </c>
      <c r="AM398" s="21">
        <f>IFERROR(TRIM(INDEX($A398:$AB398,MATCH(Lists!$J$4,$A$1:$AB$1,0))&amp;""),"")</f>
        <v/>
      </c>
      <c r="AN398" s="21">
        <f>IFERROR(TRIM(INDEX($A398:$AB398,MATCH(Lists!$J$5,$A$1:$AB$1,0))&amp;""),"")</f>
        <v/>
      </c>
      <c r="AO398" s="21">
        <f>IFERROR(TRIM(INDEX($A398:$AB398,MATCH(Lists!$J$6,$A$1:$AB$1,0))&amp;""),"")</f>
        <v/>
      </c>
      <c r="AP398" s="22">
        <f>IF(COUNT(AD398:AF398)=3,IFERROR(ROUND((AD398*Review!$P$6+AE398*Review!$P$7+AF398*Review!$P$8)/(Review!$P$6+Review!$P$7+Review!$P$8),2),""),"")</f>
        <v/>
      </c>
      <c r="AQ398" s="21">
        <f>IF(AP398="","",SUMPRODUCT(ISNUMBER($AP$2:$AP$501)*($AP$2:$AP$501&gt;AP398))+COUNTIF($AP$2:AP398,AP398))</f>
        <v/>
      </c>
    </row>
    <row r="399">
      <c r="AC399" s="19" t="n"/>
      <c r="AD399" s="23" t="n"/>
      <c r="AE399" s="23" t="n"/>
      <c r="AF399" s="23" t="n"/>
      <c r="AG399" s="23" t="n"/>
      <c r="AH399" s="23" t="n"/>
      <c r="AI399" s="23" t="n"/>
      <c r="AJ399" s="19" t="n"/>
      <c r="AK399" s="21">
        <f>IFERROR(TRIM(INDEX($A399:$AB399,MATCH(Lists!$J$2,$A$1:$AB$1,0))&amp;""),"")</f>
        <v/>
      </c>
      <c r="AL399" s="21">
        <f>IFERROR(TRIM(INDEX($A399:$AB399,MATCH(Lists!$J$3,$A$1:$AB$1,0))&amp;""),"")</f>
        <v/>
      </c>
      <c r="AM399" s="21">
        <f>IFERROR(TRIM(INDEX($A399:$AB399,MATCH(Lists!$J$4,$A$1:$AB$1,0))&amp;""),"")</f>
        <v/>
      </c>
      <c r="AN399" s="21">
        <f>IFERROR(TRIM(INDEX($A399:$AB399,MATCH(Lists!$J$5,$A$1:$AB$1,0))&amp;""),"")</f>
        <v/>
      </c>
      <c r="AO399" s="21">
        <f>IFERROR(TRIM(INDEX($A399:$AB399,MATCH(Lists!$J$6,$A$1:$AB$1,0))&amp;""),"")</f>
        <v/>
      </c>
      <c r="AP399" s="22">
        <f>IF(COUNT(AD399:AF399)=3,IFERROR(ROUND((AD399*Review!$P$6+AE399*Review!$P$7+AF399*Review!$P$8)/(Review!$P$6+Review!$P$7+Review!$P$8),2),""),"")</f>
        <v/>
      </c>
      <c r="AQ399" s="21">
        <f>IF(AP399="","",SUMPRODUCT(ISNUMBER($AP$2:$AP$501)*($AP$2:$AP$501&gt;AP399))+COUNTIF($AP$2:AP399,AP399))</f>
        <v/>
      </c>
    </row>
    <row r="400">
      <c r="AC400" s="19" t="n"/>
      <c r="AD400" s="23" t="n"/>
      <c r="AE400" s="23" t="n"/>
      <c r="AF400" s="23" t="n"/>
      <c r="AG400" s="23" t="n"/>
      <c r="AH400" s="23" t="n"/>
      <c r="AI400" s="23" t="n"/>
      <c r="AJ400" s="19" t="n"/>
      <c r="AK400" s="21">
        <f>IFERROR(TRIM(INDEX($A400:$AB400,MATCH(Lists!$J$2,$A$1:$AB$1,0))&amp;""),"")</f>
        <v/>
      </c>
      <c r="AL400" s="21">
        <f>IFERROR(TRIM(INDEX($A400:$AB400,MATCH(Lists!$J$3,$A$1:$AB$1,0))&amp;""),"")</f>
        <v/>
      </c>
      <c r="AM400" s="21">
        <f>IFERROR(TRIM(INDEX($A400:$AB400,MATCH(Lists!$J$4,$A$1:$AB$1,0))&amp;""),"")</f>
        <v/>
      </c>
      <c r="AN400" s="21">
        <f>IFERROR(TRIM(INDEX($A400:$AB400,MATCH(Lists!$J$5,$A$1:$AB$1,0))&amp;""),"")</f>
        <v/>
      </c>
      <c r="AO400" s="21">
        <f>IFERROR(TRIM(INDEX($A400:$AB400,MATCH(Lists!$J$6,$A$1:$AB$1,0))&amp;""),"")</f>
        <v/>
      </c>
      <c r="AP400" s="22">
        <f>IF(COUNT(AD400:AF400)=3,IFERROR(ROUND((AD400*Review!$P$6+AE400*Review!$P$7+AF400*Review!$P$8)/(Review!$P$6+Review!$P$7+Review!$P$8),2),""),"")</f>
        <v/>
      </c>
      <c r="AQ400" s="21">
        <f>IF(AP400="","",SUMPRODUCT(ISNUMBER($AP$2:$AP$501)*($AP$2:$AP$501&gt;AP400))+COUNTIF($AP$2:AP400,AP400))</f>
        <v/>
      </c>
    </row>
    <row r="401">
      <c r="AC401" s="19" t="n"/>
      <c r="AD401" s="23" t="n"/>
      <c r="AE401" s="23" t="n"/>
      <c r="AF401" s="23" t="n"/>
      <c r="AG401" s="23" t="n"/>
      <c r="AH401" s="23" t="n"/>
      <c r="AI401" s="23" t="n"/>
      <c r="AJ401" s="19" t="n"/>
      <c r="AK401" s="21">
        <f>IFERROR(TRIM(INDEX($A401:$AB401,MATCH(Lists!$J$2,$A$1:$AB$1,0))&amp;""),"")</f>
        <v/>
      </c>
      <c r="AL401" s="21">
        <f>IFERROR(TRIM(INDEX($A401:$AB401,MATCH(Lists!$J$3,$A$1:$AB$1,0))&amp;""),"")</f>
        <v/>
      </c>
      <c r="AM401" s="21">
        <f>IFERROR(TRIM(INDEX($A401:$AB401,MATCH(Lists!$J$4,$A$1:$AB$1,0))&amp;""),"")</f>
        <v/>
      </c>
      <c r="AN401" s="21">
        <f>IFERROR(TRIM(INDEX($A401:$AB401,MATCH(Lists!$J$5,$A$1:$AB$1,0))&amp;""),"")</f>
        <v/>
      </c>
      <c r="AO401" s="21">
        <f>IFERROR(TRIM(INDEX($A401:$AB401,MATCH(Lists!$J$6,$A$1:$AB$1,0))&amp;""),"")</f>
        <v/>
      </c>
      <c r="AP401" s="22">
        <f>IF(COUNT(AD401:AF401)=3,IFERROR(ROUND((AD401*Review!$P$6+AE401*Review!$P$7+AF401*Review!$P$8)/(Review!$P$6+Review!$P$7+Review!$P$8),2),""),"")</f>
        <v/>
      </c>
      <c r="AQ401" s="21">
        <f>IF(AP401="","",SUMPRODUCT(ISNUMBER($AP$2:$AP$501)*($AP$2:$AP$501&gt;AP401))+COUNTIF($AP$2:AP401,AP401))</f>
        <v/>
      </c>
    </row>
    <row r="402">
      <c r="AC402" s="19" t="n"/>
      <c r="AD402" s="23" t="n"/>
      <c r="AE402" s="23" t="n"/>
      <c r="AF402" s="23" t="n"/>
      <c r="AG402" s="23" t="n"/>
      <c r="AH402" s="23" t="n"/>
      <c r="AI402" s="23" t="n"/>
      <c r="AJ402" s="19" t="n"/>
      <c r="AK402" s="21">
        <f>IFERROR(TRIM(INDEX($A402:$AB402,MATCH(Lists!$J$2,$A$1:$AB$1,0))&amp;""),"")</f>
        <v/>
      </c>
      <c r="AL402" s="21">
        <f>IFERROR(TRIM(INDEX($A402:$AB402,MATCH(Lists!$J$3,$A$1:$AB$1,0))&amp;""),"")</f>
        <v/>
      </c>
      <c r="AM402" s="21">
        <f>IFERROR(TRIM(INDEX($A402:$AB402,MATCH(Lists!$J$4,$A$1:$AB$1,0))&amp;""),"")</f>
        <v/>
      </c>
      <c r="AN402" s="21">
        <f>IFERROR(TRIM(INDEX($A402:$AB402,MATCH(Lists!$J$5,$A$1:$AB$1,0))&amp;""),"")</f>
        <v/>
      </c>
      <c r="AO402" s="21">
        <f>IFERROR(TRIM(INDEX($A402:$AB402,MATCH(Lists!$J$6,$A$1:$AB$1,0))&amp;""),"")</f>
        <v/>
      </c>
      <c r="AP402" s="22">
        <f>IF(COUNT(AD402:AF402)=3,IFERROR(ROUND((AD402*Review!$P$6+AE402*Review!$P$7+AF402*Review!$P$8)/(Review!$P$6+Review!$P$7+Review!$P$8),2),""),"")</f>
        <v/>
      </c>
      <c r="AQ402" s="21">
        <f>IF(AP402="","",SUMPRODUCT(ISNUMBER($AP$2:$AP$501)*($AP$2:$AP$501&gt;AP402))+COUNTIF($AP$2:AP402,AP402))</f>
        <v/>
      </c>
    </row>
    <row r="403">
      <c r="AC403" s="19" t="n"/>
      <c r="AD403" s="23" t="n"/>
      <c r="AE403" s="23" t="n"/>
      <c r="AF403" s="23" t="n"/>
      <c r="AG403" s="23" t="n"/>
      <c r="AH403" s="23" t="n"/>
      <c r="AI403" s="23" t="n"/>
      <c r="AJ403" s="19" t="n"/>
      <c r="AK403" s="21">
        <f>IFERROR(TRIM(INDEX($A403:$AB403,MATCH(Lists!$J$2,$A$1:$AB$1,0))&amp;""),"")</f>
        <v/>
      </c>
      <c r="AL403" s="21">
        <f>IFERROR(TRIM(INDEX($A403:$AB403,MATCH(Lists!$J$3,$A$1:$AB$1,0))&amp;""),"")</f>
        <v/>
      </c>
      <c r="AM403" s="21">
        <f>IFERROR(TRIM(INDEX($A403:$AB403,MATCH(Lists!$J$4,$A$1:$AB$1,0))&amp;""),"")</f>
        <v/>
      </c>
      <c r="AN403" s="21">
        <f>IFERROR(TRIM(INDEX($A403:$AB403,MATCH(Lists!$J$5,$A$1:$AB$1,0))&amp;""),"")</f>
        <v/>
      </c>
      <c r="AO403" s="21">
        <f>IFERROR(TRIM(INDEX($A403:$AB403,MATCH(Lists!$J$6,$A$1:$AB$1,0))&amp;""),"")</f>
        <v/>
      </c>
      <c r="AP403" s="22">
        <f>IF(COUNT(AD403:AF403)=3,IFERROR(ROUND((AD403*Review!$P$6+AE403*Review!$P$7+AF403*Review!$P$8)/(Review!$P$6+Review!$P$7+Review!$P$8),2),""),"")</f>
        <v/>
      </c>
      <c r="AQ403" s="21">
        <f>IF(AP403="","",SUMPRODUCT(ISNUMBER($AP$2:$AP$501)*($AP$2:$AP$501&gt;AP403))+COUNTIF($AP$2:AP403,AP403))</f>
        <v/>
      </c>
    </row>
    <row r="404">
      <c r="AC404" s="19" t="n"/>
      <c r="AD404" s="23" t="n"/>
      <c r="AE404" s="23" t="n"/>
      <c r="AF404" s="23" t="n"/>
      <c r="AG404" s="23" t="n"/>
      <c r="AH404" s="23" t="n"/>
      <c r="AI404" s="23" t="n"/>
      <c r="AJ404" s="19" t="n"/>
      <c r="AK404" s="21">
        <f>IFERROR(TRIM(INDEX($A404:$AB404,MATCH(Lists!$J$2,$A$1:$AB$1,0))&amp;""),"")</f>
        <v/>
      </c>
      <c r="AL404" s="21">
        <f>IFERROR(TRIM(INDEX($A404:$AB404,MATCH(Lists!$J$3,$A$1:$AB$1,0))&amp;""),"")</f>
        <v/>
      </c>
      <c r="AM404" s="21">
        <f>IFERROR(TRIM(INDEX($A404:$AB404,MATCH(Lists!$J$4,$A$1:$AB$1,0))&amp;""),"")</f>
        <v/>
      </c>
      <c r="AN404" s="21">
        <f>IFERROR(TRIM(INDEX($A404:$AB404,MATCH(Lists!$J$5,$A$1:$AB$1,0))&amp;""),"")</f>
        <v/>
      </c>
      <c r="AO404" s="21">
        <f>IFERROR(TRIM(INDEX($A404:$AB404,MATCH(Lists!$J$6,$A$1:$AB$1,0))&amp;""),"")</f>
        <v/>
      </c>
      <c r="AP404" s="22">
        <f>IF(COUNT(AD404:AF404)=3,IFERROR(ROUND((AD404*Review!$P$6+AE404*Review!$P$7+AF404*Review!$P$8)/(Review!$P$6+Review!$P$7+Review!$P$8),2),""),"")</f>
        <v/>
      </c>
      <c r="AQ404" s="21">
        <f>IF(AP404="","",SUMPRODUCT(ISNUMBER($AP$2:$AP$501)*($AP$2:$AP$501&gt;AP404))+COUNTIF($AP$2:AP404,AP404))</f>
        <v/>
      </c>
    </row>
    <row r="405">
      <c r="AC405" s="19" t="n"/>
      <c r="AD405" s="23" t="n"/>
      <c r="AE405" s="23" t="n"/>
      <c r="AF405" s="23" t="n"/>
      <c r="AG405" s="23" t="n"/>
      <c r="AH405" s="23" t="n"/>
      <c r="AI405" s="23" t="n"/>
      <c r="AJ405" s="19" t="n"/>
      <c r="AK405" s="21">
        <f>IFERROR(TRIM(INDEX($A405:$AB405,MATCH(Lists!$J$2,$A$1:$AB$1,0))&amp;""),"")</f>
        <v/>
      </c>
      <c r="AL405" s="21">
        <f>IFERROR(TRIM(INDEX($A405:$AB405,MATCH(Lists!$J$3,$A$1:$AB$1,0))&amp;""),"")</f>
        <v/>
      </c>
      <c r="AM405" s="21">
        <f>IFERROR(TRIM(INDEX($A405:$AB405,MATCH(Lists!$J$4,$A$1:$AB$1,0))&amp;""),"")</f>
        <v/>
      </c>
      <c r="AN405" s="21">
        <f>IFERROR(TRIM(INDEX($A405:$AB405,MATCH(Lists!$J$5,$A$1:$AB$1,0))&amp;""),"")</f>
        <v/>
      </c>
      <c r="AO405" s="21">
        <f>IFERROR(TRIM(INDEX($A405:$AB405,MATCH(Lists!$J$6,$A$1:$AB$1,0))&amp;""),"")</f>
        <v/>
      </c>
      <c r="AP405" s="22">
        <f>IF(COUNT(AD405:AF405)=3,IFERROR(ROUND((AD405*Review!$P$6+AE405*Review!$P$7+AF405*Review!$P$8)/(Review!$P$6+Review!$P$7+Review!$P$8),2),""),"")</f>
        <v/>
      </c>
      <c r="AQ405" s="21">
        <f>IF(AP405="","",SUMPRODUCT(ISNUMBER($AP$2:$AP$501)*($AP$2:$AP$501&gt;AP405))+COUNTIF($AP$2:AP405,AP405))</f>
        <v/>
      </c>
    </row>
    <row r="406">
      <c r="AC406" s="19" t="n"/>
      <c r="AD406" s="23" t="n"/>
      <c r="AE406" s="23" t="n"/>
      <c r="AF406" s="23" t="n"/>
      <c r="AG406" s="23" t="n"/>
      <c r="AH406" s="23" t="n"/>
      <c r="AI406" s="23" t="n"/>
      <c r="AJ406" s="19" t="n"/>
      <c r="AK406" s="21">
        <f>IFERROR(TRIM(INDEX($A406:$AB406,MATCH(Lists!$J$2,$A$1:$AB$1,0))&amp;""),"")</f>
        <v/>
      </c>
      <c r="AL406" s="21">
        <f>IFERROR(TRIM(INDEX($A406:$AB406,MATCH(Lists!$J$3,$A$1:$AB$1,0))&amp;""),"")</f>
        <v/>
      </c>
      <c r="AM406" s="21">
        <f>IFERROR(TRIM(INDEX($A406:$AB406,MATCH(Lists!$J$4,$A$1:$AB$1,0))&amp;""),"")</f>
        <v/>
      </c>
      <c r="AN406" s="21">
        <f>IFERROR(TRIM(INDEX($A406:$AB406,MATCH(Lists!$J$5,$A$1:$AB$1,0))&amp;""),"")</f>
        <v/>
      </c>
      <c r="AO406" s="21">
        <f>IFERROR(TRIM(INDEX($A406:$AB406,MATCH(Lists!$J$6,$A$1:$AB$1,0))&amp;""),"")</f>
        <v/>
      </c>
      <c r="AP406" s="22">
        <f>IF(COUNT(AD406:AF406)=3,IFERROR(ROUND((AD406*Review!$P$6+AE406*Review!$P$7+AF406*Review!$P$8)/(Review!$P$6+Review!$P$7+Review!$P$8),2),""),"")</f>
        <v/>
      </c>
      <c r="AQ406" s="21">
        <f>IF(AP406="","",SUMPRODUCT(ISNUMBER($AP$2:$AP$501)*($AP$2:$AP$501&gt;AP406))+COUNTIF($AP$2:AP406,AP406))</f>
        <v/>
      </c>
    </row>
    <row r="407">
      <c r="AC407" s="19" t="n"/>
      <c r="AD407" s="23" t="n"/>
      <c r="AE407" s="23" t="n"/>
      <c r="AF407" s="23" t="n"/>
      <c r="AG407" s="23" t="n"/>
      <c r="AH407" s="23" t="n"/>
      <c r="AI407" s="23" t="n"/>
      <c r="AJ407" s="19" t="n"/>
      <c r="AK407" s="21">
        <f>IFERROR(TRIM(INDEX($A407:$AB407,MATCH(Lists!$J$2,$A$1:$AB$1,0))&amp;""),"")</f>
        <v/>
      </c>
      <c r="AL407" s="21">
        <f>IFERROR(TRIM(INDEX($A407:$AB407,MATCH(Lists!$J$3,$A$1:$AB$1,0))&amp;""),"")</f>
        <v/>
      </c>
      <c r="AM407" s="21">
        <f>IFERROR(TRIM(INDEX($A407:$AB407,MATCH(Lists!$J$4,$A$1:$AB$1,0))&amp;""),"")</f>
        <v/>
      </c>
      <c r="AN407" s="21">
        <f>IFERROR(TRIM(INDEX($A407:$AB407,MATCH(Lists!$J$5,$A$1:$AB$1,0))&amp;""),"")</f>
        <v/>
      </c>
      <c r="AO407" s="21">
        <f>IFERROR(TRIM(INDEX($A407:$AB407,MATCH(Lists!$J$6,$A$1:$AB$1,0))&amp;""),"")</f>
        <v/>
      </c>
      <c r="AP407" s="22">
        <f>IF(COUNT(AD407:AF407)=3,IFERROR(ROUND((AD407*Review!$P$6+AE407*Review!$P$7+AF407*Review!$P$8)/(Review!$P$6+Review!$P$7+Review!$P$8),2),""),"")</f>
        <v/>
      </c>
      <c r="AQ407" s="21">
        <f>IF(AP407="","",SUMPRODUCT(ISNUMBER($AP$2:$AP$501)*($AP$2:$AP$501&gt;AP407))+COUNTIF($AP$2:AP407,AP407))</f>
        <v/>
      </c>
    </row>
    <row r="408">
      <c r="AC408" s="19" t="n"/>
      <c r="AD408" s="23" t="n"/>
      <c r="AE408" s="23" t="n"/>
      <c r="AF408" s="23" t="n"/>
      <c r="AG408" s="23" t="n"/>
      <c r="AH408" s="23" t="n"/>
      <c r="AI408" s="23" t="n"/>
      <c r="AJ408" s="19" t="n"/>
      <c r="AK408" s="21">
        <f>IFERROR(TRIM(INDEX($A408:$AB408,MATCH(Lists!$J$2,$A$1:$AB$1,0))&amp;""),"")</f>
        <v/>
      </c>
      <c r="AL408" s="21">
        <f>IFERROR(TRIM(INDEX($A408:$AB408,MATCH(Lists!$J$3,$A$1:$AB$1,0))&amp;""),"")</f>
        <v/>
      </c>
      <c r="AM408" s="21">
        <f>IFERROR(TRIM(INDEX($A408:$AB408,MATCH(Lists!$J$4,$A$1:$AB$1,0))&amp;""),"")</f>
        <v/>
      </c>
      <c r="AN408" s="21">
        <f>IFERROR(TRIM(INDEX($A408:$AB408,MATCH(Lists!$J$5,$A$1:$AB$1,0))&amp;""),"")</f>
        <v/>
      </c>
      <c r="AO408" s="21">
        <f>IFERROR(TRIM(INDEX($A408:$AB408,MATCH(Lists!$J$6,$A$1:$AB$1,0))&amp;""),"")</f>
        <v/>
      </c>
      <c r="AP408" s="22">
        <f>IF(COUNT(AD408:AF408)=3,IFERROR(ROUND((AD408*Review!$P$6+AE408*Review!$P$7+AF408*Review!$P$8)/(Review!$P$6+Review!$P$7+Review!$P$8),2),""),"")</f>
        <v/>
      </c>
      <c r="AQ408" s="21">
        <f>IF(AP408="","",SUMPRODUCT(ISNUMBER($AP$2:$AP$501)*($AP$2:$AP$501&gt;AP408))+COUNTIF($AP$2:AP408,AP408))</f>
        <v/>
      </c>
    </row>
    <row r="409">
      <c r="AC409" s="19" t="n"/>
      <c r="AD409" s="23" t="n"/>
      <c r="AE409" s="23" t="n"/>
      <c r="AF409" s="23" t="n"/>
      <c r="AG409" s="23" t="n"/>
      <c r="AH409" s="23" t="n"/>
      <c r="AI409" s="23" t="n"/>
      <c r="AJ409" s="19" t="n"/>
      <c r="AK409" s="21">
        <f>IFERROR(TRIM(INDEX($A409:$AB409,MATCH(Lists!$J$2,$A$1:$AB$1,0))&amp;""),"")</f>
        <v/>
      </c>
      <c r="AL409" s="21">
        <f>IFERROR(TRIM(INDEX($A409:$AB409,MATCH(Lists!$J$3,$A$1:$AB$1,0))&amp;""),"")</f>
        <v/>
      </c>
      <c r="AM409" s="21">
        <f>IFERROR(TRIM(INDEX($A409:$AB409,MATCH(Lists!$J$4,$A$1:$AB$1,0))&amp;""),"")</f>
        <v/>
      </c>
      <c r="AN409" s="21">
        <f>IFERROR(TRIM(INDEX($A409:$AB409,MATCH(Lists!$J$5,$A$1:$AB$1,0))&amp;""),"")</f>
        <v/>
      </c>
      <c r="AO409" s="21">
        <f>IFERROR(TRIM(INDEX($A409:$AB409,MATCH(Lists!$J$6,$A$1:$AB$1,0))&amp;""),"")</f>
        <v/>
      </c>
      <c r="AP409" s="22">
        <f>IF(COUNT(AD409:AF409)=3,IFERROR(ROUND((AD409*Review!$P$6+AE409*Review!$P$7+AF409*Review!$P$8)/(Review!$P$6+Review!$P$7+Review!$P$8),2),""),"")</f>
        <v/>
      </c>
      <c r="AQ409" s="21">
        <f>IF(AP409="","",SUMPRODUCT(ISNUMBER($AP$2:$AP$501)*($AP$2:$AP$501&gt;AP409))+COUNTIF($AP$2:AP409,AP409))</f>
        <v/>
      </c>
    </row>
    <row r="410">
      <c r="AC410" s="19" t="n"/>
      <c r="AD410" s="23" t="n"/>
      <c r="AE410" s="23" t="n"/>
      <c r="AF410" s="23" t="n"/>
      <c r="AG410" s="23" t="n"/>
      <c r="AH410" s="23" t="n"/>
      <c r="AI410" s="23" t="n"/>
      <c r="AJ410" s="19" t="n"/>
      <c r="AK410" s="21">
        <f>IFERROR(TRIM(INDEX($A410:$AB410,MATCH(Lists!$J$2,$A$1:$AB$1,0))&amp;""),"")</f>
        <v/>
      </c>
      <c r="AL410" s="21">
        <f>IFERROR(TRIM(INDEX($A410:$AB410,MATCH(Lists!$J$3,$A$1:$AB$1,0))&amp;""),"")</f>
        <v/>
      </c>
      <c r="AM410" s="21">
        <f>IFERROR(TRIM(INDEX($A410:$AB410,MATCH(Lists!$J$4,$A$1:$AB$1,0))&amp;""),"")</f>
        <v/>
      </c>
      <c r="AN410" s="21">
        <f>IFERROR(TRIM(INDEX($A410:$AB410,MATCH(Lists!$J$5,$A$1:$AB$1,0))&amp;""),"")</f>
        <v/>
      </c>
      <c r="AO410" s="21">
        <f>IFERROR(TRIM(INDEX($A410:$AB410,MATCH(Lists!$J$6,$A$1:$AB$1,0))&amp;""),"")</f>
        <v/>
      </c>
      <c r="AP410" s="22">
        <f>IF(COUNT(AD410:AF410)=3,IFERROR(ROUND((AD410*Review!$P$6+AE410*Review!$P$7+AF410*Review!$P$8)/(Review!$P$6+Review!$P$7+Review!$P$8),2),""),"")</f>
        <v/>
      </c>
      <c r="AQ410" s="21">
        <f>IF(AP410="","",SUMPRODUCT(ISNUMBER($AP$2:$AP$501)*($AP$2:$AP$501&gt;AP410))+COUNTIF($AP$2:AP410,AP410))</f>
        <v/>
      </c>
    </row>
    <row r="411">
      <c r="AC411" s="19" t="n"/>
      <c r="AD411" s="23" t="n"/>
      <c r="AE411" s="23" t="n"/>
      <c r="AF411" s="23" t="n"/>
      <c r="AG411" s="23" t="n"/>
      <c r="AH411" s="23" t="n"/>
      <c r="AI411" s="23" t="n"/>
      <c r="AJ411" s="19" t="n"/>
      <c r="AK411" s="21">
        <f>IFERROR(TRIM(INDEX($A411:$AB411,MATCH(Lists!$J$2,$A$1:$AB$1,0))&amp;""),"")</f>
        <v/>
      </c>
      <c r="AL411" s="21">
        <f>IFERROR(TRIM(INDEX($A411:$AB411,MATCH(Lists!$J$3,$A$1:$AB$1,0))&amp;""),"")</f>
        <v/>
      </c>
      <c r="AM411" s="21">
        <f>IFERROR(TRIM(INDEX($A411:$AB411,MATCH(Lists!$J$4,$A$1:$AB$1,0))&amp;""),"")</f>
        <v/>
      </c>
      <c r="AN411" s="21">
        <f>IFERROR(TRIM(INDEX($A411:$AB411,MATCH(Lists!$J$5,$A$1:$AB$1,0))&amp;""),"")</f>
        <v/>
      </c>
      <c r="AO411" s="21">
        <f>IFERROR(TRIM(INDEX($A411:$AB411,MATCH(Lists!$J$6,$A$1:$AB$1,0))&amp;""),"")</f>
        <v/>
      </c>
      <c r="AP411" s="22">
        <f>IF(COUNT(AD411:AF411)=3,IFERROR(ROUND((AD411*Review!$P$6+AE411*Review!$P$7+AF411*Review!$P$8)/(Review!$P$6+Review!$P$7+Review!$P$8),2),""),"")</f>
        <v/>
      </c>
      <c r="AQ411" s="21">
        <f>IF(AP411="","",SUMPRODUCT(ISNUMBER($AP$2:$AP$501)*($AP$2:$AP$501&gt;AP411))+COUNTIF($AP$2:AP411,AP411))</f>
        <v/>
      </c>
    </row>
    <row r="412">
      <c r="AC412" s="19" t="n"/>
      <c r="AD412" s="23" t="n"/>
      <c r="AE412" s="23" t="n"/>
      <c r="AF412" s="23" t="n"/>
      <c r="AG412" s="23" t="n"/>
      <c r="AH412" s="23" t="n"/>
      <c r="AI412" s="23" t="n"/>
      <c r="AJ412" s="19" t="n"/>
      <c r="AK412" s="21">
        <f>IFERROR(TRIM(INDEX($A412:$AB412,MATCH(Lists!$J$2,$A$1:$AB$1,0))&amp;""),"")</f>
        <v/>
      </c>
      <c r="AL412" s="21">
        <f>IFERROR(TRIM(INDEX($A412:$AB412,MATCH(Lists!$J$3,$A$1:$AB$1,0))&amp;""),"")</f>
        <v/>
      </c>
      <c r="AM412" s="21">
        <f>IFERROR(TRIM(INDEX($A412:$AB412,MATCH(Lists!$J$4,$A$1:$AB$1,0))&amp;""),"")</f>
        <v/>
      </c>
      <c r="AN412" s="21">
        <f>IFERROR(TRIM(INDEX($A412:$AB412,MATCH(Lists!$J$5,$A$1:$AB$1,0))&amp;""),"")</f>
        <v/>
      </c>
      <c r="AO412" s="21">
        <f>IFERROR(TRIM(INDEX($A412:$AB412,MATCH(Lists!$J$6,$A$1:$AB$1,0))&amp;""),"")</f>
        <v/>
      </c>
      <c r="AP412" s="22">
        <f>IF(COUNT(AD412:AF412)=3,IFERROR(ROUND((AD412*Review!$P$6+AE412*Review!$P$7+AF412*Review!$P$8)/(Review!$P$6+Review!$P$7+Review!$P$8),2),""),"")</f>
        <v/>
      </c>
      <c r="AQ412" s="21">
        <f>IF(AP412="","",SUMPRODUCT(ISNUMBER($AP$2:$AP$501)*($AP$2:$AP$501&gt;AP412))+COUNTIF($AP$2:AP412,AP412))</f>
        <v/>
      </c>
    </row>
    <row r="413">
      <c r="AC413" s="19" t="n"/>
      <c r="AD413" s="23" t="n"/>
      <c r="AE413" s="23" t="n"/>
      <c r="AF413" s="23" t="n"/>
      <c r="AG413" s="23" t="n"/>
      <c r="AH413" s="23" t="n"/>
      <c r="AI413" s="23" t="n"/>
      <c r="AJ413" s="19" t="n"/>
      <c r="AK413" s="21">
        <f>IFERROR(TRIM(INDEX($A413:$AB413,MATCH(Lists!$J$2,$A$1:$AB$1,0))&amp;""),"")</f>
        <v/>
      </c>
      <c r="AL413" s="21">
        <f>IFERROR(TRIM(INDEX($A413:$AB413,MATCH(Lists!$J$3,$A$1:$AB$1,0))&amp;""),"")</f>
        <v/>
      </c>
      <c r="AM413" s="21">
        <f>IFERROR(TRIM(INDEX($A413:$AB413,MATCH(Lists!$J$4,$A$1:$AB$1,0))&amp;""),"")</f>
        <v/>
      </c>
      <c r="AN413" s="21">
        <f>IFERROR(TRIM(INDEX($A413:$AB413,MATCH(Lists!$J$5,$A$1:$AB$1,0))&amp;""),"")</f>
        <v/>
      </c>
      <c r="AO413" s="21">
        <f>IFERROR(TRIM(INDEX($A413:$AB413,MATCH(Lists!$J$6,$A$1:$AB$1,0))&amp;""),"")</f>
        <v/>
      </c>
      <c r="AP413" s="22">
        <f>IF(COUNT(AD413:AF413)=3,IFERROR(ROUND((AD413*Review!$P$6+AE413*Review!$P$7+AF413*Review!$P$8)/(Review!$P$6+Review!$P$7+Review!$P$8),2),""),"")</f>
        <v/>
      </c>
      <c r="AQ413" s="21">
        <f>IF(AP413="","",SUMPRODUCT(ISNUMBER($AP$2:$AP$501)*($AP$2:$AP$501&gt;AP413))+COUNTIF($AP$2:AP413,AP413))</f>
        <v/>
      </c>
    </row>
    <row r="414">
      <c r="AC414" s="19" t="n"/>
      <c r="AD414" s="23" t="n"/>
      <c r="AE414" s="23" t="n"/>
      <c r="AF414" s="23" t="n"/>
      <c r="AG414" s="23" t="n"/>
      <c r="AH414" s="23" t="n"/>
      <c r="AI414" s="23" t="n"/>
      <c r="AJ414" s="19" t="n"/>
      <c r="AK414" s="21">
        <f>IFERROR(TRIM(INDEX($A414:$AB414,MATCH(Lists!$J$2,$A$1:$AB$1,0))&amp;""),"")</f>
        <v/>
      </c>
      <c r="AL414" s="21">
        <f>IFERROR(TRIM(INDEX($A414:$AB414,MATCH(Lists!$J$3,$A$1:$AB$1,0))&amp;""),"")</f>
        <v/>
      </c>
      <c r="AM414" s="21">
        <f>IFERROR(TRIM(INDEX($A414:$AB414,MATCH(Lists!$J$4,$A$1:$AB$1,0))&amp;""),"")</f>
        <v/>
      </c>
      <c r="AN414" s="21">
        <f>IFERROR(TRIM(INDEX($A414:$AB414,MATCH(Lists!$J$5,$A$1:$AB$1,0))&amp;""),"")</f>
        <v/>
      </c>
      <c r="AO414" s="21">
        <f>IFERROR(TRIM(INDEX($A414:$AB414,MATCH(Lists!$J$6,$A$1:$AB$1,0))&amp;""),"")</f>
        <v/>
      </c>
      <c r="AP414" s="22">
        <f>IF(COUNT(AD414:AF414)=3,IFERROR(ROUND((AD414*Review!$P$6+AE414*Review!$P$7+AF414*Review!$P$8)/(Review!$P$6+Review!$P$7+Review!$P$8),2),""),"")</f>
        <v/>
      </c>
      <c r="AQ414" s="21">
        <f>IF(AP414="","",SUMPRODUCT(ISNUMBER($AP$2:$AP$501)*($AP$2:$AP$501&gt;AP414))+COUNTIF($AP$2:AP414,AP414))</f>
        <v/>
      </c>
    </row>
    <row r="415">
      <c r="AC415" s="19" t="n"/>
      <c r="AD415" s="23" t="n"/>
      <c r="AE415" s="23" t="n"/>
      <c r="AF415" s="23" t="n"/>
      <c r="AG415" s="23" t="n"/>
      <c r="AH415" s="23" t="n"/>
      <c r="AI415" s="23" t="n"/>
      <c r="AJ415" s="19" t="n"/>
      <c r="AK415" s="21">
        <f>IFERROR(TRIM(INDEX($A415:$AB415,MATCH(Lists!$J$2,$A$1:$AB$1,0))&amp;""),"")</f>
        <v/>
      </c>
      <c r="AL415" s="21">
        <f>IFERROR(TRIM(INDEX($A415:$AB415,MATCH(Lists!$J$3,$A$1:$AB$1,0))&amp;""),"")</f>
        <v/>
      </c>
      <c r="AM415" s="21">
        <f>IFERROR(TRIM(INDEX($A415:$AB415,MATCH(Lists!$J$4,$A$1:$AB$1,0))&amp;""),"")</f>
        <v/>
      </c>
      <c r="AN415" s="21">
        <f>IFERROR(TRIM(INDEX($A415:$AB415,MATCH(Lists!$J$5,$A$1:$AB$1,0))&amp;""),"")</f>
        <v/>
      </c>
      <c r="AO415" s="21">
        <f>IFERROR(TRIM(INDEX($A415:$AB415,MATCH(Lists!$J$6,$A$1:$AB$1,0))&amp;""),"")</f>
        <v/>
      </c>
      <c r="AP415" s="22">
        <f>IF(COUNT(AD415:AF415)=3,IFERROR(ROUND((AD415*Review!$P$6+AE415*Review!$P$7+AF415*Review!$P$8)/(Review!$P$6+Review!$P$7+Review!$P$8),2),""),"")</f>
        <v/>
      </c>
      <c r="AQ415" s="21">
        <f>IF(AP415="","",SUMPRODUCT(ISNUMBER($AP$2:$AP$501)*($AP$2:$AP$501&gt;AP415))+COUNTIF($AP$2:AP415,AP415))</f>
        <v/>
      </c>
    </row>
    <row r="416">
      <c r="AC416" s="19" t="n"/>
      <c r="AD416" s="23" t="n"/>
      <c r="AE416" s="23" t="n"/>
      <c r="AF416" s="23" t="n"/>
      <c r="AG416" s="23" t="n"/>
      <c r="AH416" s="23" t="n"/>
      <c r="AI416" s="23" t="n"/>
      <c r="AJ416" s="19" t="n"/>
      <c r="AK416" s="21">
        <f>IFERROR(TRIM(INDEX($A416:$AB416,MATCH(Lists!$J$2,$A$1:$AB$1,0))&amp;""),"")</f>
        <v/>
      </c>
      <c r="AL416" s="21">
        <f>IFERROR(TRIM(INDEX($A416:$AB416,MATCH(Lists!$J$3,$A$1:$AB$1,0))&amp;""),"")</f>
        <v/>
      </c>
      <c r="AM416" s="21">
        <f>IFERROR(TRIM(INDEX($A416:$AB416,MATCH(Lists!$J$4,$A$1:$AB$1,0))&amp;""),"")</f>
        <v/>
      </c>
      <c r="AN416" s="21">
        <f>IFERROR(TRIM(INDEX($A416:$AB416,MATCH(Lists!$J$5,$A$1:$AB$1,0))&amp;""),"")</f>
        <v/>
      </c>
      <c r="AO416" s="21">
        <f>IFERROR(TRIM(INDEX($A416:$AB416,MATCH(Lists!$J$6,$A$1:$AB$1,0))&amp;""),"")</f>
        <v/>
      </c>
      <c r="AP416" s="22">
        <f>IF(COUNT(AD416:AF416)=3,IFERROR(ROUND((AD416*Review!$P$6+AE416*Review!$P$7+AF416*Review!$P$8)/(Review!$P$6+Review!$P$7+Review!$P$8),2),""),"")</f>
        <v/>
      </c>
      <c r="AQ416" s="21">
        <f>IF(AP416="","",SUMPRODUCT(ISNUMBER($AP$2:$AP$501)*($AP$2:$AP$501&gt;AP416))+COUNTIF($AP$2:AP416,AP416))</f>
        <v/>
      </c>
    </row>
    <row r="417">
      <c r="AC417" s="19" t="n"/>
      <c r="AD417" s="23" t="n"/>
      <c r="AE417" s="23" t="n"/>
      <c r="AF417" s="23" t="n"/>
      <c r="AG417" s="23" t="n"/>
      <c r="AH417" s="23" t="n"/>
      <c r="AI417" s="23" t="n"/>
      <c r="AJ417" s="19" t="n"/>
      <c r="AK417" s="21">
        <f>IFERROR(TRIM(INDEX($A417:$AB417,MATCH(Lists!$J$2,$A$1:$AB$1,0))&amp;""),"")</f>
        <v/>
      </c>
      <c r="AL417" s="21">
        <f>IFERROR(TRIM(INDEX($A417:$AB417,MATCH(Lists!$J$3,$A$1:$AB$1,0))&amp;""),"")</f>
        <v/>
      </c>
      <c r="AM417" s="21">
        <f>IFERROR(TRIM(INDEX($A417:$AB417,MATCH(Lists!$J$4,$A$1:$AB$1,0))&amp;""),"")</f>
        <v/>
      </c>
      <c r="AN417" s="21">
        <f>IFERROR(TRIM(INDEX($A417:$AB417,MATCH(Lists!$J$5,$A$1:$AB$1,0))&amp;""),"")</f>
        <v/>
      </c>
      <c r="AO417" s="21">
        <f>IFERROR(TRIM(INDEX($A417:$AB417,MATCH(Lists!$J$6,$A$1:$AB$1,0))&amp;""),"")</f>
        <v/>
      </c>
      <c r="AP417" s="22">
        <f>IF(COUNT(AD417:AF417)=3,IFERROR(ROUND((AD417*Review!$P$6+AE417*Review!$P$7+AF417*Review!$P$8)/(Review!$P$6+Review!$P$7+Review!$P$8),2),""),"")</f>
        <v/>
      </c>
      <c r="AQ417" s="21">
        <f>IF(AP417="","",SUMPRODUCT(ISNUMBER($AP$2:$AP$501)*($AP$2:$AP$501&gt;AP417))+COUNTIF($AP$2:AP417,AP417))</f>
        <v/>
      </c>
    </row>
    <row r="418">
      <c r="AC418" s="19" t="n"/>
      <c r="AD418" s="23" t="n"/>
      <c r="AE418" s="23" t="n"/>
      <c r="AF418" s="23" t="n"/>
      <c r="AG418" s="23" t="n"/>
      <c r="AH418" s="23" t="n"/>
      <c r="AI418" s="23" t="n"/>
      <c r="AJ418" s="19" t="n"/>
      <c r="AK418" s="21">
        <f>IFERROR(TRIM(INDEX($A418:$AB418,MATCH(Lists!$J$2,$A$1:$AB$1,0))&amp;""),"")</f>
        <v/>
      </c>
      <c r="AL418" s="21">
        <f>IFERROR(TRIM(INDEX($A418:$AB418,MATCH(Lists!$J$3,$A$1:$AB$1,0))&amp;""),"")</f>
        <v/>
      </c>
      <c r="AM418" s="21">
        <f>IFERROR(TRIM(INDEX($A418:$AB418,MATCH(Lists!$J$4,$A$1:$AB$1,0))&amp;""),"")</f>
        <v/>
      </c>
      <c r="AN418" s="21">
        <f>IFERROR(TRIM(INDEX($A418:$AB418,MATCH(Lists!$J$5,$A$1:$AB$1,0))&amp;""),"")</f>
        <v/>
      </c>
      <c r="AO418" s="21">
        <f>IFERROR(TRIM(INDEX($A418:$AB418,MATCH(Lists!$J$6,$A$1:$AB$1,0))&amp;""),"")</f>
        <v/>
      </c>
      <c r="AP418" s="22">
        <f>IF(COUNT(AD418:AF418)=3,IFERROR(ROUND((AD418*Review!$P$6+AE418*Review!$P$7+AF418*Review!$P$8)/(Review!$P$6+Review!$P$7+Review!$P$8),2),""),"")</f>
        <v/>
      </c>
      <c r="AQ418" s="21">
        <f>IF(AP418="","",SUMPRODUCT(ISNUMBER($AP$2:$AP$501)*($AP$2:$AP$501&gt;AP418))+COUNTIF($AP$2:AP418,AP418))</f>
        <v/>
      </c>
    </row>
    <row r="419">
      <c r="AC419" s="19" t="n"/>
      <c r="AD419" s="23" t="n"/>
      <c r="AE419" s="23" t="n"/>
      <c r="AF419" s="23" t="n"/>
      <c r="AG419" s="23" t="n"/>
      <c r="AH419" s="23" t="n"/>
      <c r="AI419" s="23" t="n"/>
      <c r="AJ419" s="19" t="n"/>
      <c r="AK419" s="21">
        <f>IFERROR(TRIM(INDEX($A419:$AB419,MATCH(Lists!$J$2,$A$1:$AB$1,0))&amp;""),"")</f>
        <v/>
      </c>
      <c r="AL419" s="21">
        <f>IFERROR(TRIM(INDEX($A419:$AB419,MATCH(Lists!$J$3,$A$1:$AB$1,0))&amp;""),"")</f>
        <v/>
      </c>
      <c r="AM419" s="21">
        <f>IFERROR(TRIM(INDEX($A419:$AB419,MATCH(Lists!$J$4,$A$1:$AB$1,0))&amp;""),"")</f>
        <v/>
      </c>
      <c r="AN419" s="21">
        <f>IFERROR(TRIM(INDEX($A419:$AB419,MATCH(Lists!$J$5,$A$1:$AB$1,0))&amp;""),"")</f>
        <v/>
      </c>
      <c r="AO419" s="21">
        <f>IFERROR(TRIM(INDEX($A419:$AB419,MATCH(Lists!$J$6,$A$1:$AB$1,0))&amp;""),"")</f>
        <v/>
      </c>
      <c r="AP419" s="22">
        <f>IF(COUNT(AD419:AF419)=3,IFERROR(ROUND((AD419*Review!$P$6+AE419*Review!$P$7+AF419*Review!$P$8)/(Review!$P$6+Review!$P$7+Review!$P$8),2),""),"")</f>
        <v/>
      </c>
      <c r="AQ419" s="21">
        <f>IF(AP419="","",SUMPRODUCT(ISNUMBER($AP$2:$AP$501)*($AP$2:$AP$501&gt;AP419))+COUNTIF($AP$2:AP419,AP419))</f>
        <v/>
      </c>
    </row>
    <row r="420">
      <c r="AC420" s="19" t="n"/>
      <c r="AD420" s="23" t="n"/>
      <c r="AE420" s="23" t="n"/>
      <c r="AF420" s="23" t="n"/>
      <c r="AG420" s="23" t="n"/>
      <c r="AH420" s="23" t="n"/>
      <c r="AI420" s="23" t="n"/>
      <c r="AJ420" s="19" t="n"/>
      <c r="AK420" s="21">
        <f>IFERROR(TRIM(INDEX($A420:$AB420,MATCH(Lists!$J$2,$A$1:$AB$1,0))&amp;""),"")</f>
        <v/>
      </c>
      <c r="AL420" s="21">
        <f>IFERROR(TRIM(INDEX($A420:$AB420,MATCH(Lists!$J$3,$A$1:$AB$1,0))&amp;""),"")</f>
        <v/>
      </c>
      <c r="AM420" s="21">
        <f>IFERROR(TRIM(INDEX($A420:$AB420,MATCH(Lists!$J$4,$A$1:$AB$1,0))&amp;""),"")</f>
        <v/>
      </c>
      <c r="AN420" s="21">
        <f>IFERROR(TRIM(INDEX($A420:$AB420,MATCH(Lists!$J$5,$A$1:$AB$1,0))&amp;""),"")</f>
        <v/>
      </c>
      <c r="AO420" s="21">
        <f>IFERROR(TRIM(INDEX($A420:$AB420,MATCH(Lists!$J$6,$A$1:$AB$1,0))&amp;""),"")</f>
        <v/>
      </c>
      <c r="AP420" s="22">
        <f>IF(COUNT(AD420:AF420)=3,IFERROR(ROUND((AD420*Review!$P$6+AE420*Review!$P$7+AF420*Review!$P$8)/(Review!$P$6+Review!$P$7+Review!$P$8),2),""),"")</f>
        <v/>
      </c>
      <c r="AQ420" s="21">
        <f>IF(AP420="","",SUMPRODUCT(ISNUMBER($AP$2:$AP$501)*($AP$2:$AP$501&gt;AP420))+COUNTIF($AP$2:AP420,AP420))</f>
        <v/>
      </c>
    </row>
    <row r="421">
      <c r="AC421" s="19" t="n"/>
      <c r="AD421" s="23" t="n"/>
      <c r="AE421" s="23" t="n"/>
      <c r="AF421" s="23" t="n"/>
      <c r="AG421" s="23" t="n"/>
      <c r="AH421" s="23" t="n"/>
      <c r="AI421" s="23" t="n"/>
      <c r="AJ421" s="19" t="n"/>
      <c r="AK421" s="21">
        <f>IFERROR(TRIM(INDEX($A421:$AB421,MATCH(Lists!$J$2,$A$1:$AB$1,0))&amp;""),"")</f>
        <v/>
      </c>
      <c r="AL421" s="21">
        <f>IFERROR(TRIM(INDEX($A421:$AB421,MATCH(Lists!$J$3,$A$1:$AB$1,0))&amp;""),"")</f>
        <v/>
      </c>
      <c r="AM421" s="21">
        <f>IFERROR(TRIM(INDEX($A421:$AB421,MATCH(Lists!$J$4,$A$1:$AB$1,0))&amp;""),"")</f>
        <v/>
      </c>
      <c r="AN421" s="21">
        <f>IFERROR(TRIM(INDEX($A421:$AB421,MATCH(Lists!$J$5,$A$1:$AB$1,0))&amp;""),"")</f>
        <v/>
      </c>
      <c r="AO421" s="21">
        <f>IFERROR(TRIM(INDEX($A421:$AB421,MATCH(Lists!$J$6,$A$1:$AB$1,0))&amp;""),"")</f>
        <v/>
      </c>
      <c r="AP421" s="22">
        <f>IF(COUNT(AD421:AF421)=3,IFERROR(ROUND((AD421*Review!$P$6+AE421*Review!$P$7+AF421*Review!$P$8)/(Review!$P$6+Review!$P$7+Review!$P$8),2),""),"")</f>
        <v/>
      </c>
      <c r="AQ421" s="21">
        <f>IF(AP421="","",SUMPRODUCT(ISNUMBER($AP$2:$AP$501)*($AP$2:$AP$501&gt;AP421))+COUNTIF($AP$2:AP421,AP421))</f>
        <v/>
      </c>
    </row>
    <row r="422">
      <c r="AC422" s="19" t="n"/>
      <c r="AD422" s="23" t="n"/>
      <c r="AE422" s="23" t="n"/>
      <c r="AF422" s="23" t="n"/>
      <c r="AG422" s="23" t="n"/>
      <c r="AH422" s="23" t="n"/>
      <c r="AI422" s="23" t="n"/>
      <c r="AJ422" s="19" t="n"/>
      <c r="AK422" s="21">
        <f>IFERROR(TRIM(INDEX($A422:$AB422,MATCH(Lists!$J$2,$A$1:$AB$1,0))&amp;""),"")</f>
        <v/>
      </c>
      <c r="AL422" s="21">
        <f>IFERROR(TRIM(INDEX($A422:$AB422,MATCH(Lists!$J$3,$A$1:$AB$1,0))&amp;""),"")</f>
        <v/>
      </c>
      <c r="AM422" s="21">
        <f>IFERROR(TRIM(INDEX($A422:$AB422,MATCH(Lists!$J$4,$A$1:$AB$1,0))&amp;""),"")</f>
        <v/>
      </c>
      <c r="AN422" s="21">
        <f>IFERROR(TRIM(INDEX($A422:$AB422,MATCH(Lists!$J$5,$A$1:$AB$1,0))&amp;""),"")</f>
        <v/>
      </c>
      <c r="AO422" s="21">
        <f>IFERROR(TRIM(INDEX($A422:$AB422,MATCH(Lists!$J$6,$A$1:$AB$1,0))&amp;""),"")</f>
        <v/>
      </c>
      <c r="AP422" s="22">
        <f>IF(COUNT(AD422:AF422)=3,IFERROR(ROUND((AD422*Review!$P$6+AE422*Review!$P$7+AF422*Review!$P$8)/(Review!$P$6+Review!$P$7+Review!$P$8),2),""),"")</f>
        <v/>
      </c>
      <c r="AQ422" s="21">
        <f>IF(AP422="","",SUMPRODUCT(ISNUMBER($AP$2:$AP$501)*($AP$2:$AP$501&gt;AP422))+COUNTIF($AP$2:AP422,AP422))</f>
        <v/>
      </c>
    </row>
    <row r="423">
      <c r="AC423" s="19" t="n"/>
      <c r="AD423" s="23" t="n"/>
      <c r="AE423" s="23" t="n"/>
      <c r="AF423" s="23" t="n"/>
      <c r="AG423" s="23" t="n"/>
      <c r="AH423" s="23" t="n"/>
      <c r="AI423" s="23" t="n"/>
      <c r="AJ423" s="19" t="n"/>
      <c r="AK423" s="21">
        <f>IFERROR(TRIM(INDEX($A423:$AB423,MATCH(Lists!$J$2,$A$1:$AB$1,0))&amp;""),"")</f>
        <v/>
      </c>
      <c r="AL423" s="21">
        <f>IFERROR(TRIM(INDEX($A423:$AB423,MATCH(Lists!$J$3,$A$1:$AB$1,0))&amp;""),"")</f>
        <v/>
      </c>
      <c r="AM423" s="21">
        <f>IFERROR(TRIM(INDEX($A423:$AB423,MATCH(Lists!$J$4,$A$1:$AB$1,0))&amp;""),"")</f>
        <v/>
      </c>
      <c r="AN423" s="21">
        <f>IFERROR(TRIM(INDEX($A423:$AB423,MATCH(Lists!$J$5,$A$1:$AB$1,0))&amp;""),"")</f>
        <v/>
      </c>
      <c r="AO423" s="21">
        <f>IFERROR(TRIM(INDEX($A423:$AB423,MATCH(Lists!$J$6,$A$1:$AB$1,0))&amp;""),"")</f>
        <v/>
      </c>
      <c r="AP423" s="22">
        <f>IF(COUNT(AD423:AF423)=3,IFERROR(ROUND((AD423*Review!$P$6+AE423*Review!$P$7+AF423*Review!$P$8)/(Review!$P$6+Review!$P$7+Review!$P$8),2),""),"")</f>
        <v/>
      </c>
      <c r="AQ423" s="21">
        <f>IF(AP423="","",SUMPRODUCT(ISNUMBER($AP$2:$AP$501)*($AP$2:$AP$501&gt;AP423))+COUNTIF($AP$2:AP423,AP423))</f>
        <v/>
      </c>
    </row>
    <row r="424">
      <c r="AC424" s="19" t="n"/>
      <c r="AD424" s="23" t="n"/>
      <c r="AE424" s="23" t="n"/>
      <c r="AF424" s="23" t="n"/>
      <c r="AG424" s="23" t="n"/>
      <c r="AH424" s="23" t="n"/>
      <c r="AI424" s="23" t="n"/>
      <c r="AJ424" s="19" t="n"/>
      <c r="AK424" s="21">
        <f>IFERROR(TRIM(INDEX($A424:$AB424,MATCH(Lists!$J$2,$A$1:$AB$1,0))&amp;""),"")</f>
        <v/>
      </c>
      <c r="AL424" s="21">
        <f>IFERROR(TRIM(INDEX($A424:$AB424,MATCH(Lists!$J$3,$A$1:$AB$1,0))&amp;""),"")</f>
        <v/>
      </c>
      <c r="AM424" s="21">
        <f>IFERROR(TRIM(INDEX($A424:$AB424,MATCH(Lists!$J$4,$A$1:$AB$1,0))&amp;""),"")</f>
        <v/>
      </c>
      <c r="AN424" s="21">
        <f>IFERROR(TRIM(INDEX($A424:$AB424,MATCH(Lists!$J$5,$A$1:$AB$1,0))&amp;""),"")</f>
        <v/>
      </c>
      <c r="AO424" s="21">
        <f>IFERROR(TRIM(INDEX($A424:$AB424,MATCH(Lists!$J$6,$A$1:$AB$1,0))&amp;""),"")</f>
        <v/>
      </c>
      <c r="AP424" s="22">
        <f>IF(COUNT(AD424:AF424)=3,IFERROR(ROUND((AD424*Review!$P$6+AE424*Review!$P$7+AF424*Review!$P$8)/(Review!$P$6+Review!$P$7+Review!$P$8),2),""),"")</f>
        <v/>
      </c>
      <c r="AQ424" s="21">
        <f>IF(AP424="","",SUMPRODUCT(ISNUMBER($AP$2:$AP$501)*($AP$2:$AP$501&gt;AP424))+COUNTIF($AP$2:AP424,AP424))</f>
        <v/>
      </c>
    </row>
    <row r="425">
      <c r="AC425" s="19" t="n"/>
      <c r="AD425" s="23" t="n"/>
      <c r="AE425" s="23" t="n"/>
      <c r="AF425" s="23" t="n"/>
      <c r="AG425" s="23" t="n"/>
      <c r="AH425" s="23" t="n"/>
      <c r="AI425" s="23" t="n"/>
      <c r="AJ425" s="19" t="n"/>
      <c r="AK425" s="21">
        <f>IFERROR(TRIM(INDEX($A425:$AB425,MATCH(Lists!$J$2,$A$1:$AB$1,0))&amp;""),"")</f>
        <v/>
      </c>
      <c r="AL425" s="21">
        <f>IFERROR(TRIM(INDEX($A425:$AB425,MATCH(Lists!$J$3,$A$1:$AB$1,0))&amp;""),"")</f>
        <v/>
      </c>
      <c r="AM425" s="21">
        <f>IFERROR(TRIM(INDEX($A425:$AB425,MATCH(Lists!$J$4,$A$1:$AB$1,0))&amp;""),"")</f>
        <v/>
      </c>
      <c r="AN425" s="21">
        <f>IFERROR(TRIM(INDEX($A425:$AB425,MATCH(Lists!$J$5,$A$1:$AB$1,0))&amp;""),"")</f>
        <v/>
      </c>
      <c r="AO425" s="21">
        <f>IFERROR(TRIM(INDEX($A425:$AB425,MATCH(Lists!$J$6,$A$1:$AB$1,0))&amp;""),"")</f>
        <v/>
      </c>
      <c r="AP425" s="22">
        <f>IF(COUNT(AD425:AF425)=3,IFERROR(ROUND((AD425*Review!$P$6+AE425*Review!$P$7+AF425*Review!$P$8)/(Review!$P$6+Review!$P$7+Review!$P$8),2),""),"")</f>
        <v/>
      </c>
      <c r="AQ425" s="21">
        <f>IF(AP425="","",SUMPRODUCT(ISNUMBER($AP$2:$AP$501)*($AP$2:$AP$501&gt;AP425))+COUNTIF($AP$2:AP425,AP425))</f>
        <v/>
      </c>
    </row>
    <row r="426">
      <c r="AC426" s="19" t="n"/>
      <c r="AD426" s="23" t="n"/>
      <c r="AE426" s="23" t="n"/>
      <c r="AF426" s="23" t="n"/>
      <c r="AG426" s="23" t="n"/>
      <c r="AH426" s="23" t="n"/>
      <c r="AI426" s="23" t="n"/>
      <c r="AJ426" s="19" t="n"/>
      <c r="AK426" s="21">
        <f>IFERROR(TRIM(INDEX($A426:$AB426,MATCH(Lists!$J$2,$A$1:$AB$1,0))&amp;""),"")</f>
        <v/>
      </c>
      <c r="AL426" s="21">
        <f>IFERROR(TRIM(INDEX($A426:$AB426,MATCH(Lists!$J$3,$A$1:$AB$1,0))&amp;""),"")</f>
        <v/>
      </c>
      <c r="AM426" s="21">
        <f>IFERROR(TRIM(INDEX($A426:$AB426,MATCH(Lists!$J$4,$A$1:$AB$1,0))&amp;""),"")</f>
        <v/>
      </c>
      <c r="AN426" s="21">
        <f>IFERROR(TRIM(INDEX($A426:$AB426,MATCH(Lists!$J$5,$A$1:$AB$1,0))&amp;""),"")</f>
        <v/>
      </c>
      <c r="AO426" s="21">
        <f>IFERROR(TRIM(INDEX($A426:$AB426,MATCH(Lists!$J$6,$A$1:$AB$1,0))&amp;""),"")</f>
        <v/>
      </c>
      <c r="AP426" s="22">
        <f>IF(COUNT(AD426:AF426)=3,IFERROR(ROUND((AD426*Review!$P$6+AE426*Review!$P$7+AF426*Review!$P$8)/(Review!$P$6+Review!$P$7+Review!$P$8),2),""),"")</f>
        <v/>
      </c>
      <c r="AQ426" s="21">
        <f>IF(AP426="","",SUMPRODUCT(ISNUMBER($AP$2:$AP$501)*($AP$2:$AP$501&gt;AP426))+COUNTIF($AP$2:AP426,AP426))</f>
        <v/>
      </c>
    </row>
    <row r="427">
      <c r="AC427" s="19" t="n"/>
      <c r="AD427" s="23" t="n"/>
      <c r="AE427" s="23" t="n"/>
      <c r="AF427" s="23" t="n"/>
      <c r="AG427" s="23" t="n"/>
      <c r="AH427" s="23" t="n"/>
      <c r="AI427" s="23" t="n"/>
      <c r="AJ427" s="19" t="n"/>
      <c r="AK427" s="21">
        <f>IFERROR(TRIM(INDEX($A427:$AB427,MATCH(Lists!$J$2,$A$1:$AB$1,0))&amp;""),"")</f>
        <v/>
      </c>
      <c r="AL427" s="21">
        <f>IFERROR(TRIM(INDEX($A427:$AB427,MATCH(Lists!$J$3,$A$1:$AB$1,0))&amp;""),"")</f>
        <v/>
      </c>
      <c r="AM427" s="21">
        <f>IFERROR(TRIM(INDEX($A427:$AB427,MATCH(Lists!$J$4,$A$1:$AB$1,0))&amp;""),"")</f>
        <v/>
      </c>
      <c r="AN427" s="21">
        <f>IFERROR(TRIM(INDEX($A427:$AB427,MATCH(Lists!$J$5,$A$1:$AB$1,0))&amp;""),"")</f>
        <v/>
      </c>
      <c r="AO427" s="21">
        <f>IFERROR(TRIM(INDEX($A427:$AB427,MATCH(Lists!$J$6,$A$1:$AB$1,0))&amp;""),"")</f>
        <v/>
      </c>
      <c r="AP427" s="22">
        <f>IF(COUNT(AD427:AF427)=3,IFERROR(ROUND((AD427*Review!$P$6+AE427*Review!$P$7+AF427*Review!$P$8)/(Review!$P$6+Review!$P$7+Review!$P$8),2),""),"")</f>
        <v/>
      </c>
      <c r="AQ427" s="21">
        <f>IF(AP427="","",SUMPRODUCT(ISNUMBER($AP$2:$AP$501)*($AP$2:$AP$501&gt;AP427))+COUNTIF($AP$2:AP427,AP427))</f>
        <v/>
      </c>
    </row>
    <row r="428">
      <c r="AC428" s="19" t="n"/>
      <c r="AD428" s="23" t="n"/>
      <c r="AE428" s="23" t="n"/>
      <c r="AF428" s="23" t="n"/>
      <c r="AG428" s="23" t="n"/>
      <c r="AH428" s="23" t="n"/>
      <c r="AI428" s="23" t="n"/>
      <c r="AJ428" s="19" t="n"/>
      <c r="AK428" s="21">
        <f>IFERROR(TRIM(INDEX($A428:$AB428,MATCH(Lists!$J$2,$A$1:$AB$1,0))&amp;""),"")</f>
        <v/>
      </c>
      <c r="AL428" s="21">
        <f>IFERROR(TRIM(INDEX($A428:$AB428,MATCH(Lists!$J$3,$A$1:$AB$1,0))&amp;""),"")</f>
        <v/>
      </c>
      <c r="AM428" s="21">
        <f>IFERROR(TRIM(INDEX($A428:$AB428,MATCH(Lists!$J$4,$A$1:$AB$1,0))&amp;""),"")</f>
        <v/>
      </c>
      <c r="AN428" s="21">
        <f>IFERROR(TRIM(INDEX($A428:$AB428,MATCH(Lists!$J$5,$A$1:$AB$1,0))&amp;""),"")</f>
        <v/>
      </c>
      <c r="AO428" s="21">
        <f>IFERROR(TRIM(INDEX($A428:$AB428,MATCH(Lists!$J$6,$A$1:$AB$1,0))&amp;""),"")</f>
        <v/>
      </c>
      <c r="AP428" s="22">
        <f>IF(COUNT(AD428:AF428)=3,IFERROR(ROUND((AD428*Review!$P$6+AE428*Review!$P$7+AF428*Review!$P$8)/(Review!$P$6+Review!$P$7+Review!$P$8),2),""),"")</f>
        <v/>
      </c>
      <c r="AQ428" s="21">
        <f>IF(AP428="","",SUMPRODUCT(ISNUMBER($AP$2:$AP$501)*($AP$2:$AP$501&gt;AP428))+COUNTIF($AP$2:AP428,AP428))</f>
        <v/>
      </c>
    </row>
    <row r="429">
      <c r="AC429" s="19" t="n"/>
      <c r="AD429" s="23" t="n"/>
      <c r="AE429" s="23" t="n"/>
      <c r="AF429" s="23" t="n"/>
      <c r="AG429" s="23" t="n"/>
      <c r="AH429" s="23" t="n"/>
      <c r="AI429" s="23" t="n"/>
      <c r="AJ429" s="19" t="n"/>
      <c r="AK429" s="21">
        <f>IFERROR(TRIM(INDEX($A429:$AB429,MATCH(Lists!$J$2,$A$1:$AB$1,0))&amp;""),"")</f>
        <v/>
      </c>
      <c r="AL429" s="21">
        <f>IFERROR(TRIM(INDEX($A429:$AB429,MATCH(Lists!$J$3,$A$1:$AB$1,0))&amp;""),"")</f>
        <v/>
      </c>
      <c r="AM429" s="21">
        <f>IFERROR(TRIM(INDEX($A429:$AB429,MATCH(Lists!$J$4,$A$1:$AB$1,0))&amp;""),"")</f>
        <v/>
      </c>
      <c r="AN429" s="21">
        <f>IFERROR(TRIM(INDEX($A429:$AB429,MATCH(Lists!$J$5,$A$1:$AB$1,0))&amp;""),"")</f>
        <v/>
      </c>
      <c r="AO429" s="21">
        <f>IFERROR(TRIM(INDEX($A429:$AB429,MATCH(Lists!$J$6,$A$1:$AB$1,0))&amp;""),"")</f>
        <v/>
      </c>
      <c r="AP429" s="22">
        <f>IF(COUNT(AD429:AF429)=3,IFERROR(ROUND((AD429*Review!$P$6+AE429*Review!$P$7+AF429*Review!$P$8)/(Review!$P$6+Review!$P$7+Review!$P$8),2),""),"")</f>
        <v/>
      </c>
      <c r="AQ429" s="21">
        <f>IF(AP429="","",SUMPRODUCT(ISNUMBER($AP$2:$AP$501)*($AP$2:$AP$501&gt;AP429))+COUNTIF($AP$2:AP429,AP429))</f>
        <v/>
      </c>
    </row>
    <row r="430">
      <c r="AC430" s="19" t="n"/>
      <c r="AD430" s="23" t="n"/>
      <c r="AE430" s="23" t="n"/>
      <c r="AF430" s="23" t="n"/>
      <c r="AG430" s="23" t="n"/>
      <c r="AH430" s="23" t="n"/>
      <c r="AI430" s="23" t="n"/>
      <c r="AJ430" s="19" t="n"/>
      <c r="AK430" s="21">
        <f>IFERROR(TRIM(INDEX($A430:$AB430,MATCH(Lists!$J$2,$A$1:$AB$1,0))&amp;""),"")</f>
        <v/>
      </c>
      <c r="AL430" s="21">
        <f>IFERROR(TRIM(INDEX($A430:$AB430,MATCH(Lists!$J$3,$A$1:$AB$1,0))&amp;""),"")</f>
        <v/>
      </c>
      <c r="AM430" s="21">
        <f>IFERROR(TRIM(INDEX($A430:$AB430,MATCH(Lists!$J$4,$A$1:$AB$1,0))&amp;""),"")</f>
        <v/>
      </c>
      <c r="AN430" s="21">
        <f>IFERROR(TRIM(INDEX($A430:$AB430,MATCH(Lists!$J$5,$A$1:$AB$1,0))&amp;""),"")</f>
        <v/>
      </c>
      <c r="AO430" s="21">
        <f>IFERROR(TRIM(INDEX($A430:$AB430,MATCH(Lists!$J$6,$A$1:$AB$1,0))&amp;""),"")</f>
        <v/>
      </c>
      <c r="AP430" s="22">
        <f>IF(COUNT(AD430:AF430)=3,IFERROR(ROUND((AD430*Review!$P$6+AE430*Review!$P$7+AF430*Review!$P$8)/(Review!$P$6+Review!$P$7+Review!$P$8),2),""),"")</f>
        <v/>
      </c>
      <c r="AQ430" s="21">
        <f>IF(AP430="","",SUMPRODUCT(ISNUMBER($AP$2:$AP$501)*($AP$2:$AP$501&gt;AP430))+COUNTIF($AP$2:AP430,AP430))</f>
        <v/>
      </c>
    </row>
    <row r="431">
      <c r="AC431" s="19" t="n"/>
      <c r="AD431" s="23" t="n"/>
      <c r="AE431" s="23" t="n"/>
      <c r="AF431" s="23" t="n"/>
      <c r="AG431" s="23" t="n"/>
      <c r="AH431" s="23" t="n"/>
      <c r="AI431" s="23" t="n"/>
      <c r="AJ431" s="19" t="n"/>
      <c r="AK431" s="21">
        <f>IFERROR(TRIM(INDEX($A431:$AB431,MATCH(Lists!$J$2,$A$1:$AB$1,0))&amp;""),"")</f>
        <v/>
      </c>
      <c r="AL431" s="21">
        <f>IFERROR(TRIM(INDEX($A431:$AB431,MATCH(Lists!$J$3,$A$1:$AB$1,0))&amp;""),"")</f>
        <v/>
      </c>
      <c r="AM431" s="21">
        <f>IFERROR(TRIM(INDEX($A431:$AB431,MATCH(Lists!$J$4,$A$1:$AB$1,0))&amp;""),"")</f>
        <v/>
      </c>
      <c r="AN431" s="21">
        <f>IFERROR(TRIM(INDEX($A431:$AB431,MATCH(Lists!$J$5,$A$1:$AB$1,0))&amp;""),"")</f>
        <v/>
      </c>
      <c r="AO431" s="21">
        <f>IFERROR(TRIM(INDEX($A431:$AB431,MATCH(Lists!$J$6,$A$1:$AB$1,0))&amp;""),"")</f>
        <v/>
      </c>
      <c r="AP431" s="22">
        <f>IF(COUNT(AD431:AF431)=3,IFERROR(ROUND((AD431*Review!$P$6+AE431*Review!$P$7+AF431*Review!$P$8)/(Review!$P$6+Review!$P$7+Review!$P$8),2),""),"")</f>
        <v/>
      </c>
      <c r="AQ431" s="21">
        <f>IF(AP431="","",SUMPRODUCT(ISNUMBER($AP$2:$AP$501)*($AP$2:$AP$501&gt;AP431))+COUNTIF($AP$2:AP431,AP431))</f>
        <v/>
      </c>
    </row>
    <row r="432">
      <c r="AC432" s="19" t="n"/>
      <c r="AD432" s="23" t="n"/>
      <c r="AE432" s="23" t="n"/>
      <c r="AF432" s="23" t="n"/>
      <c r="AG432" s="23" t="n"/>
      <c r="AH432" s="23" t="n"/>
      <c r="AI432" s="23" t="n"/>
      <c r="AJ432" s="19" t="n"/>
      <c r="AK432" s="21">
        <f>IFERROR(TRIM(INDEX($A432:$AB432,MATCH(Lists!$J$2,$A$1:$AB$1,0))&amp;""),"")</f>
        <v/>
      </c>
      <c r="AL432" s="21">
        <f>IFERROR(TRIM(INDEX($A432:$AB432,MATCH(Lists!$J$3,$A$1:$AB$1,0))&amp;""),"")</f>
        <v/>
      </c>
      <c r="AM432" s="21">
        <f>IFERROR(TRIM(INDEX($A432:$AB432,MATCH(Lists!$J$4,$A$1:$AB$1,0))&amp;""),"")</f>
        <v/>
      </c>
      <c r="AN432" s="21">
        <f>IFERROR(TRIM(INDEX($A432:$AB432,MATCH(Lists!$J$5,$A$1:$AB$1,0))&amp;""),"")</f>
        <v/>
      </c>
      <c r="AO432" s="21">
        <f>IFERROR(TRIM(INDEX($A432:$AB432,MATCH(Lists!$J$6,$A$1:$AB$1,0))&amp;""),"")</f>
        <v/>
      </c>
      <c r="AP432" s="22">
        <f>IF(COUNT(AD432:AF432)=3,IFERROR(ROUND((AD432*Review!$P$6+AE432*Review!$P$7+AF432*Review!$P$8)/(Review!$P$6+Review!$P$7+Review!$P$8),2),""),"")</f>
        <v/>
      </c>
      <c r="AQ432" s="21">
        <f>IF(AP432="","",SUMPRODUCT(ISNUMBER($AP$2:$AP$501)*($AP$2:$AP$501&gt;AP432))+COUNTIF($AP$2:AP432,AP432))</f>
        <v/>
      </c>
    </row>
    <row r="433">
      <c r="AC433" s="19" t="n"/>
      <c r="AD433" s="23" t="n"/>
      <c r="AE433" s="23" t="n"/>
      <c r="AF433" s="23" t="n"/>
      <c r="AG433" s="23" t="n"/>
      <c r="AH433" s="23" t="n"/>
      <c r="AI433" s="23" t="n"/>
      <c r="AJ433" s="19" t="n"/>
      <c r="AK433" s="21">
        <f>IFERROR(TRIM(INDEX($A433:$AB433,MATCH(Lists!$J$2,$A$1:$AB$1,0))&amp;""),"")</f>
        <v/>
      </c>
      <c r="AL433" s="21">
        <f>IFERROR(TRIM(INDEX($A433:$AB433,MATCH(Lists!$J$3,$A$1:$AB$1,0))&amp;""),"")</f>
        <v/>
      </c>
      <c r="AM433" s="21">
        <f>IFERROR(TRIM(INDEX($A433:$AB433,MATCH(Lists!$J$4,$A$1:$AB$1,0))&amp;""),"")</f>
        <v/>
      </c>
      <c r="AN433" s="21">
        <f>IFERROR(TRIM(INDEX($A433:$AB433,MATCH(Lists!$J$5,$A$1:$AB$1,0))&amp;""),"")</f>
        <v/>
      </c>
      <c r="AO433" s="21">
        <f>IFERROR(TRIM(INDEX($A433:$AB433,MATCH(Lists!$J$6,$A$1:$AB$1,0))&amp;""),"")</f>
        <v/>
      </c>
      <c r="AP433" s="22">
        <f>IF(COUNT(AD433:AF433)=3,IFERROR(ROUND((AD433*Review!$P$6+AE433*Review!$P$7+AF433*Review!$P$8)/(Review!$P$6+Review!$P$7+Review!$P$8),2),""),"")</f>
        <v/>
      </c>
      <c r="AQ433" s="21">
        <f>IF(AP433="","",SUMPRODUCT(ISNUMBER($AP$2:$AP$501)*($AP$2:$AP$501&gt;AP433))+COUNTIF($AP$2:AP433,AP433))</f>
        <v/>
      </c>
    </row>
    <row r="434">
      <c r="AC434" s="19" t="n"/>
      <c r="AD434" s="23" t="n"/>
      <c r="AE434" s="23" t="n"/>
      <c r="AF434" s="23" t="n"/>
      <c r="AG434" s="23" t="n"/>
      <c r="AH434" s="23" t="n"/>
      <c r="AI434" s="23" t="n"/>
      <c r="AJ434" s="19" t="n"/>
      <c r="AK434" s="21">
        <f>IFERROR(TRIM(INDEX($A434:$AB434,MATCH(Lists!$J$2,$A$1:$AB$1,0))&amp;""),"")</f>
        <v/>
      </c>
      <c r="AL434" s="21">
        <f>IFERROR(TRIM(INDEX($A434:$AB434,MATCH(Lists!$J$3,$A$1:$AB$1,0))&amp;""),"")</f>
        <v/>
      </c>
      <c r="AM434" s="21">
        <f>IFERROR(TRIM(INDEX($A434:$AB434,MATCH(Lists!$J$4,$A$1:$AB$1,0))&amp;""),"")</f>
        <v/>
      </c>
      <c r="AN434" s="21">
        <f>IFERROR(TRIM(INDEX($A434:$AB434,MATCH(Lists!$J$5,$A$1:$AB$1,0))&amp;""),"")</f>
        <v/>
      </c>
      <c r="AO434" s="21">
        <f>IFERROR(TRIM(INDEX($A434:$AB434,MATCH(Lists!$J$6,$A$1:$AB$1,0))&amp;""),"")</f>
        <v/>
      </c>
      <c r="AP434" s="22">
        <f>IF(COUNT(AD434:AF434)=3,IFERROR(ROUND((AD434*Review!$P$6+AE434*Review!$P$7+AF434*Review!$P$8)/(Review!$P$6+Review!$P$7+Review!$P$8),2),""),"")</f>
        <v/>
      </c>
      <c r="AQ434" s="21">
        <f>IF(AP434="","",SUMPRODUCT(ISNUMBER($AP$2:$AP$501)*($AP$2:$AP$501&gt;AP434))+COUNTIF($AP$2:AP434,AP434))</f>
        <v/>
      </c>
    </row>
    <row r="435">
      <c r="AC435" s="19" t="n"/>
      <c r="AD435" s="23" t="n"/>
      <c r="AE435" s="23" t="n"/>
      <c r="AF435" s="23" t="n"/>
      <c r="AG435" s="23" t="n"/>
      <c r="AH435" s="23" t="n"/>
      <c r="AI435" s="23" t="n"/>
      <c r="AJ435" s="19" t="n"/>
      <c r="AK435" s="21">
        <f>IFERROR(TRIM(INDEX($A435:$AB435,MATCH(Lists!$J$2,$A$1:$AB$1,0))&amp;""),"")</f>
        <v/>
      </c>
      <c r="AL435" s="21">
        <f>IFERROR(TRIM(INDEX($A435:$AB435,MATCH(Lists!$J$3,$A$1:$AB$1,0))&amp;""),"")</f>
        <v/>
      </c>
      <c r="AM435" s="21">
        <f>IFERROR(TRIM(INDEX($A435:$AB435,MATCH(Lists!$J$4,$A$1:$AB$1,0))&amp;""),"")</f>
        <v/>
      </c>
      <c r="AN435" s="21">
        <f>IFERROR(TRIM(INDEX($A435:$AB435,MATCH(Lists!$J$5,$A$1:$AB$1,0))&amp;""),"")</f>
        <v/>
      </c>
      <c r="AO435" s="21">
        <f>IFERROR(TRIM(INDEX($A435:$AB435,MATCH(Lists!$J$6,$A$1:$AB$1,0))&amp;""),"")</f>
        <v/>
      </c>
      <c r="AP435" s="22">
        <f>IF(COUNT(AD435:AF435)=3,IFERROR(ROUND((AD435*Review!$P$6+AE435*Review!$P$7+AF435*Review!$P$8)/(Review!$P$6+Review!$P$7+Review!$P$8),2),""),"")</f>
        <v/>
      </c>
      <c r="AQ435" s="21">
        <f>IF(AP435="","",SUMPRODUCT(ISNUMBER($AP$2:$AP$501)*($AP$2:$AP$501&gt;AP435))+COUNTIF($AP$2:AP435,AP435))</f>
        <v/>
      </c>
    </row>
    <row r="436">
      <c r="AC436" s="19" t="n"/>
      <c r="AD436" s="23" t="n"/>
      <c r="AE436" s="23" t="n"/>
      <c r="AF436" s="23" t="n"/>
      <c r="AG436" s="23" t="n"/>
      <c r="AH436" s="23" t="n"/>
      <c r="AI436" s="23" t="n"/>
      <c r="AJ436" s="19" t="n"/>
      <c r="AK436" s="21">
        <f>IFERROR(TRIM(INDEX($A436:$AB436,MATCH(Lists!$J$2,$A$1:$AB$1,0))&amp;""),"")</f>
        <v/>
      </c>
      <c r="AL436" s="21">
        <f>IFERROR(TRIM(INDEX($A436:$AB436,MATCH(Lists!$J$3,$A$1:$AB$1,0))&amp;""),"")</f>
        <v/>
      </c>
      <c r="AM436" s="21">
        <f>IFERROR(TRIM(INDEX($A436:$AB436,MATCH(Lists!$J$4,$A$1:$AB$1,0))&amp;""),"")</f>
        <v/>
      </c>
      <c r="AN436" s="21">
        <f>IFERROR(TRIM(INDEX($A436:$AB436,MATCH(Lists!$J$5,$A$1:$AB$1,0))&amp;""),"")</f>
        <v/>
      </c>
      <c r="AO436" s="21">
        <f>IFERROR(TRIM(INDEX($A436:$AB436,MATCH(Lists!$J$6,$A$1:$AB$1,0))&amp;""),"")</f>
        <v/>
      </c>
      <c r="AP436" s="22">
        <f>IF(COUNT(AD436:AF436)=3,IFERROR(ROUND((AD436*Review!$P$6+AE436*Review!$P$7+AF436*Review!$P$8)/(Review!$P$6+Review!$P$7+Review!$P$8),2),""),"")</f>
        <v/>
      </c>
      <c r="AQ436" s="21">
        <f>IF(AP436="","",SUMPRODUCT(ISNUMBER($AP$2:$AP$501)*($AP$2:$AP$501&gt;AP436))+COUNTIF($AP$2:AP436,AP436))</f>
        <v/>
      </c>
    </row>
    <row r="437">
      <c r="AC437" s="19" t="n"/>
      <c r="AD437" s="23" t="n"/>
      <c r="AE437" s="23" t="n"/>
      <c r="AF437" s="23" t="n"/>
      <c r="AG437" s="23" t="n"/>
      <c r="AH437" s="23" t="n"/>
      <c r="AI437" s="23" t="n"/>
      <c r="AJ437" s="19" t="n"/>
      <c r="AK437" s="21">
        <f>IFERROR(TRIM(INDEX($A437:$AB437,MATCH(Lists!$J$2,$A$1:$AB$1,0))&amp;""),"")</f>
        <v/>
      </c>
      <c r="AL437" s="21">
        <f>IFERROR(TRIM(INDEX($A437:$AB437,MATCH(Lists!$J$3,$A$1:$AB$1,0))&amp;""),"")</f>
        <v/>
      </c>
      <c r="AM437" s="21">
        <f>IFERROR(TRIM(INDEX($A437:$AB437,MATCH(Lists!$J$4,$A$1:$AB$1,0))&amp;""),"")</f>
        <v/>
      </c>
      <c r="AN437" s="21">
        <f>IFERROR(TRIM(INDEX($A437:$AB437,MATCH(Lists!$J$5,$A$1:$AB$1,0))&amp;""),"")</f>
        <v/>
      </c>
      <c r="AO437" s="21">
        <f>IFERROR(TRIM(INDEX($A437:$AB437,MATCH(Lists!$J$6,$A$1:$AB$1,0))&amp;""),"")</f>
        <v/>
      </c>
      <c r="AP437" s="22">
        <f>IF(COUNT(AD437:AF437)=3,IFERROR(ROUND((AD437*Review!$P$6+AE437*Review!$P$7+AF437*Review!$P$8)/(Review!$P$6+Review!$P$7+Review!$P$8),2),""),"")</f>
        <v/>
      </c>
      <c r="AQ437" s="21">
        <f>IF(AP437="","",SUMPRODUCT(ISNUMBER($AP$2:$AP$501)*($AP$2:$AP$501&gt;AP437))+COUNTIF($AP$2:AP437,AP437))</f>
        <v/>
      </c>
    </row>
    <row r="438">
      <c r="AC438" s="19" t="n"/>
      <c r="AD438" s="23" t="n"/>
      <c r="AE438" s="23" t="n"/>
      <c r="AF438" s="23" t="n"/>
      <c r="AG438" s="23" t="n"/>
      <c r="AH438" s="23" t="n"/>
      <c r="AI438" s="23" t="n"/>
      <c r="AJ438" s="19" t="n"/>
      <c r="AK438" s="21">
        <f>IFERROR(TRIM(INDEX($A438:$AB438,MATCH(Lists!$J$2,$A$1:$AB$1,0))&amp;""),"")</f>
        <v/>
      </c>
      <c r="AL438" s="21">
        <f>IFERROR(TRIM(INDEX($A438:$AB438,MATCH(Lists!$J$3,$A$1:$AB$1,0))&amp;""),"")</f>
        <v/>
      </c>
      <c r="AM438" s="21">
        <f>IFERROR(TRIM(INDEX($A438:$AB438,MATCH(Lists!$J$4,$A$1:$AB$1,0))&amp;""),"")</f>
        <v/>
      </c>
      <c r="AN438" s="21">
        <f>IFERROR(TRIM(INDEX($A438:$AB438,MATCH(Lists!$J$5,$A$1:$AB$1,0))&amp;""),"")</f>
        <v/>
      </c>
      <c r="AO438" s="21">
        <f>IFERROR(TRIM(INDEX($A438:$AB438,MATCH(Lists!$J$6,$A$1:$AB$1,0))&amp;""),"")</f>
        <v/>
      </c>
      <c r="AP438" s="22">
        <f>IF(COUNT(AD438:AF438)=3,IFERROR(ROUND((AD438*Review!$P$6+AE438*Review!$P$7+AF438*Review!$P$8)/(Review!$P$6+Review!$P$7+Review!$P$8),2),""),"")</f>
        <v/>
      </c>
      <c r="AQ438" s="21">
        <f>IF(AP438="","",SUMPRODUCT(ISNUMBER($AP$2:$AP$501)*($AP$2:$AP$501&gt;AP438))+COUNTIF($AP$2:AP438,AP438))</f>
        <v/>
      </c>
    </row>
    <row r="439">
      <c r="AC439" s="19" t="n"/>
      <c r="AD439" s="23" t="n"/>
      <c r="AE439" s="23" t="n"/>
      <c r="AF439" s="23" t="n"/>
      <c r="AG439" s="23" t="n"/>
      <c r="AH439" s="23" t="n"/>
      <c r="AI439" s="23" t="n"/>
      <c r="AJ439" s="19" t="n"/>
      <c r="AK439" s="21">
        <f>IFERROR(TRIM(INDEX($A439:$AB439,MATCH(Lists!$J$2,$A$1:$AB$1,0))&amp;""),"")</f>
        <v/>
      </c>
      <c r="AL439" s="21">
        <f>IFERROR(TRIM(INDEX($A439:$AB439,MATCH(Lists!$J$3,$A$1:$AB$1,0))&amp;""),"")</f>
        <v/>
      </c>
      <c r="AM439" s="21">
        <f>IFERROR(TRIM(INDEX($A439:$AB439,MATCH(Lists!$J$4,$A$1:$AB$1,0))&amp;""),"")</f>
        <v/>
      </c>
      <c r="AN439" s="21">
        <f>IFERROR(TRIM(INDEX($A439:$AB439,MATCH(Lists!$J$5,$A$1:$AB$1,0))&amp;""),"")</f>
        <v/>
      </c>
      <c r="AO439" s="21">
        <f>IFERROR(TRIM(INDEX($A439:$AB439,MATCH(Lists!$J$6,$A$1:$AB$1,0))&amp;""),"")</f>
        <v/>
      </c>
      <c r="AP439" s="22">
        <f>IF(COUNT(AD439:AF439)=3,IFERROR(ROUND((AD439*Review!$P$6+AE439*Review!$P$7+AF439*Review!$P$8)/(Review!$P$6+Review!$P$7+Review!$P$8),2),""),"")</f>
        <v/>
      </c>
      <c r="AQ439" s="21">
        <f>IF(AP439="","",SUMPRODUCT(ISNUMBER($AP$2:$AP$501)*($AP$2:$AP$501&gt;AP439))+COUNTIF($AP$2:AP439,AP439))</f>
        <v/>
      </c>
    </row>
    <row r="440">
      <c r="AC440" s="19" t="n"/>
      <c r="AD440" s="23" t="n"/>
      <c r="AE440" s="23" t="n"/>
      <c r="AF440" s="23" t="n"/>
      <c r="AG440" s="23" t="n"/>
      <c r="AH440" s="23" t="n"/>
      <c r="AI440" s="23" t="n"/>
      <c r="AJ440" s="19" t="n"/>
      <c r="AK440" s="21">
        <f>IFERROR(TRIM(INDEX($A440:$AB440,MATCH(Lists!$J$2,$A$1:$AB$1,0))&amp;""),"")</f>
        <v/>
      </c>
      <c r="AL440" s="21">
        <f>IFERROR(TRIM(INDEX($A440:$AB440,MATCH(Lists!$J$3,$A$1:$AB$1,0))&amp;""),"")</f>
        <v/>
      </c>
      <c r="AM440" s="21">
        <f>IFERROR(TRIM(INDEX($A440:$AB440,MATCH(Lists!$J$4,$A$1:$AB$1,0))&amp;""),"")</f>
        <v/>
      </c>
      <c r="AN440" s="21">
        <f>IFERROR(TRIM(INDEX($A440:$AB440,MATCH(Lists!$J$5,$A$1:$AB$1,0))&amp;""),"")</f>
        <v/>
      </c>
      <c r="AO440" s="21">
        <f>IFERROR(TRIM(INDEX($A440:$AB440,MATCH(Lists!$J$6,$A$1:$AB$1,0))&amp;""),"")</f>
        <v/>
      </c>
      <c r="AP440" s="22">
        <f>IF(COUNT(AD440:AF440)=3,IFERROR(ROUND((AD440*Review!$P$6+AE440*Review!$P$7+AF440*Review!$P$8)/(Review!$P$6+Review!$P$7+Review!$P$8),2),""),"")</f>
        <v/>
      </c>
      <c r="AQ440" s="21">
        <f>IF(AP440="","",SUMPRODUCT(ISNUMBER($AP$2:$AP$501)*($AP$2:$AP$501&gt;AP440))+COUNTIF($AP$2:AP440,AP440))</f>
        <v/>
      </c>
    </row>
    <row r="441">
      <c r="AC441" s="19" t="n"/>
      <c r="AD441" s="23" t="n"/>
      <c r="AE441" s="23" t="n"/>
      <c r="AF441" s="23" t="n"/>
      <c r="AG441" s="23" t="n"/>
      <c r="AH441" s="23" t="n"/>
      <c r="AI441" s="23" t="n"/>
      <c r="AJ441" s="19" t="n"/>
      <c r="AK441" s="21">
        <f>IFERROR(TRIM(INDEX($A441:$AB441,MATCH(Lists!$J$2,$A$1:$AB$1,0))&amp;""),"")</f>
        <v/>
      </c>
      <c r="AL441" s="21">
        <f>IFERROR(TRIM(INDEX($A441:$AB441,MATCH(Lists!$J$3,$A$1:$AB$1,0))&amp;""),"")</f>
        <v/>
      </c>
      <c r="AM441" s="21">
        <f>IFERROR(TRIM(INDEX($A441:$AB441,MATCH(Lists!$J$4,$A$1:$AB$1,0))&amp;""),"")</f>
        <v/>
      </c>
      <c r="AN441" s="21">
        <f>IFERROR(TRIM(INDEX($A441:$AB441,MATCH(Lists!$J$5,$A$1:$AB$1,0))&amp;""),"")</f>
        <v/>
      </c>
      <c r="AO441" s="21">
        <f>IFERROR(TRIM(INDEX($A441:$AB441,MATCH(Lists!$J$6,$A$1:$AB$1,0))&amp;""),"")</f>
        <v/>
      </c>
      <c r="AP441" s="22">
        <f>IF(COUNT(AD441:AF441)=3,IFERROR(ROUND((AD441*Review!$P$6+AE441*Review!$P$7+AF441*Review!$P$8)/(Review!$P$6+Review!$P$7+Review!$P$8),2),""),"")</f>
        <v/>
      </c>
      <c r="AQ441" s="21">
        <f>IF(AP441="","",SUMPRODUCT(ISNUMBER($AP$2:$AP$501)*($AP$2:$AP$501&gt;AP441))+COUNTIF($AP$2:AP441,AP441))</f>
        <v/>
      </c>
    </row>
    <row r="442">
      <c r="AC442" s="19" t="n"/>
      <c r="AD442" s="23" t="n"/>
      <c r="AE442" s="23" t="n"/>
      <c r="AF442" s="23" t="n"/>
      <c r="AG442" s="23" t="n"/>
      <c r="AH442" s="23" t="n"/>
      <c r="AI442" s="23" t="n"/>
      <c r="AJ442" s="19" t="n"/>
      <c r="AK442" s="21">
        <f>IFERROR(TRIM(INDEX($A442:$AB442,MATCH(Lists!$J$2,$A$1:$AB$1,0))&amp;""),"")</f>
        <v/>
      </c>
      <c r="AL442" s="21">
        <f>IFERROR(TRIM(INDEX($A442:$AB442,MATCH(Lists!$J$3,$A$1:$AB$1,0))&amp;""),"")</f>
        <v/>
      </c>
      <c r="AM442" s="21">
        <f>IFERROR(TRIM(INDEX($A442:$AB442,MATCH(Lists!$J$4,$A$1:$AB$1,0))&amp;""),"")</f>
        <v/>
      </c>
      <c r="AN442" s="21">
        <f>IFERROR(TRIM(INDEX($A442:$AB442,MATCH(Lists!$J$5,$A$1:$AB$1,0))&amp;""),"")</f>
        <v/>
      </c>
      <c r="AO442" s="21">
        <f>IFERROR(TRIM(INDEX($A442:$AB442,MATCH(Lists!$J$6,$A$1:$AB$1,0))&amp;""),"")</f>
        <v/>
      </c>
      <c r="AP442" s="22">
        <f>IF(COUNT(AD442:AF442)=3,IFERROR(ROUND((AD442*Review!$P$6+AE442*Review!$P$7+AF442*Review!$P$8)/(Review!$P$6+Review!$P$7+Review!$P$8),2),""),"")</f>
        <v/>
      </c>
      <c r="AQ442" s="21">
        <f>IF(AP442="","",SUMPRODUCT(ISNUMBER($AP$2:$AP$501)*($AP$2:$AP$501&gt;AP442))+COUNTIF($AP$2:AP442,AP442))</f>
        <v/>
      </c>
    </row>
    <row r="443">
      <c r="AC443" s="19" t="n"/>
      <c r="AD443" s="23" t="n"/>
      <c r="AE443" s="23" t="n"/>
      <c r="AF443" s="23" t="n"/>
      <c r="AG443" s="23" t="n"/>
      <c r="AH443" s="23" t="n"/>
      <c r="AI443" s="23" t="n"/>
      <c r="AJ443" s="19" t="n"/>
      <c r="AK443" s="21">
        <f>IFERROR(TRIM(INDEX($A443:$AB443,MATCH(Lists!$J$2,$A$1:$AB$1,0))&amp;""),"")</f>
        <v/>
      </c>
      <c r="AL443" s="21">
        <f>IFERROR(TRIM(INDEX($A443:$AB443,MATCH(Lists!$J$3,$A$1:$AB$1,0))&amp;""),"")</f>
        <v/>
      </c>
      <c r="AM443" s="21">
        <f>IFERROR(TRIM(INDEX($A443:$AB443,MATCH(Lists!$J$4,$A$1:$AB$1,0))&amp;""),"")</f>
        <v/>
      </c>
      <c r="AN443" s="21">
        <f>IFERROR(TRIM(INDEX($A443:$AB443,MATCH(Lists!$J$5,$A$1:$AB$1,0))&amp;""),"")</f>
        <v/>
      </c>
      <c r="AO443" s="21">
        <f>IFERROR(TRIM(INDEX($A443:$AB443,MATCH(Lists!$J$6,$A$1:$AB$1,0))&amp;""),"")</f>
        <v/>
      </c>
      <c r="AP443" s="22">
        <f>IF(COUNT(AD443:AF443)=3,IFERROR(ROUND((AD443*Review!$P$6+AE443*Review!$P$7+AF443*Review!$P$8)/(Review!$P$6+Review!$P$7+Review!$P$8),2),""),"")</f>
        <v/>
      </c>
      <c r="AQ443" s="21">
        <f>IF(AP443="","",SUMPRODUCT(ISNUMBER($AP$2:$AP$501)*($AP$2:$AP$501&gt;AP443))+COUNTIF($AP$2:AP443,AP443))</f>
        <v/>
      </c>
    </row>
    <row r="444">
      <c r="AC444" s="19" t="n"/>
      <c r="AD444" s="23" t="n"/>
      <c r="AE444" s="23" t="n"/>
      <c r="AF444" s="23" t="n"/>
      <c r="AG444" s="23" t="n"/>
      <c r="AH444" s="23" t="n"/>
      <c r="AI444" s="23" t="n"/>
      <c r="AJ444" s="19" t="n"/>
      <c r="AK444" s="21">
        <f>IFERROR(TRIM(INDEX($A444:$AB444,MATCH(Lists!$J$2,$A$1:$AB$1,0))&amp;""),"")</f>
        <v/>
      </c>
      <c r="AL444" s="21">
        <f>IFERROR(TRIM(INDEX($A444:$AB444,MATCH(Lists!$J$3,$A$1:$AB$1,0))&amp;""),"")</f>
        <v/>
      </c>
      <c r="AM444" s="21">
        <f>IFERROR(TRIM(INDEX($A444:$AB444,MATCH(Lists!$J$4,$A$1:$AB$1,0))&amp;""),"")</f>
        <v/>
      </c>
      <c r="AN444" s="21">
        <f>IFERROR(TRIM(INDEX($A444:$AB444,MATCH(Lists!$J$5,$A$1:$AB$1,0))&amp;""),"")</f>
        <v/>
      </c>
      <c r="AO444" s="21">
        <f>IFERROR(TRIM(INDEX($A444:$AB444,MATCH(Lists!$J$6,$A$1:$AB$1,0))&amp;""),"")</f>
        <v/>
      </c>
      <c r="AP444" s="22">
        <f>IF(COUNT(AD444:AF444)=3,IFERROR(ROUND((AD444*Review!$P$6+AE444*Review!$P$7+AF444*Review!$P$8)/(Review!$P$6+Review!$P$7+Review!$P$8),2),""),"")</f>
        <v/>
      </c>
      <c r="AQ444" s="21">
        <f>IF(AP444="","",SUMPRODUCT(ISNUMBER($AP$2:$AP$501)*($AP$2:$AP$501&gt;AP444))+COUNTIF($AP$2:AP444,AP444))</f>
        <v/>
      </c>
    </row>
    <row r="445">
      <c r="AC445" s="19" t="n"/>
      <c r="AD445" s="23" t="n"/>
      <c r="AE445" s="23" t="n"/>
      <c r="AF445" s="23" t="n"/>
      <c r="AG445" s="23" t="n"/>
      <c r="AH445" s="23" t="n"/>
      <c r="AI445" s="23" t="n"/>
      <c r="AJ445" s="19" t="n"/>
      <c r="AK445" s="21">
        <f>IFERROR(TRIM(INDEX($A445:$AB445,MATCH(Lists!$J$2,$A$1:$AB$1,0))&amp;""),"")</f>
        <v/>
      </c>
      <c r="AL445" s="21">
        <f>IFERROR(TRIM(INDEX($A445:$AB445,MATCH(Lists!$J$3,$A$1:$AB$1,0))&amp;""),"")</f>
        <v/>
      </c>
      <c r="AM445" s="21">
        <f>IFERROR(TRIM(INDEX($A445:$AB445,MATCH(Lists!$J$4,$A$1:$AB$1,0))&amp;""),"")</f>
        <v/>
      </c>
      <c r="AN445" s="21">
        <f>IFERROR(TRIM(INDEX($A445:$AB445,MATCH(Lists!$J$5,$A$1:$AB$1,0))&amp;""),"")</f>
        <v/>
      </c>
      <c r="AO445" s="21">
        <f>IFERROR(TRIM(INDEX($A445:$AB445,MATCH(Lists!$J$6,$A$1:$AB$1,0))&amp;""),"")</f>
        <v/>
      </c>
      <c r="AP445" s="22">
        <f>IF(COUNT(AD445:AF445)=3,IFERROR(ROUND((AD445*Review!$P$6+AE445*Review!$P$7+AF445*Review!$P$8)/(Review!$P$6+Review!$P$7+Review!$P$8),2),""),"")</f>
        <v/>
      </c>
      <c r="AQ445" s="21">
        <f>IF(AP445="","",SUMPRODUCT(ISNUMBER($AP$2:$AP$501)*($AP$2:$AP$501&gt;AP445))+COUNTIF($AP$2:AP445,AP445))</f>
        <v/>
      </c>
    </row>
    <row r="446">
      <c r="AC446" s="19" t="n"/>
      <c r="AD446" s="23" t="n"/>
      <c r="AE446" s="23" t="n"/>
      <c r="AF446" s="23" t="n"/>
      <c r="AG446" s="23" t="n"/>
      <c r="AH446" s="23" t="n"/>
      <c r="AI446" s="23" t="n"/>
      <c r="AJ446" s="19" t="n"/>
      <c r="AK446" s="21">
        <f>IFERROR(TRIM(INDEX($A446:$AB446,MATCH(Lists!$J$2,$A$1:$AB$1,0))&amp;""),"")</f>
        <v/>
      </c>
      <c r="AL446" s="21">
        <f>IFERROR(TRIM(INDEX($A446:$AB446,MATCH(Lists!$J$3,$A$1:$AB$1,0))&amp;""),"")</f>
        <v/>
      </c>
      <c r="AM446" s="21">
        <f>IFERROR(TRIM(INDEX($A446:$AB446,MATCH(Lists!$J$4,$A$1:$AB$1,0))&amp;""),"")</f>
        <v/>
      </c>
      <c r="AN446" s="21">
        <f>IFERROR(TRIM(INDEX($A446:$AB446,MATCH(Lists!$J$5,$A$1:$AB$1,0))&amp;""),"")</f>
        <v/>
      </c>
      <c r="AO446" s="21">
        <f>IFERROR(TRIM(INDEX($A446:$AB446,MATCH(Lists!$J$6,$A$1:$AB$1,0))&amp;""),"")</f>
        <v/>
      </c>
      <c r="AP446" s="22">
        <f>IF(COUNT(AD446:AF446)=3,IFERROR(ROUND((AD446*Review!$P$6+AE446*Review!$P$7+AF446*Review!$P$8)/(Review!$P$6+Review!$P$7+Review!$P$8),2),""),"")</f>
        <v/>
      </c>
      <c r="AQ446" s="21">
        <f>IF(AP446="","",SUMPRODUCT(ISNUMBER($AP$2:$AP$501)*($AP$2:$AP$501&gt;AP446))+COUNTIF($AP$2:AP446,AP446))</f>
        <v/>
      </c>
    </row>
    <row r="447">
      <c r="AC447" s="19" t="n"/>
      <c r="AD447" s="23" t="n"/>
      <c r="AE447" s="23" t="n"/>
      <c r="AF447" s="23" t="n"/>
      <c r="AG447" s="23" t="n"/>
      <c r="AH447" s="23" t="n"/>
      <c r="AI447" s="23" t="n"/>
      <c r="AJ447" s="19" t="n"/>
      <c r="AK447" s="21">
        <f>IFERROR(TRIM(INDEX($A447:$AB447,MATCH(Lists!$J$2,$A$1:$AB$1,0))&amp;""),"")</f>
        <v/>
      </c>
      <c r="AL447" s="21">
        <f>IFERROR(TRIM(INDEX($A447:$AB447,MATCH(Lists!$J$3,$A$1:$AB$1,0))&amp;""),"")</f>
        <v/>
      </c>
      <c r="AM447" s="21">
        <f>IFERROR(TRIM(INDEX($A447:$AB447,MATCH(Lists!$J$4,$A$1:$AB$1,0))&amp;""),"")</f>
        <v/>
      </c>
      <c r="AN447" s="21">
        <f>IFERROR(TRIM(INDEX($A447:$AB447,MATCH(Lists!$J$5,$A$1:$AB$1,0))&amp;""),"")</f>
        <v/>
      </c>
      <c r="AO447" s="21">
        <f>IFERROR(TRIM(INDEX($A447:$AB447,MATCH(Lists!$J$6,$A$1:$AB$1,0))&amp;""),"")</f>
        <v/>
      </c>
      <c r="AP447" s="22">
        <f>IF(COUNT(AD447:AF447)=3,IFERROR(ROUND((AD447*Review!$P$6+AE447*Review!$P$7+AF447*Review!$P$8)/(Review!$P$6+Review!$P$7+Review!$P$8),2),""),"")</f>
        <v/>
      </c>
      <c r="AQ447" s="21">
        <f>IF(AP447="","",SUMPRODUCT(ISNUMBER($AP$2:$AP$501)*($AP$2:$AP$501&gt;AP447))+COUNTIF($AP$2:AP447,AP447))</f>
        <v/>
      </c>
    </row>
    <row r="448">
      <c r="AC448" s="19" t="n"/>
      <c r="AD448" s="23" t="n"/>
      <c r="AE448" s="23" t="n"/>
      <c r="AF448" s="23" t="n"/>
      <c r="AG448" s="23" t="n"/>
      <c r="AH448" s="23" t="n"/>
      <c r="AI448" s="23" t="n"/>
      <c r="AJ448" s="19" t="n"/>
      <c r="AK448" s="21">
        <f>IFERROR(TRIM(INDEX($A448:$AB448,MATCH(Lists!$J$2,$A$1:$AB$1,0))&amp;""),"")</f>
        <v/>
      </c>
      <c r="AL448" s="21">
        <f>IFERROR(TRIM(INDEX($A448:$AB448,MATCH(Lists!$J$3,$A$1:$AB$1,0))&amp;""),"")</f>
        <v/>
      </c>
      <c r="AM448" s="21">
        <f>IFERROR(TRIM(INDEX($A448:$AB448,MATCH(Lists!$J$4,$A$1:$AB$1,0))&amp;""),"")</f>
        <v/>
      </c>
      <c r="AN448" s="21">
        <f>IFERROR(TRIM(INDEX($A448:$AB448,MATCH(Lists!$J$5,$A$1:$AB$1,0))&amp;""),"")</f>
        <v/>
      </c>
      <c r="AO448" s="21">
        <f>IFERROR(TRIM(INDEX($A448:$AB448,MATCH(Lists!$J$6,$A$1:$AB$1,0))&amp;""),"")</f>
        <v/>
      </c>
      <c r="AP448" s="22">
        <f>IF(COUNT(AD448:AF448)=3,IFERROR(ROUND((AD448*Review!$P$6+AE448*Review!$P$7+AF448*Review!$P$8)/(Review!$P$6+Review!$P$7+Review!$P$8),2),""),"")</f>
        <v/>
      </c>
      <c r="AQ448" s="21">
        <f>IF(AP448="","",SUMPRODUCT(ISNUMBER($AP$2:$AP$501)*($AP$2:$AP$501&gt;AP448))+COUNTIF($AP$2:AP448,AP448))</f>
        <v/>
      </c>
    </row>
    <row r="449">
      <c r="AC449" s="19" t="n"/>
      <c r="AD449" s="23" t="n"/>
      <c r="AE449" s="23" t="n"/>
      <c r="AF449" s="23" t="n"/>
      <c r="AG449" s="23" t="n"/>
      <c r="AH449" s="23" t="n"/>
      <c r="AI449" s="23" t="n"/>
      <c r="AJ449" s="19" t="n"/>
      <c r="AK449" s="21">
        <f>IFERROR(TRIM(INDEX($A449:$AB449,MATCH(Lists!$J$2,$A$1:$AB$1,0))&amp;""),"")</f>
        <v/>
      </c>
      <c r="AL449" s="21">
        <f>IFERROR(TRIM(INDEX($A449:$AB449,MATCH(Lists!$J$3,$A$1:$AB$1,0))&amp;""),"")</f>
        <v/>
      </c>
      <c r="AM449" s="21">
        <f>IFERROR(TRIM(INDEX($A449:$AB449,MATCH(Lists!$J$4,$A$1:$AB$1,0))&amp;""),"")</f>
        <v/>
      </c>
      <c r="AN449" s="21">
        <f>IFERROR(TRIM(INDEX($A449:$AB449,MATCH(Lists!$J$5,$A$1:$AB$1,0))&amp;""),"")</f>
        <v/>
      </c>
      <c r="AO449" s="21">
        <f>IFERROR(TRIM(INDEX($A449:$AB449,MATCH(Lists!$J$6,$A$1:$AB$1,0))&amp;""),"")</f>
        <v/>
      </c>
      <c r="AP449" s="22">
        <f>IF(COUNT(AD449:AF449)=3,IFERROR(ROUND((AD449*Review!$P$6+AE449*Review!$P$7+AF449*Review!$P$8)/(Review!$P$6+Review!$P$7+Review!$P$8),2),""),"")</f>
        <v/>
      </c>
      <c r="AQ449" s="21">
        <f>IF(AP449="","",SUMPRODUCT(ISNUMBER($AP$2:$AP$501)*($AP$2:$AP$501&gt;AP449))+COUNTIF($AP$2:AP449,AP449))</f>
        <v/>
      </c>
    </row>
    <row r="450">
      <c r="AC450" s="19" t="n"/>
      <c r="AD450" s="23" t="n"/>
      <c r="AE450" s="23" t="n"/>
      <c r="AF450" s="23" t="n"/>
      <c r="AG450" s="23" t="n"/>
      <c r="AH450" s="23" t="n"/>
      <c r="AI450" s="23" t="n"/>
      <c r="AJ450" s="19" t="n"/>
      <c r="AK450" s="21">
        <f>IFERROR(TRIM(INDEX($A450:$AB450,MATCH(Lists!$J$2,$A$1:$AB$1,0))&amp;""),"")</f>
        <v/>
      </c>
      <c r="AL450" s="21">
        <f>IFERROR(TRIM(INDEX($A450:$AB450,MATCH(Lists!$J$3,$A$1:$AB$1,0))&amp;""),"")</f>
        <v/>
      </c>
      <c r="AM450" s="21">
        <f>IFERROR(TRIM(INDEX($A450:$AB450,MATCH(Lists!$J$4,$A$1:$AB$1,0))&amp;""),"")</f>
        <v/>
      </c>
      <c r="AN450" s="21">
        <f>IFERROR(TRIM(INDEX($A450:$AB450,MATCH(Lists!$J$5,$A$1:$AB$1,0))&amp;""),"")</f>
        <v/>
      </c>
      <c r="AO450" s="21">
        <f>IFERROR(TRIM(INDEX($A450:$AB450,MATCH(Lists!$J$6,$A$1:$AB$1,0))&amp;""),"")</f>
        <v/>
      </c>
      <c r="AP450" s="22">
        <f>IF(COUNT(AD450:AF450)=3,IFERROR(ROUND((AD450*Review!$P$6+AE450*Review!$P$7+AF450*Review!$P$8)/(Review!$P$6+Review!$P$7+Review!$P$8),2),""),"")</f>
        <v/>
      </c>
      <c r="AQ450" s="21">
        <f>IF(AP450="","",SUMPRODUCT(ISNUMBER($AP$2:$AP$501)*($AP$2:$AP$501&gt;AP450))+COUNTIF($AP$2:AP450,AP450))</f>
        <v/>
      </c>
    </row>
    <row r="451">
      <c r="AC451" s="19" t="n"/>
      <c r="AD451" s="23" t="n"/>
      <c r="AE451" s="23" t="n"/>
      <c r="AF451" s="23" t="n"/>
      <c r="AG451" s="23" t="n"/>
      <c r="AH451" s="23" t="n"/>
      <c r="AI451" s="23" t="n"/>
      <c r="AJ451" s="19" t="n"/>
      <c r="AK451" s="21">
        <f>IFERROR(TRIM(INDEX($A451:$AB451,MATCH(Lists!$J$2,$A$1:$AB$1,0))&amp;""),"")</f>
        <v/>
      </c>
      <c r="AL451" s="21">
        <f>IFERROR(TRIM(INDEX($A451:$AB451,MATCH(Lists!$J$3,$A$1:$AB$1,0))&amp;""),"")</f>
        <v/>
      </c>
      <c r="AM451" s="21">
        <f>IFERROR(TRIM(INDEX($A451:$AB451,MATCH(Lists!$J$4,$A$1:$AB$1,0))&amp;""),"")</f>
        <v/>
      </c>
      <c r="AN451" s="21">
        <f>IFERROR(TRIM(INDEX($A451:$AB451,MATCH(Lists!$J$5,$A$1:$AB$1,0))&amp;""),"")</f>
        <v/>
      </c>
      <c r="AO451" s="21">
        <f>IFERROR(TRIM(INDEX($A451:$AB451,MATCH(Lists!$J$6,$A$1:$AB$1,0))&amp;""),"")</f>
        <v/>
      </c>
      <c r="AP451" s="22">
        <f>IF(COUNT(AD451:AF451)=3,IFERROR(ROUND((AD451*Review!$P$6+AE451*Review!$P$7+AF451*Review!$P$8)/(Review!$P$6+Review!$P$7+Review!$P$8),2),""),"")</f>
        <v/>
      </c>
      <c r="AQ451" s="21">
        <f>IF(AP451="","",SUMPRODUCT(ISNUMBER($AP$2:$AP$501)*($AP$2:$AP$501&gt;AP451))+COUNTIF($AP$2:AP451,AP451))</f>
        <v/>
      </c>
    </row>
    <row r="452">
      <c r="AC452" s="19" t="n"/>
      <c r="AD452" s="23" t="n"/>
      <c r="AE452" s="23" t="n"/>
      <c r="AF452" s="23" t="n"/>
      <c r="AG452" s="23" t="n"/>
      <c r="AH452" s="23" t="n"/>
      <c r="AI452" s="23" t="n"/>
      <c r="AJ452" s="19" t="n"/>
      <c r="AK452" s="21">
        <f>IFERROR(TRIM(INDEX($A452:$AB452,MATCH(Lists!$J$2,$A$1:$AB$1,0))&amp;""),"")</f>
        <v/>
      </c>
      <c r="AL452" s="21">
        <f>IFERROR(TRIM(INDEX($A452:$AB452,MATCH(Lists!$J$3,$A$1:$AB$1,0))&amp;""),"")</f>
        <v/>
      </c>
      <c r="AM452" s="21">
        <f>IFERROR(TRIM(INDEX($A452:$AB452,MATCH(Lists!$J$4,$A$1:$AB$1,0))&amp;""),"")</f>
        <v/>
      </c>
      <c r="AN452" s="21">
        <f>IFERROR(TRIM(INDEX($A452:$AB452,MATCH(Lists!$J$5,$A$1:$AB$1,0))&amp;""),"")</f>
        <v/>
      </c>
      <c r="AO452" s="21">
        <f>IFERROR(TRIM(INDEX($A452:$AB452,MATCH(Lists!$J$6,$A$1:$AB$1,0))&amp;""),"")</f>
        <v/>
      </c>
      <c r="AP452" s="22">
        <f>IF(COUNT(AD452:AF452)=3,IFERROR(ROUND((AD452*Review!$P$6+AE452*Review!$P$7+AF452*Review!$P$8)/(Review!$P$6+Review!$P$7+Review!$P$8),2),""),"")</f>
        <v/>
      </c>
      <c r="AQ452" s="21">
        <f>IF(AP452="","",SUMPRODUCT(ISNUMBER($AP$2:$AP$501)*($AP$2:$AP$501&gt;AP452))+COUNTIF($AP$2:AP452,AP452))</f>
        <v/>
      </c>
    </row>
    <row r="453">
      <c r="AC453" s="19" t="n"/>
      <c r="AD453" s="23" t="n"/>
      <c r="AE453" s="23" t="n"/>
      <c r="AF453" s="23" t="n"/>
      <c r="AG453" s="23" t="n"/>
      <c r="AH453" s="23" t="n"/>
      <c r="AI453" s="23" t="n"/>
      <c r="AJ453" s="19" t="n"/>
      <c r="AK453" s="21">
        <f>IFERROR(TRIM(INDEX($A453:$AB453,MATCH(Lists!$J$2,$A$1:$AB$1,0))&amp;""),"")</f>
        <v/>
      </c>
      <c r="AL453" s="21">
        <f>IFERROR(TRIM(INDEX($A453:$AB453,MATCH(Lists!$J$3,$A$1:$AB$1,0))&amp;""),"")</f>
        <v/>
      </c>
      <c r="AM453" s="21">
        <f>IFERROR(TRIM(INDEX($A453:$AB453,MATCH(Lists!$J$4,$A$1:$AB$1,0))&amp;""),"")</f>
        <v/>
      </c>
      <c r="AN453" s="21">
        <f>IFERROR(TRIM(INDEX($A453:$AB453,MATCH(Lists!$J$5,$A$1:$AB$1,0))&amp;""),"")</f>
        <v/>
      </c>
      <c r="AO453" s="21">
        <f>IFERROR(TRIM(INDEX($A453:$AB453,MATCH(Lists!$J$6,$A$1:$AB$1,0))&amp;""),"")</f>
        <v/>
      </c>
      <c r="AP453" s="22">
        <f>IF(COUNT(AD453:AF453)=3,IFERROR(ROUND((AD453*Review!$P$6+AE453*Review!$P$7+AF453*Review!$P$8)/(Review!$P$6+Review!$P$7+Review!$P$8),2),""),"")</f>
        <v/>
      </c>
      <c r="AQ453" s="21">
        <f>IF(AP453="","",SUMPRODUCT(ISNUMBER($AP$2:$AP$501)*($AP$2:$AP$501&gt;AP453))+COUNTIF($AP$2:AP453,AP453))</f>
        <v/>
      </c>
    </row>
    <row r="454">
      <c r="AC454" s="19" t="n"/>
      <c r="AD454" s="23" t="n"/>
      <c r="AE454" s="23" t="n"/>
      <c r="AF454" s="23" t="n"/>
      <c r="AG454" s="23" t="n"/>
      <c r="AH454" s="23" t="n"/>
      <c r="AI454" s="23" t="n"/>
      <c r="AJ454" s="19" t="n"/>
      <c r="AK454" s="21">
        <f>IFERROR(TRIM(INDEX($A454:$AB454,MATCH(Lists!$J$2,$A$1:$AB$1,0))&amp;""),"")</f>
        <v/>
      </c>
      <c r="AL454" s="21">
        <f>IFERROR(TRIM(INDEX($A454:$AB454,MATCH(Lists!$J$3,$A$1:$AB$1,0))&amp;""),"")</f>
        <v/>
      </c>
      <c r="AM454" s="21">
        <f>IFERROR(TRIM(INDEX($A454:$AB454,MATCH(Lists!$J$4,$A$1:$AB$1,0))&amp;""),"")</f>
        <v/>
      </c>
      <c r="AN454" s="21">
        <f>IFERROR(TRIM(INDEX($A454:$AB454,MATCH(Lists!$J$5,$A$1:$AB$1,0))&amp;""),"")</f>
        <v/>
      </c>
      <c r="AO454" s="21">
        <f>IFERROR(TRIM(INDEX($A454:$AB454,MATCH(Lists!$J$6,$A$1:$AB$1,0))&amp;""),"")</f>
        <v/>
      </c>
      <c r="AP454" s="22">
        <f>IF(COUNT(AD454:AF454)=3,IFERROR(ROUND((AD454*Review!$P$6+AE454*Review!$P$7+AF454*Review!$P$8)/(Review!$P$6+Review!$P$7+Review!$P$8),2),""),"")</f>
        <v/>
      </c>
      <c r="AQ454" s="21">
        <f>IF(AP454="","",SUMPRODUCT(ISNUMBER($AP$2:$AP$501)*($AP$2:$AP$501&gt;AP454))+COUNTIF($AP$2:AP454,AP454))</f>
        <v/>
      </c>
    </row>
    <row r="455">
      <c r="AC455" s="19" t="n"/>
      <c r="AD455" s="23" t="n"/>
      <c r="AE455" s="23" t="n"/>
      <c r="AF455" s="23" t="n"/>
      <c r="AG455" s="23" t="n"/>
      <c r="AH455" s="23" t="n"/>
      <c r="AI455" s="23" t="n"/>
      <c r="AJ455" s="19" t="n"/>
      <c r="AK455" s="21">
        <f>IFERROR(TRIM(INDEX($A455:$AB455,MATCH(Lists!$J$2,$A$1:$AB$1,0))&amp;""),"")</f>
        <v/>
      </c>
      <c r="AL455" s="21">
        <f>IFERROR(TRIM(INDEX($A455:$AB455,MATCH(Lists!$J$3,$A$1:$AB$1,0))&amp;""),"")</f>
        <v/>
      </c>
      <c r="AM455" s="21">
        <f>IFERROR(TRIM(INDEX($A455:$AB455,MATCH(Lists!$J$4,$A$1:$AB$1,0))&amp;""),"")</f>
        <v/>
      </c>
      <c r="AN455" s="21">
        <f>IFERROR(TRIM(INDEX($A455:$AB455,MATCH(Lists!$J$5,$A$1:$AB$1,0))&amp;""),"")</f>
        <v/>
      </c>
      <c r="AO455" s="21">
        <f>IFERROR(TRIM(INDEX($A455:$AB455,MATCH(Lists!$J$6,$A$1:$AB$1,0))&amp;""),"")</f>
        <v/>
      </c>
      <c r="AP455" s="22">
        <f>IF(COUNT(AD455:AF455)=3,IFERROR(ROUND((AD455*Review!$P$6+AE455*Review!$P$7+AF455*Review!$P$8)/(Review!$P$6+Review!$P$7+Review!$P$8),2),""),"")</f>
        <v/>
      </c>
      <c r="AQ455" s="21">
        <f>IF(AP455="","",SUMPRODUCT(ISNUMBER($AP$2:$AP$501)*($AP$2:$AP$501&gt;AP455))+COUNTIF($AP$2:AP455,AP455))</f>
        <v/>
      </c>
    </row>
    <row r="456">
      <c r="AC456" s="19" t="n"/>
      <c r="AD456" s="23" t="n"/>
      <c r="AE456" s="23" t="n"/>
      <c r="AF456" s="23" t="n"/>
      <c r="AG456" s="23" t="n"/>
      <c r="AH456" s="23" t="n"/>
      <c r="AI456" s="23" t="n"/>
      <c r="AJ456" s="19" t="n"/>
      <c r="AK456" s="21">
        <f>IFERROR(TRIM(INDEX($A456:$AB456,MATCH(Lists!$J$2,$A$1:$AB$1,0))&amp;""),"")</f>
        <v/>
      </c>
      <c r="AL456" s="21">
        <f>IFERROR(TRIM(INDEX($A456:$AB456,MATCH(Lists!$J$3,$A$1:$AB$1,0))&amp;""),"")</f>
        <v/>
      </c>
      <c r="AM456" s="21">
        <f>IFERROR(TRIM(INDEX($A456:$AB456,MATCH(Lists!$J$4,$A$1:$AB$1,0))&amp;""),"")</f>
        <v/>
      </c>
      <c r="AN456" s="21">
        <f>IFERROR(TRIM(INDEX($A456:$AB456,MATCH(Lists!$J$5,$A$1:$AB$1,0))&amp;""),"")</f>
        <v/>
      </c>
      <c r="AO456" s="21">
        <f>IFERROR(TRIM(INDEX($A456:$AB456,MATCH(Lists!$J$6,$A$1:$AB$1,0))&amp;""),"")</f>
        <v/>
      </c>
      <c r="AP456" s="22">
        <f>IF(COUNT(AD456:AF456)=3,IFERROR(ROUND((AD456*Review!$P$6+AE456*Review!$P$7+AF456*Review!$P$8)/(Review!$P$6+Review!$P$7+Review!$P$8),2),""),"")</f>
        <v/>
      </c>
      <c r="AQ456" s="21">
        <f>IF(AP456="","",SUMPRODUCT(ISNUMBER($AP$2:$AP$501)*($AP$2:$AP$501&gt;AP456))+COUNTIF($AP$2:AP456,AP456))</f>
        <v/>
      </c>
    </row>
    <row r="457">
      <c r="AC457" s="19" t="n"/>
      <c r="AD457" s="23" t="n"/>
      <c r="AE457" s="23" t="n"/>
      <c r="AF457" s="23" t="n"/>
      <c r="AG457" s="23" t="n"/>
      <c r="AH457" s="23" t="n"/>
      <c r="AI457" s="23" t="n"/>
      <c r="AJ457" s="19" t="n"/>
      <c r="AK457" s="21">
        <f>IFERROR(TRIM(INDEX($A457:$AB457,MATCH(Lists!$J$2,$A$1:$AB$1,0))&amp;""),"")</f>
        <v/>
      </c>
      <c r="AL457" s="21">
        <f>IFERROR(TRIM(INDEX($A457:$AB457,MATCH(Lists!$J$3,$A$1:$AB$1,0))&amp;""),"")</f>
        <v/>
      </c>
      <c r="AM457" s="21">
        <f>IFERROR(TRIM(INDEX($A457:$AB457,MATCH(Lists!$J$4,$A$1:$AB$1,0))&amp;""),"")</f>
        <v/>
      </c>
      <c r="AN457" s="21">
        <f>IFERROR(TRIM(INDEX($A457:$AB457,MATCH(Lists!$J$5,$A$1:$AB$1,0))&amp;""),"")</f>
        <v/>
      </c>
      <c r="AO457" s="21">
        <f>IFERROR(TRIM(INDEX($A457:$AB457,MATCH(Lists!$J$6,$A$1:$AB$1,0))&amp;""),"")</f>
        <v/>
      </c>
      <c r="AP457" s="22">
        <f>IF(COUNT(AD457:AF457)=3,IFERROR(ROUND((AD457*Review!$P$6+AE457*Review!$P$7+AF457*Review!$P$8)/(Review!$P$6+Review!$P$7+Review!$P$8),2),""),"")</f>
        <v/>
      </c>
      <c r="AQ457" s="21">
        <f>IF(AP457="","",SUMPRODUCT(ISNUMBER($AP$2:$AP$501)*($AP$2:$AP$501&gt;AP457))+COUNTIF($AP$2:AP457,AP457))</f>
        <v/>
      </c>
    </row>
    <row r="458">
      <c r="AC458" s="19" t="n"/>
      <c r="AD458" s="23" t="n"/>
      <c r="AE458" s="23" t="n"/>
      <c r="AF458" s="23" t="n"/>
      <c r="AG458" s="23" t="n"/>
      <c r="AH458" s="23" t="n"/>
      <c r="AI458" s="23" t="n"/>
      <c r="AJ458" s="19" t="n"/>
      <c r="AK458" s="21">
        <f>IFERROR(TRIM(INDEX($A458:$AB458,MATCH(Lists!$J$2,$A$1:$AB$1,0))&amp;""),"")</f>
        <v/>
      </c>
      <c r="AL458" s="21">
        <f>IFERROR(TRIM(INDEX($A458:$AB458,MATCH(Lists!$J$3,$A$1:$AB$1,0))&amp;""),"")</f>
        <v/>
      </c>
      <c r="AM458" s="21">
        <f>IFERROR(TRIM(INDEX($A458:$AB458,MATCH(Lists!$J$4,$A$1:$AB$1,0))&amp;""),"")</f>
        <v/>
      </c>
      <c r="AN458" s="21">
        <f>IFERROR(TRIM(INDEX($A458:$AB458,MATCH(Lists!$J$5,$A$1:$AB$1,0))&amp;""),"")</f>
        <v/>
      </c>
      <c r="AO458" s="21">
        <f>IFERROR(TRIM(INDEX($A458:$AB458,MATCH(Lists!$J$6,$A$1:$AB$1,0))&amp;""),"")</f>
        <v/>
      </c>
      <c r="AP458" s="22">
        <f>IF(COUNT(AD458:AF458)=3,IFERROR(ROUND((AD458*Review!$P$6+AE458*Review!$P$7+AF458*Review!$P$8)/(Review!$P$6+Review!$P$7+Review!$P$8),2),""),"")</f>
        <v/>
      </c>
      <c r="AQ458" s="21">
        <f>IF(AP458="","",SUMPRODUCT(ISNUMBER($AP$2:$AP$501)*($AP$2:$AP$501&gt;AP458))+COUNTIF($AP$2:AP458,AP458))</f>
        <v/>
      </c>
    </row>
    <row r="459">
      <c r="AC459" s="19" t="n"/>
      <c r="AD459" s="23" t="n"/>
      <c r="AE459" s="23" t="n"/>
      <c r="AF459" s="23" t="n"/>
      <c r="AG459" s="23" t="n"/>
      <c r="AH459" s="23" t="n"/>
      <c r="AI459" s="23" t="n"/>
      <c r="AJ459" s="19" t="n"/>
      <c r="AK459" s="21">
        <f>IFERROR(TRIM(INDEX($A459:$AB459,MATCH(Lists!$J$2,$A$1:$AB$1,0))&amp;""),"")</f>
        <v/>
      </c>
      <c r="AL459" s="21">
        <f>IFERROR(TRIM(INDEX($A459:$AB459,MATCH(Lists!$J$3,$A$1:$AB$1,0))&amp;""),"")</f>
        <v/>
      </c>
      <c r="AM459" s="21">
        <f>IFERROR(TRIM(INDEX($A459:$AB459,MATCH(Lists!$J$4,$A$1:$AB$1,0))&amp;""),"")</f>
        <v/>
      </c>
      <c r="AN459" s="21">
        <f>IFERROR(TRIM(INDEX($A459:$AB459,MATCH(Lists!$J$5,$A$1:$AB$1,0))&amp;""),"")</f>
        <v/>
      </c>
      <c r="AO459" s="21">
        <f>IFERROR(TRIM(INDEX($A459:$AB459,MATCH(Lists!$J$6,$A$1:$AB$1,0))&amp;""),"")</f>
        <v/>
      </c>
      <c r="AP459" s="22">
        <f>IF(COUNT(AD459:AF459)=3,IFERROR(ROUND((AD459*Review!$P$6+AE459*Review!$P$7+AF459*Review!$P$8)/(Review!$P$6+Review!$P$7+Review!$P$8),2),""),"")</f>
        <v/>
      </c>
      <c r="AQ459" s="21">
        <f>IF(AP459="","",SUMPRODUCT(ISNUMBER($AP$2:$AP$501)*($AP$2:$AP$501&gt;AP459))+COUNTIF($AP$2:AP459,AP459))</f>
        <v/>
      </c>
    </row>
    <row r="460">
      <c r="AC460" s="19" t="n"/>
      <c r="AD460" s="23" t="n"/>
      <c r="AE460" s="23" t="n"/>
      <c r="AF460" s="23" t="n"/>
      <c r="AG460" s="23" t="n"/>
      <c r="AH460" s="23" t="n"/>
      <c r="AI460" s="23" t="n"/>
      <c r="AJ460" s="19" t="n"/>
      <c r="AK460" s="21">
        <f>IFERROR(TRIM(INDEX($A460:$AB460,MATCH(Lists!$J$2,$A$1:$AB$1,0))&amp;""),"")</f>
        <v/>
      </c>
      <c r="AL460" s="21">
        <f>IFERROR(TRIM(INDEX($A460:$AB460,MATCH(Lists!$J$3,$A$1:$AB$1,0))&amp;""),"")</f>
        <v/>
      </c>
      <c r="AM460" s="21">
        <f>IFERROR(TRIM(INDEX($A460:$AB460,MATCH(Lists!$J$4,$A$1:$AB$1,0))&amp;""),"")</f>
        <v/>
      </c>
      <c r="AN460" s="21">
        <f>IFERROR(TRIM(INDEX($A460:$AB460,MATCH(Lists!$J$5,$A$1:$AB$1,0))&amp;""),"")</f>
        <v/>
      </c>
      <c r="AO460" s="21">
        <f>IFERROR(TRIM(INDEX($A460:$AB460,MATCH(Lists!$J$6,$A$1:$AB$1,0))&amp;""),"")</f>
        <v/>
      </c>
      <c r="AP460" s="22">
        <f>IF(COUNT(AD460:AF460)=3,IFERROR(ROUND((AD460*Review!$P$6+AE460*Review!$P$7+AF460*Review!$P$8)/(Review!$P$6+Review!$P$7+Review!$P$8),2),""),"")</f>
        <v/>
      </c>
      <c r="AQ460" s="21">
        <f>IF(AP460="","",SUMPRODUCT(ISNUMBER($AP$2:$AP$501)*($AP$2:$AP$501&gt;AP460))+COUNTIF($AP$2:AP460,AP460))</f>
        <v/>
      </c>
    </row>
    <row r="461">
      <c r="AC461" s="19" t="n"/>
      <c r="AD461" s="23" t="n"/>
      <c r="AE461" s="23" t="n"/>
      <c r="AF461" s="23" t="n"/>
      <c r="AG461" s="23" t="n"/>
      <c r="AH461" s="23" t="n"/>
      <c r="AI461" s="23" t="n"/>
      <c r="AJ461" s="19" t="n"/>
      <c r="AK461" s="21">
        <f>IFERROR(TRIM(INDEX($A461:$AB461,MATCH(Lists!$J$2,$A$1:$AB$1,0))&amp;""),"")</f>
        <v/>
      </c>
      <c r="AL461" s="21">
        <f>IFERROR(TRIM(INDEX($A461:$AB461,MATCH(Lists!$J$3,$A$1:$AB$1,0))&amp;""),"")</f>
        <v/>
      </c>
      <c r="AM461" s="21">
        <f>IFERROR(TRIM(INDEX($A461:$AB461,MATCH(Lists!$J$4,$A$1:$AB$1,0))&amp;""),"")</f>
        <v/>
      </c>
      <c r="AN461" s="21">
        <f>IFERROR(TRIM(INDEX($A461:$AB461,MATCH(Lists!$J$5,$A$1:$AB$1,0))&amp;""),"")</f>
        <v/>
      </c>
      <c r="AO461" s="21">
        <f>IFERROR(TRIM(INDEX($A461:$AB461,MATCH(Lists!$J$6,$A$1:$AB$1,0))&amp;""),"")</f>
        <v/>
      </c>
      <c r="AP461" s="22">
        <f>IF(COUNT(AD461:AF461)=3,IFERROR(ROUND((AD461*Review!$P$6+AE461*Review!$P$7+AF461*Review!$P$8)/(Review!$P$6+Review!$P$7+Review!$P$8),2),""),"")</f>
        <v/>
      </c>
      <c r="AQ461" s="21">
        <f>IF(AP461="","",SUMPRODUCT(ISNUMBER($AP$2:$AP$501)*($AP$2:$AP$501&gt;AP461))+COUNTIF($AP$2:AP461,AP461))</f>
        <v/>
      </c>
    </row>
    <row r="462">
      <c r="AC462" s="19" t="n"/>
      <c r="AD462" s="23" t="n"/>
      <c r="AE462" s="23" t="n"/>
      <c r="AF462" s="23" t="n"/>
      <c r="AG462" s="23" t="n"/>
      <c r="AH462" s="23" t="n"/>
      <c r="AI462" s="23" t="n"/>
      <c r="AJ462" s="19" t="n"/>
      <c r="AK462" s="21">
        <f>IFERROR(TRIM(INDEX($A462:$AB462,MATCH(Lists!$J$2,$A$1:$AB$1,0))&amp;""),"")</f>
        <v/>
      </c>
      <c r="AL462" s="21">
        <f>IFERROR(TRIM(INDEX($A462:$AB462,MATCH(Lists!$J$3,$A$1:$AB$1,0))&amp;""),"")</f>
        <v/>
      </c>
      <c r="AM462" s="21">
        <f>IFERROR(TRIM(INDEX($A462:$AB462,MATCH(Lists!$J$4,$A$1:$AB$1,0))&amp;""),"")</f>
        <v/>
      </c>
      <c r="AN462" s="21">
        <f>IFERROR(TRIM(INDEX($A462:$AB462,MATCH(Lists!$J$5,$A$1:$AB$1,0))&amp;""),"")</f>
        <v/>
      </c>
      <c r="AO462" s="21">
        <f>IFERROR(TRIM(INDEX($A462:$AB462,MATCH(Lists!$J$6,$A$1:$AB$1,0))&amp;""),"")</f>
        <v/>
      </c>
      <c r="AP462" s="22">
        <f>IF(COUNT(AD462:AF462)=3,IFERROR(ROUND((AD462*Review!$P$6+AE462*Review!$P$7+AF462*Review!$P$8)/(Review!$P$6+Review!$P$7+Review!$P$8),2),""),"")</f>
        <v/>
      </c>
      <c r="AQ462" s="21">
        <f>IF(AP462="","",SUMPRODUCT(ISNUMBER($AP$2:$AP$501)*($AP$2:$AP$501&gt;AP462))+COUNTIF($AP$2:AP462,AP462))</f>
        <v/>
      </c>
    </row>
    <row r="463">
      <c r="AC463" s="19" t="n"/>
      <c r="AD463" s="23" t="n"/>
      <c r="AE463" s="23" t="n"/>
      <c r="AF463" s="23" t="n"/>
      <c r="AG463" s="23" t="n"/>
      <c r="AH463" s="23" t="n"/>
      <c r="AI463" s="23" t="n"/>
      <c r="AJ463" s="19" t="n"/>
      <c r="AK463" s="21">
        <f>IFERROR(TRIM(INDEX($A463:$AB463,MATCH(Lists!$J$2,$A$1:$AB$1,0))&amp;""),"")</f>
        <v/>
      </c>
      <c r="AL463" s="21">
        <f>IFERROR(TRIM(INDEX($A463:$AB463,MATCH(Lists!$J$3,$A$1:$AB$1,0))&amp;""),"")</f>
        <v/>
      </c>
      <c r="AM463" s="21">
        <f>IFERROR(TRIM(INDEX($A463:$AB463,MATCH(Lists!$J$4,$A$1:$AB$1,0))&amp;""),"")</f>
        <v/>
      </c>
      <c r="AN463" s="21">
        <f>IFERROR(TRIM(INDEX($A463:$AB463,MATCH(Lists!$J$5,$A$1:$AB$1,0))&amp;""),"")</f>
        <v/>
      </c>
      <c r="AO463" s="21">
        <f>IFERROR(TRIM(INDEX($A463:$AB463,MATCH(Lists!$J$6,$A$1:$AB$1,0))&amp;""),"")</f>
        <v/>
      </c>
      <c r="AP463" s="22">
        <f>IF(COUNT(AD463:AF463)=3,IFERROR(ROUND((AD463*Review!$P$6+AE463*Review!$P$7+AF463*Review!$P$8)/(Review!$P$6+Review!$P$7+Review!$P$8),2),""),"")</f>
        <v/>
      </c>
      <c r="AQ463" s="21">
        <f>IF(AP463="","",SUMPRODUCT(ISNUMBER($AP$2:$AP$501)*($AP$2:$AP$501&gt;AP463))+COUNTIF($AP$2:AP463,AP463))</f>
        <v/>
      </c>
    </row>
    <row r="464">
      <c r="AC464" s="19" t="n"/>
      <c r="AD464" s="23" t="n"/>
      <c r="AE464" s="23" t="n"/>
      <c r="AF464" s="23" t="n"/>
      <c r="AG464" s="23" t="n"/>
      <c r="AH464" s="23" t="n"/>
      <c r="AI464" s="23" t="n"/>
      <c r="AJ464" s="19" t="n"/>
      <c r="AK464" s="21">
        <f>IFERROR(TRIM(INDEX($A464:$AB464,MATCH(Lists!$J$2,$A$1:$AB$1,0))&amp;""),"")</f>
        <v/>
      </c>
      <c r="AL464" s="21">
        <f>IFERROR(TRIM(INDEX($A464:$AB464,MATCH(Lists!$J$3,$A$1:$AB$1,0))&amp;""),"")</f>
        <v/>
      </c>
      <c r="AM464" s="21">
        <f>IFERROR(TRIM(INDEX($A464:$AB464,MATCH(Lists!$J$4,$A$1:$AB$1,0))&amp;""),"")</f>
        <v/>
      </c>
      <c r="AN464" s="21">
        <f>IFERROR(TRIM(INDEX($A464:$AB464,MATCH(Lists!$J$5,$A$1:$AB$1,0))&amp;""),"")</f>
        <v/>
      </c>
      <c r="AO464" s="21">
        <f>IFERROR(TRIM(INDEX($A464:$AB464,MATCH(Lists!$J$6,$A$1:$AB$1,0))&amp;""),"")</f>
        <v/>
      </c>
      <c r="AP464" s="22">
        <f>IF(COUNT(AD464:AF464)=3,IFERROR(ROUND((AD464*Review!$P$6+AE464*Review!$P$7+AF464*Review!$P$8)/(Review!$P$6+Review!$P$7+Review!$P$8),2),""),"")</f>
        <v/>
      </c>
      <c r="AQ464" s="21">
        <f>IF(AP464="","",SUMPRODUCT(ISNUMBER($AP$2:$AP$501)*($AP$2:$AP$501&gt;AP464))+COUNTIF($AP$2:AP464,AP464))</f>
        <v/>
      </c>
    </row>
    <row r="465">
      <c r="AC465" s="19" t="n"/>
      <c r="AD465" s="23" t="n"/>
      <c r="AE465" s="23" t="n"/>
      <c r="AF465" s="23" t="n"/>
      <c r="AG465" s="23" t="n"/>
      <c r="AH465" s="23" t="n"/>
      <c r="AI465" s="23" t="n"/>
      <c r="AJ465" s="19" t="n"/>
      <c r="AK465" s="21">
        <f>IFERROR(TRIM(INDEX($A465:$AB465,MATCH(Lists!$J$2,$A$1:$AB$1,0))&amp;""),"")</f>
        <v/>
      </c>
      <c r="AL465" s="21">
        <f>IFERROR(TRIM(INDEX($A465:$AB465,MATCH(Lists!$J$3,$A$1:$AB$1,0))&amp;""),"")</f>
        <v/>
      </c>
      <c r="AM465" s="21">
        <f>IFERROR(TRIM(INDEX($A465:$AB465,MATCH(Lists!$J$4,$A$1:$AB$1,0))&amp;""),"")</f>
        <v/>
      </c>
      <c r="AN465" s="21">
        <f>IFERROR(TRIM(INDEX($A465:$AB465,MATCH(Lists!$J$5,$A$1:$AB$1,0))&amp;""),"")</f>
        <v/>
      </c>
      <c r="AO465" s="21">
        <f>IFERROR(TRIM(INDEX($A465:$AB465,MATCH(Lists!$J$6,$A$1:$AB$1,0))&amp;""),"")</f>
        <v/>
      </c>
      <c r="AP465" s="22">
        <f>IF(COUNT(AD465:AF465)=3,IFERROR(ROUND((AD465*Review!$P$6+AE465*Review!$P$7+AF465*Review!$P$8)/(Review!$P$6+Review!$P$7+Review!$P$8),2),""),"")</f>
        <v/>
      </c>
      <c r="AQ465" s="21">
        <f>IF(AP465="","",SUMPRODUCT(ISNUMBER($AP$2:$AP$501)*($AP$2:$AP$501&gt;AP465))+COUNTIF($AP$2:AP465,AP465))</f>
        <v/>
      </c>
    </row>
    <row r="466">
      <c r="AC466" s="19" t="n"/>
      <c r="AD466" s="23" t="n"/>
      <c r="AE466" s="23" t="n"/>
      <c r="AF466" s="23" t="n"/>
      <c r="AG466" s="23" t="n"/>
      <c r="AH466" s="23" t="n"/>
      <c r="AI466" s="23" t="n"/>
      <c r="AJ466" s="19" t="n"/>
      <c r="AK466" s="21">
        <f>IFERROR(TRIM(INDEX($A466:$AB466,MATCH(Lists!$J$2,$A$1:$AB$1,0))&amp;""),"")</f>
        <v/>
      </c>
      <c r="AL466" s="21">
        <f>IFERROR(TRIM(INDEX($A466:$AB466,MATCH(Lists!$J$3,$A$1:$AB$1,0))&amp;""),"")</f>
        <v/>
      </c>
      <c r="AM466" s="21">
        <f>IFERROR(TRIM(INDEX($A466:$AB466,MATCH(Lists!$J$4,$A$1:$AB$1,0))&amp;""),"")</f>
        <v/>
      </c>
      <c r="AN466" s="21">
        <f>IFERROR(TRIM(INDEX($A466:$AB466,MATCH(Lists!$J$5,$A$1:$AB$1,0))&amp;""),"")</f>
        <v/>
      </c>
      <c r="AO466" s="21">
        <f>IFERROR(TRIM(INDEX($A466:$AB466,MATCH(Lists!$J$6,$A$1:$AB$1,0))&amp;""),"")</f>
        <v/>
      </c>
      <c r="AP466" s="22">
        <f>IF(COUNT(AD466:AF466)=3,IFERROR(ROUND((AD466*Review!$P$6+AE466*Review!$P$7+AF466*Review!$P$8)/(Review!$P$6+Review!$P$7+Review!$P$8),2),""),"")</f>
        <v/>
      </c>
      <c r="AQ466" s="21">
        <f>IF(AP466="","",SUMPRODUCT(ISNUMBER($AP$2:$AP$501)*($AP$2:$AP$501&gt;AP466))+COUNTIF($AP$2:AP466,AP466))</f>
        <v/>
      </c>
    </row>
    <row r="467">
      <c r="AC467" s="19" t="n"/>
      <c r="AD467" s="23" t="n"/>
      <c r="AE467" s="23" t="n"/>
      <c r="AF467" s="23" t="n"/>
      <c r="AG467" s="23" t="n"/>
      <c r="AH467" s="23" t="n"/>
      <c r="AI467" s="23" t="n"/>
      <c r="AJ467" s="19" t="n"/>
      <c r="AK467" s="21">
        <f>IFERROR(TRIM(INDEX($A467:$AB467,MATCH(Lists!$J$2,$A$1:$AB$1,0))&amp;""),"")</f>
        <v/>
      </c>
      <c r="AL467" s="21">
        <f>IFERROR(TRIM(INDEX($A467:$AB467,MATCH(Lists!$J$3,$A$1:$AB$1,0))&amp;""),"")</f>
        <v/>
      </c>
      <c r="AM467" s="21">
        <f>IFERROR(TRIM(INDEX($A467:$AB467,MATCH(Lists!$J$4,$A$1:$AB$1,0))&amp;""),"")</f>
        <v/>
      </c>
      <c r="AN467" s="21">
        <f>IFERROR(TRIM(INDEX($A467:$AB467,MATCH(Lists!$J$5,$A$1:$AB$1,0))&amp;""),"")</f>
        <v/>
      </c>
      <c r="AO467" s="21">
        <f>IFERROR(TRIM(INDEX($A467:$AB467,MATCH(Lists!$J$6,$A$1:$AB$1,0))&amp;""),"")</f>
        <v/>
      </c>
      <c r="AP467" s="22">
        <f>IF(COUNT(AD467:AF467)=3,IFERROR(ROUND((AD467*Review!$P$6+AE467*Review!$P$7+AF467*Review!$P$8)/(Review!$P$6+Review!$P$7+Review!$P$8),2),""),"")</f>
        <v/>
      </c>
      <c r="AQ467" s="21">
        <f>IF(AP467="","",SUMPRODUCT(ISNUMBER($AP$2:$AP$501)*($AP$2:$AP$501&gt;AP467))+COUNTIF($AP$2:AP467,AP467))</f>
        <v/>
      </c>
    </row>
    <row r="468">
      <c r="AC468" s="19" t="n"/>
      <c r="AD468" s="23" t="n"/>
      <c r="AE468" s="23" t="n"/>
      <c r="AF468" s="23" t="n"/>
      <c r="AG468" s="23" t="n"/>
      <c r="AH468" s="23" t="n"/>
      <c r="AI468" s="23" t="n"/>
      <c r="AJ468" s="19" t="n"/>
      <c r="AK468" s="21">
        <f>IFERROR(TRIM(INDEX($A468:$AB468,MATCH(Lists!$J$2,$A$1:$AB$1,0))&amp;""),"")</f>
        <v/>
      </c>
      <c r="AL468" s="21">
        <f>IFERROR(TRIM(INDEX($A468:$AB468,MATCH(Lists!$J$3,$A$1:$AB$1,0))&amp;""),"")</f>
        <v/>
      </c>
      <c r="AM468" s="21">
        <f>IFERROR(TRIM(INDEX($A468:$AB468,MATCH(Lists!$J$4,$A$1:$AB$1,0))&amp;""),"")</f>
        <v/>
      </c>
      <c r="AN468" s="21">
        <f>IFERROR(TRIM(INDEX($A468:$AB468,MATCH(Lists!$J$5,$A$1:$AB$1,0))&amp;""),"")</f>
        <v/>
      </c>
      <c r="AO468" s="21">
        <f>IFERROR(TRIM(INDEX($A468:$AB468,MATCH(Lists!$J$6,$A$1:$AB$1,0))&amp;""),"")</f>
        <v/>
      </c>
      <c r="AP468" s="22">
        <f>IF(COUNT(AD468:AF468)=3,IFERROR(ROUND((AD468*Review!$P$6+AE468*Review!$P$7+AF468*Review!$P$8)/(Review!$P$6+Review!$P$7+Review!$P$8),2),""),"")</f>
        <v/>
      </c>
      <c r="AQ468" s="21">
        <f>IF(AP468="","",SUMPRODUCT(ISNUMBER($AP$2:$AP$501)*($AP$2:$AP$501&gt;AP468))+COUNTIF($AP$2:AP468,AP468))</f>
        <v/>
      </c>
    </row>
    <row r="469">
      <c r="AC469" s="19" t="n"/>
      <c r="AD469" s="23" t="n"/>
      <c r="AE469" s="23" t="n"/>
      <c r="AF469" s="23" t="n"/>
      <c r="AG469" s="23" t="n"/>
      <c r="AH469" s="23" t="n"/>
      <c r="AI469" s="23" t="n"/>
      <c r="AJ469" s="19" t="n"/>
      <c r="AK469" s="21">
        <f>IFERROR(TRIM(INDEX($A469:$AB469,MATCH(Lists!$J$2,$A$1:$AB$1,0))&amp;""),"")</f>
        <v/>
      </c>
      <c r="AL469" s="21">
        <f>IFERROR(TRIM(INDEX($A469:$AB469,MATCH(Lists!$J$3,$A$1:$AB$1,0))&amp;""),"")</f>
        <v/>
      </c>
      <c r="AM469" s="21">
        <f>IFERROR(TRIM(INDEX($A469:$AB469,MATCH(Lists!$J$4,$A$1:$AB$1,0))&amp;""),"")</f>
        <v/>
      </c>
      <c r="AN469" s="21">
        <f>IFERROR(TRIM(INDEX($A469:$AB469,MATCH(Lists!$J$5,$A$1:$AB$1,0))&amp;""),"")</f>
        <v/>
      </c>
      <c r="AO469" s="21">
        <f>IFERROR(TRIM(INDEX($A469:$AB469,MATCH(Lists!$J$6,$A$1:$AB$1,0))&amp;""),"")</f>
        <v/>
      </c>
      <c r="AP469" s="22">
        <f>IF(COUNT(AD469:AF469)=3,IFERROR(ROUND((AD469*Review!$P$6+AE469*Review!$P$7+AF469*Review!$P$8)/(Review!$P$6+Review!$P$7+Review!$P$8),2),""),"")</f>
        <v/>
      </c>
      <c r="AQ469" s="21">
        <f>IF(AP469="","",SUMPRODUCT(ISNUMBER($AP$2:$AP$501)*($AP$2:$AP$501&gt;AP469))+COUNTIF($AP$2:AP469,AP469))</f>
        <v/>
      </c>
    </row>
    <row r="470">
      <c r="AC470" s="19" t="n"/>
      <c r="AD470" s="23" t="n"/>
      <c r="AE470" s="23" t="n"/>
      <c r="AF470" s="23" t="n"/>
      <c r="AG470" s="23" t="n"/>
      <c r="AH470" s="23" t="n"/>
      <c r="AI470" s="23" t="n"/>
      <c r="AJ470" s="19" t="n"/>
      <c r="AK470" s="21">
        <f>IFERROR(TRIM(INDEX($A470:$AB470,MATCH(Lists!$J$2,$A$1:$AB$1,0))&amp;""),"")</f>
        <v/>
      </c>
      <c r="AL470" s="21">
        <f>IFERROR(TRIM(INDEX($A470:$AB470,MATCH(Lists!$J$3,$A$1:$AB$1,0))&amp;""),"")</f>
        <v/>
      </c>
      <c r="AM470" s="21">
        <f>IFERROR(TRIM(INDEX($A470:$AB470,MATCH(Lists!$J$4,$A$1:$AB$1,0))&amp;""),"")</f>
        <v/>
      </c>
      <c r="AN470" s="21">
        <f>IFERROR(TRIM(INDEX($A470:$AB470,MATCH(Lists!$J$5,$A$1:$AB$1,0))&amp;""),"")</f>
        <v/>
      </c>
      <c r="AO470" s="21">
        <f>IFERROR(TRIM(INDEX($A470:$AB470,MATCH(Lists!$J$6,$A$1:$AB$1,0))&amp;""),"")</f>
        <v/>
      </c>
      <c r="AP470" s="22">
        <f>IF(COUNT(AD470:AF470)=3,IFERROR(ROUND((AD470*Review!$P$6+AE470*Review!$P$7+AF470*Review!$P$8)/(Review!$P$6+Review!$P$7+Review!$P$8),2),""),"")</f>
        <v/>
      </c>
      <c r="AQ470" s="21">
        <f>IF(AP470="","",SUMPRODUCT(ISNUMBER($AP$2:$AP$501)*($AP$2:$AP$501&gt;AP470))+COUNTIF($AP$2:AP470,AP470))</f>
        <v/>
      </c>
    </row>
    <row r="471">
      <c r="AC471" s="19" t="n"/>
      <c r="AD471" s="23" t="n"/>
      <c r="AE471" s="23" t="n"/>
      <c r="AF471" s="23" t="n"/>
      <c r="AG471" s="23" t="n"/>
      <c r="AH471" s="23" t="n"/>
      <c r="AI471" s="23" t="n"/>
      <c r="AJ471" s="19" t="n"/>
      <c r="AK471" s="21">
        <f>IFERROR(TRIM(INDEX($A471:$AB471,MATCH(Lists!$J$2,$A$1:$AB$1,0))&amp;""),"")</f>
        <v/>
      </c>
      <c r="AL471" s="21">
        <f>IFERROR(TRIM(INDEX($A471:$AB471,MATCH(Lists!$J$3,$A$1:$AB$1,0))&amp;""),"")</f>
        <v/>
      </c>
      <c r="AM471" s="21">
        <f>IFERROR(TRIM(INDEX($A471:$AB471,MATCH(Lists!$J$4,$A$1:$AB$1,0))&amp;""),"")</f>
        <v/>
      </c>
      <c r="AN471" s="21">
        <f>IFERROR(TRIM(INDEX($A471:$AB471,MATCH(Lists!$J$5,$A$1:$AB$1,0))&amp;""),"")</f>
        <v/>
      </c>
      <c r="AO471" s="21">
        <f>IFERROR(TRIM(INDEX($A471:$AB471,MATCH(Lists!$J$6,$A$1:$AB$1,0))&amp;""),"")</f>
        <v/>
      </c>
      <c r="AP471" s="22">
        <f>IF(COUNT(AD471:AF471)=3,IFERROR(ROUND((AD471*Review!$P$6+AE471*Review!$P$7+AF471*Review!$P$8)/(Review!$P$6+Review!$P$7+Review!$P$8),2),""),"")</f>
        <v/>
      </c>
      <c r="AQ471" s="21">
        <f>IF(AP471="","",SUMPRODUCT(ISNUMBER($AP$2:$AP$501)*($AP$2:$AP$501&gt;AP471))+COUNTIF($AP$2:AP471,AP471))</f>
        <v/>
      </c>
    </row>
    <row r="472">
      <c r="AC472" s="19" t="n"/>
      <c r="AD472" s="23" t="n"/>
      <c r="AE472" s="23" t="n"/>
      <c r="AF472" s="23" t="n"/>
      <c r="AG472" s="23" t="n"/>
      <c r="AH472" s="23" t="n"/>
      <c r="AI472" s="23" t="n"/>
      <c r="AJ472" s="19" t="n"/>
      <c r="AK472" s="21">
        <f>IFERROR(TRIM(INDEX($A472:$AB472,MATCH(Lists!$J$2,$A$1:$AB$1,0))&amp;""),"")</f>
        <v/>
      </c>
      <c r="AL472" s="21">
        <f>IFERROR(TRIM(INDEX($A472:$AB472,MATCH(Lists!$J$3,$A$1:$AB$1,0))&amp;""),"")</f>
        <v/>
      </c>
      <c r="AM472" s="21">
        <f>IFERROR(TRIM(INDEX($A472:$AB472,MATCH(Lists!$J$4,$A$1:$AB$1,0))&amp;""),"")</f>
        <v/>
      </c>
      <c r="AN472" s="21">
        <f>IFERROR(TRIM(INDEX($A472:$AB472,MATCH(Lists!$J$5,$A$1:$AB$1,0))&amp;""),"")</f>
        <v/>
      </c>
      <c r="AO472" s="21">
        <f>IFERROR(TRIM(INDEX($A472:$AB472,MATCH(Lists!$J$6,$A$1:$AB$1,0))&amp;""),"")</f>
        <v/>
      </c>
      <c r="AP472" s="22">
        <f>IF(COUNT(AD472:AF472)=3,IFERROR(ROUND((AD472*Review!$P$6+AE472*Review!$P$7+AF472*Review!$P$8)/(Review!$P$6+Review!$P$7+Review!$P$8),2),""),"")</f>
        <v/>
      </c>
      <c r="AQ472" s="21">
        <f>IF(AP472="","",SUMPRODUCT(ISNUMBER($AP$2:$AP$501)*($AP$2:$AP$501&gt;AP472))+COUNTIF($AP$2:AP472,AP472))</f>
        <v/>
      </c>
    </row>
    <row r="473">
      <c r="AC473" s="19" t="n"/>
      <c r="AD473" s="23" t="n"/>
      <c r="AE473" s="23" t="n"/>
      <c r="AF473" s="23" t="n"/>
      <c r="AG473" s="23" t="n"/>
      <c r="AH473" s="23" t="n"/>
      <c r="AI473" s="23" t="n"/>
      <c r="AJ473" s="19" t="n"/>
      <c r="AK473" s="21">
        <f>IFERROR(TRIM(INDEX($A473:$AB473,MATCH(Lists!$J$2,$A$1:$AB$1,0))&amp;""),"")</f>
        <v/>
      </c>
      <c r="AL473" s="21">
        <f>IFERROR(TRIM(INDEX($A473:$AB473,MATCH(Lists!$J$3,$A$1:$AB$1,0))&amp;""),"")</f>
        <v/>
      </c>
      <c r="AM473" s="21">
        <f>IFERROR(TRIM(INDEX($A473:$AB473,MATCH(Lists!$J$4,$A$1:$AB$1,0))&amp;""),"")</f>
        <v/>
      </c>
      <c r="AN473" s="21">
        <f>IFERROR(TRIM(INDEX($A473:$AB473,MATCH(Lists!$J$5,$A$1:$AB$1,0))&amp;""),"")</f>
        <v/>
      </c>
      <c r="AO473" s="21">
        <f>IFERROR(TRIM(INDEX($A473:$AB473,MATCH(Lists!$J$6,$A$1:$AB$1,0))&amp;""),"")</f>
        <v/>
      </c>
      <c r="AP473" s="22">
        <f>IF(COUNT(AD473:AF473)=3,IFERROR(ROUND((AD473*Review!$P$6+AE473*Review!$P$7+AF473*Review!$P$8)/(Review!$P$6+Review!$P$7+Review!$P$8),2),""),"")</f>
        <v/>
      </c>
      <c r="AQ473" s="21">
        <f>IF(AP473="","",SUMPRODUCT(ISNUMBER($AP$2:$AP$501)*($AP$2:$AP$501&gt;AP473))+COUNTIF($AP$2:AP473,AP473))</f>
        <v/>
      </c>
    </row>
    <row r="474">
      <c r="AC474" s="19" t="n"/>
      <c r="AD474" s="23" t="n"/>
      <c r="AE474" s="23" t="n"/>
      <c r="AF474" s="23" t="n"/>
      <c r="AG474" s="23" t="n"/>
      <c r="AH474" s="23" t="n"/>
      <c r="AI474" s="23" t="n"/>
      <c r="AJ474" s="19" t="n"/>
      <c r="AK474" s="21">
        <f>IFERROR(TRIM(INDEX($A474:$AB474,MATCH(Lists!$J$2,$A$1:$AB$1,0))&amp;""),"")</f>
        <v/>
      </c>
      <c r="AL474" s="21">
        <f>IFERROR(TRIM(INDEX($A474:$AB474,MATCH(Lists!$J$3,$A$1:$AB$1,0))&amp;""),"")</f>
        <v/>
      </c>
      <c r="AM474" s="21">
        <f>IFERROR(TRIM(INDEX($A474:$AB474,MATCH(Lists!$J$4,$A$1:$AB$1,0))&amp;""),"")</f>
        <v/>
      </c>
      <c r="AN474" s="21">
        <f>IFERROR(TRIM(INDEX($A474:$AB474,MATCH(Lists!$J$5,$A$1:$AB$1,0))&amp;""),"")</f>
        <v/>
      </c>
      <c r="AO474" s="21">
        <f>IFERROR(TRIM(INDEX($A474:$AB474,MATCH(Lists!$J$6,$A$1:$AB$1,0))&amp;""),"")</f>
        <v/>
      </c>
      <c r="AP474" s="22">
        <f>IF(COUNT(AD474:AF474)=3,IFERROR(ROUND((AD474*Review!$P$6+AE474*Review!$P$7+AF474*Review!$P$8)/(Review!$P$6+Review!$P$7+Review!$P$8),2),""),"")</f>
        <v/>
      </c>
      <c r="AQ474" s="21">
        <f>IF(AP474="","",SUMPRODUCT(ISNUMBER($AP$2:$AP$501)*($AP$2:$AP$501&gt;AP474))+COUNTIF($AP$2:AP474,AP474))</f>
        <v/>
      </c>
    </row>
    <row r="475">
      <c r="AC475" s="19" t="n"/>
      <c r="AD475" s="23" t="n"/>
      <c r="AE475" s="23" t="n"/>
      <c r="AF475" s="23" t="n"/>
      <c r="AG475" s="23" t="n"/>
      <c r="AH475" s="23" t="n"/>
      <c r="AI475" s="23" t="n"/>
      <c r="AJ475" s="19" t="n"/>
      <c r="AK475" s="21">
        <f>IFERROR(TRIM(INDEX($A475:$AB475,MATCH(Lists!$J$2,$A$1:$AB$1,0))&amp;""),"")</f>
        <v/>
      </c>
      <c r="AL475" s="21">
        <f>IFERROR(TRIM(INDEX($A475:$AB475,MATCH(Lists!$J$3,$A$1:$AB$1,0))&amp;""),"")</f>
        <v/>
      </c>
      <c r="AM475" s="21">
        <f>IFERROR(TRIM(INDEX($A475:$AB475,MATCH(Lists!$J$4,$A$1:$AB$1,0))&amp;""),"")</f>
        <v/>
      </c>
      <c r="AN475" s="21">
        <f>IFERROR(TRIM(INDEX($A475:$AB475,MATCH(Lists!$J$5,$A$1:$AB$1,0))&amp;""),"")</f>
        <v/>
      </c>
      <c r="AO475" s="21">
        <f>IFERROR(TRIM(INDEX($A475:$AB475,MATCH(Lists!$J$6,$A$1:$AB$1,0))&amp;""),"")</f>
        <v/>
      </c>
      <c r="AP475" s="22">
        <f>IF(COUNT(AD475:AF475)=3,IFERROR(ROUND((AD475*Review!$P$6+AE475*Review!$P$7+AF475*Review!$P$8)/(Review!$P$6+Review!$P$7+Review!$P$8),2),""),"")</f>
        <v/>
      </c>
      <c r="AQ475" s="21">
        <f>IF(AP475="","",SUMPRODUCT(ISNUMBER($AP$2:$AP$501)*($AP$2:$AP$501&gt;AP475))+COUNTIF($AP$2:AP475,AP475))</f>
        <v/>
      </c>
    </row>
    <row r="476">
      <c r="AC476" s="19" t="n"/>
      <c r="AD476" s="23" t="n"/>
      <c r="AE476" s="23" t="n"/>
      <c r="AF476" s="23" t="n"/>
      <c r="AG476" s="23" t="n"/>
      <c r="AH476" s="23" t="n"/>
      <c r="AI476" s="23" t="n"/>
      <c r="AJ476" s="19" t="n"/>
      <c r="AK476" s="21">
        <f>IFERROR(TRIM(INDEX($A476:$AB476,MATCH(Lists!$J$2,$A$1:$AB$1,0))&amp;""),"")</f>
        <v/>
      </c>
      <c r="AL476" s="21">
        <f>IFERROR(TRIM(INDEX($A476:$AB476,MATCH(Lists!$J$3,$A$1:$AB$1,0))&amp;""),"")</f>
        <v/>
      </c>
      <c r="AM476" s="21">
        <f>IFERROR(TRIM(INDEX($A476:$AB476,MATCH(Lists!$J$4,$A$1:$AB$1,0))&amp;""),"")</f>
        <v/>
      </c>
      <c r="AN476" s="21">
        <f>IFERROR(TRIM(INDEX($A476:$AB476,MATCH(Lists!$J$5,$A$1:$AB$1,0))&amp;""),"")</f>
        <v/>
      </c>
      <c r="AO476" s="21">
        <f>IFERROR(TRIM(INDEX($A476:$AB476,MATCH(Lists!$J$6,$A$1:$AB$1,0))&amp;""),"")</f>
        <v/>
      </c>
      <c r="AP476" s="22">
        <f>IF(COUNT(AD476:AF476)=3,IFERROR(ROUND((AD476*Review!$P$6+AE476*Review!$P$7+AF476*Review!$P$8)/(Review!$P$6+Review!$P$7+Review!$P$8),2),""),"")</f>
        <v/>
      </c>
      <c r="AQ476" s="21">
        <f>IF(AP476="","",SUMPRODUCT(ISNUMBER($AP$2:$AP$501)*($AP$2:$AP$501&gt;AP476))+COUNTIF($AP$2:AP476,AP476))</f>
        <v/>
      </c>
    </row>
    <row r="477">
      <c r="AC477" s="19" t="n"/>
      <c r="AD477" s="23" t="n"/>
      <c r="AE477" s="23" t="n"/>
      <c r="AF477" s="23" t="n"/>
      <c r="AG477" s="23" t="n"/>
      <c r="AH477" s="23" t="n"/>
      <c r="AI477" s="23" t="n"/>
      <c r="AJ477" s="19" t="n"/>
      <c r="AK477" s="21">
        <f>IFERROR(TRIM(INDEX($A477:$AB477,MATCH(Lists!$J$2,$A$1:$AB$1,0))&amp;""),"")</f>
        <v/>
      </c>
      <c r="AL477" s="21">
        <f>IFERROR(TRIM(INDEX($A477:$AB477,MATCH(Lists!$J$3,$A$1:$AB$1,0))&amp;""),"")</f>
        <v/>
      </c>
      <c r="AM477" s="21">
        <f>IFERROR(TRIM(INDEX($A477:$AB477,MATCH(Lists!$J$4,$A$1:$AB$1,0))&amp;""),"")</f>
        <v/>
      </c>
      <c r="AN477" s="21">
        <f>IFERROR(TRIM(INDEX($A477:$AB477,MATCH(Lists!$J$5,$A$1:$AB$1,0))&amp;""),"")</f>
        <v/>
      </c>
      <c r="AO477" s="21">
        <f>IFERROR(TRIM(INDEX($A477:$AB477,MATCH(Lists!$J$6,$A$1:$AB$1,0))&amp;""),"")</f>
        <v/>
      </c>
      <c r="AP477" s="22">
        <f>IF(COUNT(AD477:AF477)=3,IFERROR(ROUND((AD477*Review!$P$6+AE477*Review!$P$7+AF477*Review!$P$8)/(Review!$P$6+Review!$P$7+Review!$P$8),2),""),"")</f>
        <v/>
      </c>
      <c r="AQ477" s="21">
        <f>IF(AP477="","",SUMPRODUCT(ISNUMBER($AP$2:$AP$501)*($AP$2:$AP$501&gt;AP477))+COUNTIF($AP$2:AP477,AP477))</f>
        <v/>
      </c>
    </row>
    <row r="478">
      <c r="AC478" s="19" t="n"/>
      <c r="AD478" s="23" t="n"/>
      <c r="AE478" s="23" t="n"/>
      <c r="AF478" s="23" t="n"/>
      <c r="AG478" s="23" t="n"/>
      <c r="AH478" s="23" t="n"/>
      <c r="AI478" s="23" t="n"/>
      <c r="AJ478" s="19" t="n"/>
      <c r="AK478" s="21">
        <f>IFERROR(TRIM(INDEX($A478:$AB478,MATCH(Lists!$J$2,$A$1:$AB$1,0))&amp;""),"")</f>
        <v/>
      </c>
      <c r="AL478" s="21">
        <f>IFERROR(TRIM(INDEX($A478:$AB478,MATCH(Lists!$J$3,$A$1:$AB$1,0))&amp;""),"")</f>
        <v/>
      </c>
      <c r="AM478" s="21">
        <f>IFERROR(TRIM(INDEX($A478:$AB478,MATCH(Lists!$J$4,$A$1:$AB$1,0))&amp;""),"")</f>
        <v/>
      </c>
      <c r="AN478" s="21">
        <f>IFERROR(TRIM(INDEX($A478:$AB478,MATCH(Lists!$J$5,$A$1:$AB$1,0))&amp;""),"")</f>
        <v/>
      </c>
      <c r="AO478" s="21">
        <f>IFERROR(TRIM(INDEX($A478:$AB478,MATCH(Lists!$J$6,$A$1:$AB$1,0))&amp;""),"")</f>
        <v/>
      </c>
      <c r="AP478" s="22">
        <f>IF(COUNT(AD478:AF478)=3,IFERROR(ROUND((AD478*Review!$P$6+AE478*Review!$P$7+AF478*Review!$P$8)/(Review!$P$6+Review!$P$7+Review!$P$8),2),""),"")</f>
        <v/>
      </c>
      <c r="AQ478" s="21">
        <f>IF(AP478="","",SUMPRODUCT(ISNUMBER($AP$2:$AP$501)*($AP$2:$AP$501&gt;AP478))+COUNTIF($AP$2:AP478,AP478))</f>
        <v/>
      </c>
    </row>
    <row r="479">
      <c r="AC479" s="19" t="n"/>
      <c r="AD479" s="23" t="n"/>
      <c r="AE479" s="23" t="n"/>
      <c r="AF479" s="23" t="n"/>
      <c r="AG479" s="23" t="n"/>
      <c r="AH479" s="23" t="n"/>
      <c r="AI479" s="23" t="n"/>
      <c r="AJ479" s="19" t="n"/>
      <c r="AK479" s="21">
        <f>IFERROR(TRIM(INDEX($A479:$AB479,MATCH(Lists!$J$2,$A$1:$AB$1,0))&amp;""),"")</f>
        <v/>
      </c>
      <c r="AL479" s="21">
        <f>IFERROR(TRIM(INDEX($A479:$AB479,MATCH(Lists!$J$3,$A$1:$AB$1,0))&amp;""),"")</f>
        <v/>
      </c>
      <c r="AM479" s="21">
        <f>IFERROR(TRIM(INDEX($A479:$AB479,MATCH(Lists!$J$4,$A$1:$AB$1,0))&amp;""),"")</f>
        <v/>
      </c>
      <c r="AN479" s="21">
        <f>IFERROR(TRIM(INDEX($A479:$AB479,MATCH(Lists!$J$5,$A$1:$AB$1,0))&amp;""),"")</f>
        <v/>
      </c>
      <c r="AO479" s="21">
        <f>IFERROR(TRIM(INDEX($A479:$AB479,MATCH(Lists!$J$6,$A$1:$AB$1,0))&amp;""),"")</f>
        <v/>
      </c>
      <c r="AP479" s="22">
        <f>IF(COUNT(AD479:AF479)=3,IFERROR(ROUND((AD479*Review!$P$6+AE479*Review!$P$7+AF479*Review!$P$8)/(Review!$P$6+Review!$P$7+Review!$P$8),2),""),"")</f>
        <v/>
      </c>
      <c r="AQ479" s="21">
        <f>IF(AP479="","",SUMPRODUCT(ISNUMBER($AP$2:$AP$501)*($AP$2:$AP$501&gt;AP479))+COUNTIF($AP$2:AP479,AP479))</f>
        <v/>
      </c>
    </row>
    <row r="480">
      <c r="AC480" s="19" t="n"/>
      <c r="AD480" s="23" t="n"/>
      <c r="AE480" s="23" t="n"/>
      <c r="AF480" s="23" t="n"/>
      <c r="AG480" s="23" t="n"/>
      <c r="AH480" s="23" t="n"/>
      <c r="AI480" s="23" t="n"/>
      <c r="AJ480" s="19" t="n"/>
      <c r="AK480" s="21">
        <f>IFERROR(TRIM(INDEX($A480:$AB480,MATCH(Lists!$J$2,$A$1:$AB$1,0))&amp;""),"")</f>
        <v/>
      </c>
      <c r="AL480" s="21">
        <f>IFERROR(TRIM(INDEX($A480:$AB480,MATCH(Lists!$J$3,$A$1:$AB$1,0))&amp;""),"")</f>
        <v/>
      </c>
      <c r="AM480" s="21">
        <f>IFERROR(TRIM(INDEX($A480:$AB480,MATCH(Lists!$J$4,$A$1:$AB$1,0))&amp;""),"")</f>
        <v/>
      </c>
      <c r="AN480" s="21">
        <f>IFERROR(TRIM(INDEX($A480:$AB480,MATCH(Lists!$J$5,$A$1:$AB$1,0))&amp;""),"")</f>
        <v/>
      </c>
      <c r="AO480" s="21">
        <f>IFERROR(TRIM(INDEX($A480:$AB480,MATCH(Lists!$J$6,$A$1:$AB$1,0))&amp;""),"")</f>
        <v/>
      </c>
      <c r="AP480" s="22">
        <f>IF(COUNT(AD480:AF480)=3,IFERROR(ROUND((AD480*Review!$P$6+AE480*Review!$P$7+AF480*Review!$P$8)/(Review!$P$6+Review!$P$7+Review!$P$8),2),""),"")</f>
        <v/>
      </c>
      <c r="AQ480" s="21">
        <f>IF(AP480="","",SUMPRODUCT(ISNUMBER($AP$2:$AP$501)*($AP$2:$AP$501&gt;AP480))+COUNTIF($AP$2:AP480,AP480))</f>
        <v/>
      </c>
    </row>
    <row r="481">
      <c r="AC481" s="19" t="n"/>
      <c r="AD481" s="23" t="n"/>
      <c r="AE481" s="23" t="n"/>
      <c r="AF481" s="23" t="n"/>
      <c r="AG481" s="23" t="n"/>
      <c r="AH481" s="23" t="n"/>
      <c r="AI481" s="23" t="n"/>
      <c r="AJ481" s="19" t="n"/>
      <c r="AK481" s="21">
        <f>IFERROR(TRIM(INDEX($A481:$AB481,MATCH(Lists!$J$2,$A$1:$AB$1,0))&amp;""),"")</f>
        <v/>
      </c>
      <c r="AL481" s="21">
        <f>IFERROR(TRIM(INDEX($A481:$AB481,MATCH(Lists!$J$3,$A$1:$AB$1,0))&amp;""),"")</f>
        <v/>
      </c>
      <c r="AM481" s="21">
        <f>IFERROR(TRIM(INDEX($A481:$AB481,MATCH(Lists!$J$4,$A$1:$AB$1,0))&amp;""),"")</f>
        <v/>
      </c>
      <c r="AN481" s="21">
        <f>IFERROR(TRIM(INDEX($A481:$AB481,MATCH(Lists!$J$5,$A$1:$AB$1,0))&amp;""),"")</f>
        <v/>
      </c>
      <c r="AO481" s="21">
        <f>IFERROR(TRIM(INDEX($A481:$AB481,MATCH(Lists!$J$6,$A$1:$AB$1,0))&amp;""),"")</f>
        <v/>
      </c>
      <c r="AP481" s="22">
        <f>IF(COUNT(AD481:AF481)=3,IFERROR(ROUND((AD481*Review!$P$6+AE481*Review!$P$7+AF481*Review!$P$8)/(Review!$P$6+Review!$P$7+Review!$P$8),2),""),"")</f>
        <v/>
      </c>
      <c r="AQ481" s="21">
        <f>IF(AP481="","",SUMPRODUCT(ISNUMBER($AP$2:$AP$501)*($AP$2:$AP$501&gt;AP481))+COUNTIF($AP$2:AP481,AP481))</f>
        <v/>
      </c>
    </row>
    <row r="482">
      <c r="AC482" s="19" t="n"/>
      <c r="AD482" s="23" t="n"/>
      <c r="AE482" s="23" t="n"/>
      <c r="AF482" s="23" t="n"/>
      <c r="AG482" s="23" t="n"/>
      <c r="AH482" s="23" t="n"/>
      <c r="AI482" s="23" t="n"/>
      <c r="AJ482" s="19" t="n"/>
      <c r="AK482" s="21">
        <f>IFERROR(TRIM(INDEX($A482:$AB482,MATCH(Lists!$J$2,$A$1:$AB$1,0))&amp;""),"")</f>
        <v/>
      </c>
      <c r="AL482" s="21">
        <f>IFERROR(TRIM(INDEX($A482:$AB482,MATCH(Lists!$J$3,$A$1:$AB$1,0))&amp;""),"")</f>
        <v/>
      </c>
      <c r="AM482" s="21">
        <f>IFERROR(TRIM(INDEX($A482:$AB482,MATCH(Lists!$J$4,$A$1:$AB$1,0))&amp;""),"")</f>
        <v/>
      </c>
      <c r="AN482" s="21">
        <f>IFERROR(TRIM(INDEX($A482:$AB482,MATCH(Lists!$J$5,$A$1:$AB$1,0))&amp;""),"")</f>
        <v/>
      </c>
      <c r="AO482" s="21">
        <f>IFERROR(TRIM(INDEX($A482:$AB482,MATCH(Lists!$J$6,$A$1:$AB$1,0))&amp;""),"")</f>
        <v/>
      </c>
      <c r="AP482" s="22">
        <f>IF(COUNT(AD482:AF482)=3,IFERROR(ROUND((AD482*Review!$P$6+AE482*Review!$P$7+AF482*Review!$P$8)/(Review!$P$6+Review!$P$7+Review!$P$8),2),""),"")</f>
        <v/>
      </c>
      <c r="AQ482" s="21">
        <f>IF(AP482="","",SUMPRODUCT(ISNUMBER($AP$2:$AP$501)*($AP$2:$AP$501&gt;AP482))+COUNTIF($AP$2:AP482,AP482))</f>
        <v/>
      </c>
    </row>
    <row r="483">
      <c r="AC483" s="19" t="n"/>
      <c r="AD483" s="23" t="n"/>
      <c r="AE483" s="23" t="n"/>
      <c r="AF483" s="23" t="n"/>
      <c r="AG483" s="23" t="n"/>
      <c r="AH483" s="23" t="n"/>
      <c r="AI483" s="23" t="n"/>
      <c r="AJ483" s="19" t="n"/>
      <c r="AK483" s="21">
        <f>IFERROR(TRIM(INDEX($A483:$AB483,MATCH(Lists!$J$2,$A$1:$AB$1,0))&amp;""),"")</f>
        <v/>
      </c>
      <c r="AL483" s="21">
        <f>IFERROR(TRIM(INDEX($A483:$AB483,MATCH(Lists!$J$3,$A$1:$AB$1,0))&amp;""),"")</f>
        <v/>
      </c>
      <c r="AM483" s="21">
        <f>IFERROR(TRIM(INDEX($A483:$AB483,MATCH(Lists!$J$4,$A$1:$AB$1,0))&amp;""),"")</f>
        <v/>
      </c>
      <c r="AN483" s="21">
        <f>IFERROR(TRIM(INDEX($A483:$AB483,MATCH(Lists!$J$5,$A$1:$AB$1,0))&amp;""),"")</f>
        <v/>
      </c>
      <c r="AO483" s="21">
        <f>IFERROR(TRIM(INDEX($A483:$AB483,MATCH(Lists!$J$6,$A$1:$AB$1,0))&amp;""),"")</f>
        <v/>
      </c>
      <c r="AP483" s="22">
        <f>IF(COUNT(AD483:AF483)=3,IFERROR(ROUND((AD483*Review!$P$6+AE483*Review!$P$7+AF483*Review!$P$8)/(Review!$P$6+Review!$P$7+Review!$P$8),2),""),"")</f>
        <v/>
      </c>
      <c r="AQ483" s="21">
        <f>IF(AP483="","",SUMPRODUCT(ISNUMBER($AP$2:$AP$501)*($AP$2:$AP$501&gt;AP483))+COUNTIF($AP$2:AP483,AP483))</f>
        <v/>
      </c>
    </row>
    <row r="484">
      <c r="AC484" s="19" t="n"/>
      <c r="AD484" s="23" t="n"/>
      <c r="AE484" s="23" t="n"/>
      <c r="AF484" s="23" t="n"/>
      <c r="AG484" s="23" t="n"/>
      <c r="AH484" s="23" t="n"/>
      <c r="AI484" s="23" t="n"/>
      <c r="AJ484" s="19" t="n"/>
      <c r="AK484" s="21">
        <f>IFERROR(TRIM(INDEX($A484:$AB484,MATCH(Lists!$J$2,$A$1:$AB$1,0))&amp;""),"")</f>
        <v/>
      </c>
      <c r="AL484" s="21">
        <f>IFERROR(TRIM(INDEX($A484:$AB484,MATCH(Lists!$J$3,$A$1:$AB$1,0))&amp;""),"")</f>
        <v/>
      </c>
      <c r="AM484" s="21">
        <f>IFERROR(TRIM(INDEX($A484:$AB484,MATCH(Lists!$J$4,$A$1:$AB$1,0))&amp;""),"")</f>
        <v/>
      </c>
      <c r="AN484" s="21">
        <f>IFERROR(TRIM(INDEX($A484:$AB484,MATCH(Lists!$J$5,$A$1:$AB$1,0))&amp;""),"")</f>
        <v/>
      </c>
      <c r="AO484" s="21">
        <f>IFERROR(TRIM(INDEX($A484:$AB484,MATCH(Lists!$J$6,$A$1:$AB$1,0))&amp;""),"")</f>
        <v/>
      </c>
      <c r="AP484" s="22">
        <f>IF(COUNT(AD484:AF484)=3,IFERROR(ROUND((AD484*Review!$P$6+AE484*Review!$P$7+AF484*Review!$P$8)/(Review!$P$6+Review!$P$7+Review!$P$8),2),""),"")</f>
        <v/>
      </c>
      <c r="AQ484" s="21">
        <f>IF(AP484="","",SUMPRODUCT(ISNUMBER($AP$2:$AP$501)*($AP$2:$AP$501&gt;AP484))+COUNTIF($AP$2:AP484,AP484))</f>
        <v/>
      </c>
    </row>
    <row r="485">
      <c r="AC485" s="19" t="n"/>
      <c r="AD485" s="23" t="n"/>
      <c r="AE485" s="23" t="n"/>
      <c r="AF485" s="23" t="n"/>
      <c r="AG485" s="23" t="n"/>
      <c r="AH485" s="23" t="n"/>
      <c r="AI485" s="23" t="n"/>
      <c r="AJ485" s="19" t="n"/>
      <c r="AK485" s="21">
        <f>IFERROR(TRIM(INDEX($A485:$AB485,MATCH(Lists!$J$2,$A$1:$AB$1,0))&amp;""),"")</f>
        <v/>
      </c>
      <c r="AL485" s="21">
        <f>IFERROR(TRIM(INDEX($A485:$AB485,MATCH(Lists!$J$3,$A$1:$AB$1,0))&amp;""),"")</f>
        <v/>
      </c>
      <c r="AM485" s="21">
        <f>IFERROR(TRIM(INDEX($A485:$AB485,MATCH(Lists!$J$4,$A$1:$AB$1,0))&amp;""),"")</f>
        <v/>
      </c>
      <c r="AN485" s="21">
        <f>IFERROR(TRIM(INDEX($A485:$AB485,MATCH(Lists!$J$5,$A$1:$AB$1,0))&amp;""),"")</f>
        <v/>
      </c>
      <c r="AO485" s="21">
        <f>IFERROR(TRIM(INDEX($A485:$AB485,MATCH(Lists!$J$6,$A$1:$AB$1,0))&amp;""),"")</f>
        <v/>
      </c>
      <c r="AP485" s="22">
        <f>IF(COUNT(AD485:AF485)=3,IFERROR(ROUND((AD485*Review!$P$6+AE485*Review!$P$7+AF485*Review!$P$8)/(Review!$P$6+Review!$P$7+Review!$P$8),2),""),"")</f>
        <v/>
      </c>
      <c r="AQ485" s="21">
        <f>IF(AP485="","",SUMPRODUCT(ISNUMBER($AP$2:$AP$501)*($AP$2:$AP$501&gt;AP485))+COUNTIF($AP$2:AP485,AP485))</f>
        <v/>
      </c>
    </row>
    <row r="486">
      <c r="AC486" s="19" t="n"/>
      <c r="AD486" s="23" t="n"/>
      <c r="AE486" s="23" t="n"/>
      <c r="AF486" s="23" t="n"/>
      <c r="AG486" s="23" t="n"/>
      <c r="AH486" s="23" t="n"/>
      <c r="AI486" s="23" t="n"/>
      <c r="AJ486" s="19" t="n"/>
      <c r="AK486" s="21">
        <f>IFERROR(TRIM(INDEX($A486:$AB486,MATCH(Lists!$J$2,$A$1:$AB$1,0))&amp;""),"")</f>
        <v/>
      </c>
      <c r="AL486" s="21">
        <f>IFERROR(TRIM(INDEX($A486:$AB486,MATCH(Lists!$J$3,$A$1:$AB$1,0))&amp;""),"")</f>
        <v/>
      </c>
      <c r="AM486" s="21">
        <f>IFERROR(TRIM(INDEX($A486:$AB486,MATCH(Lists!$J$4,$A$1:$AB$1,0))&amp;""),"")</f>
        <v/>
      </c>
      <c r="AN486" s="21">
        <f>IFERROR(TRIM(INDEX($A486:$AB486,MATCH(Lists!$J$5,$A$1:$AB$1,0))&amp;""),"")</f>
        <v/>
      </c>
      <c r="AO486" s="21">
        <f>IFERROR(TRIM(INDEX($A486:$AB486,MATCH(Lists!$J$6,$A$1:$AB$1,0))&amp;""),"")</f>
        <v/>
      </c>
      <c r="AP486" s="22">
        <f>IF(COUNT(AD486:AF486)=3,IFERROR(ROUND((AD486*Review!$P$6+AE486*Review!$P$7+AF486*Review!$P$8)/(Review!$P$6+Review!$P$7+Review!$P$8),2),""),"")</f>
        <v/>
      </c>
      <c r="AQ486" s="21">
        <f>IF(AP486="","",SUMPRODUCT(ISNUMBER($AP$2:$AP$501)*($AP$2:$AP$501&gt;AP486))+COUNTIF($AP$2:AP486,AP486))</f>
        <v/>
      </c>
    </row>
    <row r="487">
      <c r="AC487" s="19" t="n"/>
      <c r="AD487" s="23" t="n"/>
      <c r="AE487" s="23" t="n"/>
      <c r="AF487" s="23" t="n"/>
      <c r="AG487" s="23" t="n"/>
      <c r="AH487" s="23" t="n"/>
      <c r="AI487" s="23" t="n"/>
      <c r="AJ487" s="19" t="n"/>
      <c r="AK487" s="21">
        <f>IFERROR(TRIM(INDEX($A487:$AB487,MATCH(Lists!$J$2,$A$1:$AB$1,0))&amp;""),"")</f>
        <v/>
      </c>
      <c r="AL487" s="21">
        <f>IFERROR(TRIM(INDEX($A487:$AB487,MATCH(Lists!$J$3,$A$1:$AB$1,0))&amp;""),"")</f>
        <v/>
      </c>
      <c r="AM487" s="21">
        <f>IFERROR(TRIM(INDEX($A487:$AB487,MATCH(Lists!$J$4,$A$1:$AB$1,0))&amp;""),"")</f>
        <v/>
      </c>
      <c r="AN487" s="21">
        <f>IFERROR(TRIM(INDEX($A487:$AB487,MATCH(Lists!$J$5,$A$1:$AB$1,0))&amp;""),"")</f>
        <v/>
      </c>
      <c r="AO487" s="21">
        <f>IFERROR(TRIM(INDEX($A487:$AB487,MATCH(Lists!$J$6,$A$1:$AB$1,0))&amp;""),"")</f>
        <v/>
      </c>
      <c r="AP487" s="22">
        <f>IF(COUNT(AD487:AF487)=3,IFERROR(ROUND((AD487*Review!$P$6+AE487*Review!$P$7+AF487*Review!$P$8)/(Review!$P$6+Review!$P$7+Review!$P$8),2),""),"")</f>
        <v/>
      </c>
      <c r="AQ487" s="21">
        <f>IF(AP487="","",SUMPRODUCT(ISNUMBER($AP$2:$AP$501)*($AP$2:$AP$501&gt;AP487))+COUNTIF($AP$2:AP487,AP487))</f>
        <v/>
      </c>
    </row>
    <row r="488">
      <c r="AC488" s="19" t="n"/>
      <c r="AD488" s="23" t="n"/>
      <c r="AE488" s="23" t="n"/>
      <c r="AF488" s="23" t="n"/>
      <c r="AG488" s="23" t="n"/>
      <c r="AH488" s="23" t="n"/>
      <c r="AI488" s="23" t="n"/>
      <c r="AJ488" s="19" t="n"/>
      <c r="AK488" s="21">
        <f>IFERROR(TRIM(INDEX($A488:$AB488,MATCH(Lists!$J$2,$A$1:$AB$1,0))&amp;""),"")</f>
        <v/>
      </c>
      <c r="AL488" s="21">
        <f>IFERROR(TRIM(INDEX($A488:$AB488,MATCH(Lists!$J$3,$A$1:$AB$1,0))&amp;""),"")</f>
        <v/>
      </c>
      <c r="AM488" s="21">
        <f>IFERROR(TRIM(INDEX($A488:$AB488,MATCH(Lists!$J$4,$A$1:$AB$1,0))&amp;""),"")</f>
        <v/>
      </c>
      <c r="AN488" s="21">
        <f>IFERROR(TRIM(INDEX($A488:$AB488,MATCH(Lists!$J$5,$A$1:$AB$1,0))&amp;""),"")</f>
        <v/>
      </c>
      <c r="AO488" s="21">
        <f>IFERROR(TRIM(INDEX($A488:$AB488,MATCH(Lists!$J$6,$A$1:$AB$1,0))&amp;""),"")</f>
        <v/>
      </c>
      <c r="AP488" s="22">
        <f>IF(COUNT(AD488:AF488)=3,IFERROR(ROUND((AD488*Review!$P$6+AE488*Review!$P$7+AF488*Review!$P$8)/(Review!$P$6+Review!$P$7+Review!$P$8),2),""),"")</f>
        <v/>
      </c>
      <c r="AQ488" s="21">
        <f>IF(AP488="","",SUMPRODUCT(ISNUMBER($AP$2:$AP$501)*($AP$2:$AP$501&gt;AP488))+COUNTIF($AP$2:AP488,AP488))</f>
        <v/>
      </c>
    </row>
    <row r="489">
      <c r="AC489" s="19" t="n"/>
      <c r="AD489" s="23" t="n"/>
      <c r="AE489" s="23" t="n"/>
      <c r="AF489" s="23" t="n"/>
      <c r="AG489" s="23" t="n"/>
      <c r="AH489" s="23" t="n"/>
      <c r="AI489" s="23" t="n"/>
      <c r="AJ489" s="19" t="n"/>
      <c r="AK489" s="21">
        <f>IFERROR(TRIM(INDEX($A489:$AB489,MATCH(Lists!$J$2,$A$1:$AB$1,0))&amp;""),"")</f>
        <v/>
      </c>
      <c r="AL489" s="21">
        <f>IFERROR(TRIM(INDEX($A489:$AB489,MATCH(Lists!$J$3,$A$1:$AB$1,0))&amp;""),"")</f>
        <v/>
      </c>
      <c r="AM489" s="21">
        <f>IFERROR(TRIM(INDEX($A489:$AB489,MATCH(Lists!$J$4,$A$1:$AB$1,0))&amp;""),"")</f>
        <v/>
      </c>
      <c r="AN489" s="21">
        <f>IFERROR(TRIM(INDEX($A489:$AB489,MATCH(Lists!$J$5,$A$1:$AB$1,0))&amp;""),"")</f>
        <v/>
      </c>
      <c r="AO489" s="21">
        <f>IFERROR(TRIM(INDEX($A489:$AB489,MATCH(Lists!$J$6,$A$1:$AB$1,0))&amp;""),"")</f>
        <v/>
      </c>
      <c r="AP489" s="22">
        <f>IF(COUNT(AD489:AF489)=3,IFERROR(ROUND((AD489*Review!$P$6+AE489*Review!$P$7+AF489*Review!$P$8)/(Review!$P$6+Review!$P$7+Review!$P$8),2),""),"")</f>
        <v/>
      </c>
      <c r="AQ489" s="21">
        <f>IF(AP489="","",SUMPRODUCT(ISNUMBER($AP$2:$AP$501)*($AP$2:$AP$501&gt;AP489))+COUNTIF($AP$2:AP489,AP489))</f>
        <v/>
      </c>
    </row>
    <row r="490">
      <c r="AC490" s="19" t="n"/>
      <c r="AD490" s="23" t="n"/>
      <c r="AE490" s="23" t="n"/>
      <c r="AF490" s="23" t="n"/>
      <c r="AG490" s="23" t="n"/>
      <c r="AH490" s="23" t="n"/>
      <c r="AI490" s="23" t="n"/>
      <c r="AJ490" s="19" t="n"/>
      <c r="AK490" s="21">
        <f>IFERROR(TRIM(INDEX($A490:$AB490,MATCH(Lists!$J$2,$A$1:$AB$1,0))&amp;""),"")</f>
        <v/>
      </c>
      <c r="AL490" s="21">
        <f>IFERROR(TRIM(INDEX($A490:$AB490,MATCH(Lists!$J$3,$A$1:$AB$1,0))&amp;""),"")</f>
        <v/>
      </c>
      <c r="AM490" s="21">
        <f>IFERROR(TRIM(INDEX($A490:$AB490,MATCH(Lists!$J$4,$A$1:$AB$1,0))&amp;""),"")</f>
        <v/>
      </c>
      <c r="AN490" s="21">
        <f>IFERROR(TRIM(INDEX($A490:$AB490,MATCH(Lists!$J$5,$A$1:$AB$1,0))&amp;""),"")</f>
        <v/>
      </c>
      <c r="AO490" s="21">
        <f>IFERROR(TRIM(INDEX($A490:$AB490,MATCH(Lists!$J$6,$A$1:$AB$1,0))&amp;""),"")</f>
        <v/>
      </c>
      <c r="AP490" s="22">
        <f>IF(COUNT(AD490:AF490)=3,IFERROR(ROUND((AD490*Review!$P$6+AE490*Review!$P$7+AF490*Review!$P$8)/(Review!$P$6+Review!$P$7+Review!$P$8),2),""),"")</f>
        <v/>
      </c>
      <c r="AQ490" s="21">
        <f>IF(AP490="","",SUMPRODUCT(ISNUMBER($AP$2:$AP$501)*($AP$2:$AP$501&gt;AP490))+COUNTIF($AP$2:AP490,AP490))</f>
        <v/>
      </c>
    </row>
    <row r="491">
      <c r="AC491" s="19" t="n"/>
      <c r="AD491" s="23" t="n"/>
      <c r="AE491" s="23" t="n"/>
      <c r="AF491" s="23" t="n"/>
      <c r="AG491" s="23" t="n"/>
      <c r="AH491" s="23" t="n"/>
      <c r="AI491" s="23" t="n"/>
      <c r="AJ491" s="19" t="n"/>
      <c r="AK491" s="21">
        <f>IFERROR(TRIM(INDEX($A491:$AB491,MATCH(Lists!$J$2,$A$1:$AB$1,0))&amp;""),"")</f>
        <v/>
      </c>
      <c r="AL491" s="21">
        <f>IFERROR(TRIM(INDEX($A491:$AB491,MATCH(Lists!$J$3,$A$1:$AB$1,0))&amp;""),"")</f>
        <v/>
      </c>
      <c r="AM491" s="21">
        <f>IFERROR(TRIM(INDEX($A491:$AB491,MATCH(Lists!$J$4,$A$1:$AB$1,0))&amp;""),"")</f>
        <v/>
      </c>
      <c r="AN491" s="21">
        <f>IFERROR(TRIM(INDEX($A491:$AB491,MATCH(Lists!$J$5,$A$1:$AB$1,0))&amp;""),"")</f>
        <v/>
      </c>
      <c r="AO491" s="21">
        <f>IFERROR(TRIM(INDEX($A491:$AB491,MATCH(Lists!$J$6,$A$1:$AB$1,0))&amp;""),"")</f>
        <v/>
      </c>
      <c r="AP491" s="22">
        <f>IF(COUNT(AD491:AF491)=3,IFERROR(ROUND((AD491*Review!$P$6+AE491*Review!$P$7+AF491*Review!$P$8)/(Review!$P$6+Review!$P$7+Review!$P$8),2),""),"")</f>
        <v/>
      </c>
      <c r="AQ491" s="21">
        <f>IF(AP491="","",SUMPRODUCT(ISNUMBER($AP$2:$AP$501)*($AP$2:$AP$501&gt;AP491))+COUNTIF($AP$2:AP491,AP491))</f>
        <v/>
      </c>
    </row>
    <row r="492">
      <c r="AC492" s="19" t="n"/>
      <c r="AD492" s="23" t="n"/>
      <c r="AE492" s="23" t="n"/>
      <c r="AF492" s="23" t="n"/>
      <c r="AG492" s="23" t="n"/>
      <c r="AH492" s="23" t="n"/>
      <c r="AI492" s="23" t="n"/>
      <c r="AJ492" s="19" t="n"/>
      <c r="AK492" s="21">
        <f>IFERROR(TRIM(INDEX($A492:$AB492,MATCH(Lists!$J$2,$A$1:$AB$1,0))&amp;""),"")</f>
        <v/>
      </c>
      <c r="AL492" s="21">
        <f>IFERROR(TRIM(INDEX($A492:$AB492,MATCH(Lists!$J$3,$A$1:$AB$1,0))&amp;""),"")</f>
        <v/>
      </c>
      <c r="AM492" s="21">
        <f>IFERROR(TRIM(INDEX($A492:$AB492,MATCH(Lists!$J$4,$A$1:$AB$1,0))&amp;""),"")</f>
        <v/>
      </c>
      <c r="AN492" s="21">
        <f>IFERROR(TRIM(INDEX($A492:$AB492,MATCH(Lists!$J$5,$A$1:$AB$1,0))&amp;""),"")</f>
        <v/>
      </c>
      <c r="AO492" s="21">
        <f>IFERROR(TRIM(INDEX($A492:$AB492,MATCH(Lists!$J$6,$A$1:$AB$1,0))&amp;""),"")</f>
        <v/>
      </c>
      <c r="AP492" s="22">
        <f>IF(COUNT(AD492:AF492)=3,IFERROR(ROUND((AD492*Review!$P$6+AE492*Review!$P$7+AF492*Review!$P$8)/(Review!$P$6+Review!$P$7+Review!$P$8),2),""),"")</f>
        <v/>
      </c>
      <c r="AQ492" s="21">
        <f>IF(AP492="","",SUMPRODUCT(ISNUMBER($AP$2:$AP$501)*($AP$2:$AP$501&gt;AP492))+COUNTIF($AP$2:AP492,AP492))</f>
        <v/>
      </c>
    </row>
    <row r="493">
      <c r="AC493" s="19" t="n"/>
      <c r="AD493" s="23" t="n"/>
      <c r="AE493" s="23" t="n"/>
      <c r="AF493" s="23" t="n"/>
      <c r="AG493" s="23" t="n"/>
      <c r="AH493" s="23" t="n"/>
      <c r="AI493" s="23" t="n"/>
      <c r="AJ493" s="19" t="n"/>
      <c r="AK493" s="21">
        <f>IFERROR(TRIM(INDEX($A493:$AB493,MATCH(Lists!$J$2,$A$1:$AB$1,0))&amp;""),"")</f>
        <v/>
      </c>
      <c r="AL493" s="21">
        <f>IFERROR(TRIM(INDEX($A493:$AB493,MATCH(Lists!$J$3,$A$1:$AB$1,0))&amp;""),"")</f>
        <v/>
      </c>
      <c r="AM493" s="21">
        <f>IFERROR(TRIM(INDEX($A493:$AB493,MATCH(Lists!$J$4,$A$1:$AB$1,0))&amp;""),"")</f>
        <v/>
      </c>
      <c r="AN493" s="21">
        <f>IFERROR(TRIM(INDEX($A493:$AB493,MATCH(Lists!$J$5,$A$1:$AB$1,0))&amp;""),"")</f>
        <v/>
      </c>
      <c r="AO493" s="21">
        <f>IFERROR(TRIM(INDEX($A493:$AB493,MATCH(Lists!$J$6,$A$1:$AB$1,0))&amp;""),"")</f>
        <v/>
      </c>
      <c r="AP493" s="22">
        <f>IF(COUNT(AD493:AF493)=3,IFERROR(ROUND((AD493*Review!$P$6+AE493*Review!$P$7+AF493*Review!$P$8)/(Review!$P$6+Review!$P$7+Review!$P$8),2),""),"")</f>
        <v/>
      </c>
      <c r="AQ493" s="21">
        <f>IF(AP493="","",SUMPRODUCT(ISNUMBER($AP$2:$AP$501)*($AP$2:$AP$501&gt;AP493))+COUNTIF($AP$2:AP493,AP493))</f>
        <v/>
      </c>
    </row>
    <row r="494">
      <c r="AC494" s="19" t="n"/>
      <c r="AD494" s="23" t="n"/>
      <c r="AE494" s="23" t="n"/>
      <c r="AF494" s="23" t="n"/>
      <c r="AG494" s="23" t="n"/>
      <c r="AH494" s="23" t="n"/>
      <c r="AI494" s="23" t="n"/>
      <c r="AJ494" s="19" t="n"/>
      <c r="AK494" s="21">
        <f>IFERROR(TRIM(INDEX($A494:$AB494,MATCH(Lists!$J$2,$A$1:$AB$1,0))&amp;""),"")</f>
        <v/>
      </c>
      <c r="AL494" s="21">
        <f>IFERROR(TRIM(INDEX($A494:$AB494,MATCH(Lists!$J$3,$A$1:$AB$1,0))&amp;""),"")</f>
        <v/>
      </c>
      <c r="AM494" s="21">
        <f>IFERROR(TRIM(INDEX($A494:$AB494,MATCH(Lists!$J$4,$A$1:$AB$1,0))&amp;""),"")</f>
        <v/>
      </c>
      <c r="AN494" s="21">
        <f>IFERROR(TRIM(INDEX($A494:$AB494,MATCH(Lists!$J$5,$A$1:$AB$1,0))&amp;""),"")</f>
        <v/>
      </c>
      <c r="AO494" s="21">
        <f>IFERROR(TRIM(INDEX($A494:$AB494,MATCH(Lists!$J$6,$A$1:$AB$1,0))&amp;""),"")</f>
        <v/>
      </c>
      <c r="AP494" s="22">
        <f>IF(COUNT(AD494:AF494)=3,IFERROR(ROUND((AD494*Review!$P$6+AE494*Review!$P$7+AF494*Review!$P$8)/(Review!$P$6+Review!$P$7+Review!$P$8),2),""),"")</f>
        <v/>
      </c>
      <c r="AQ494" s="21">
        <f>IF(AP494="","",SUMPRODUCT(ISNUMBER($AP$2:$AP$501)*($AP$2:$AP$501&gt;AP494))+COUNTIF($AP$2:AP494,AP494))</f>
        <v/>
      </c>
    </row>
    <row r="495">
      <c r="AC495" s="19" t="n"/>
      <c r="AD495" s="23" t="n"/>
      <c r="AE495" s="23" t="n"/>
      <c r="AF495" s="23" t="n"/>
      <c r="AG495" s="23" t="n"/>
      <c r="AH495" s="23" t="n"/>
      <c r="AI495" s="23" t="n"/>
      <c r="AJ495" s="19" t="n"/>
      <c r="AK495" s="21">
        <f>IFERROR(TRIM(INDEX($A495:$AB495,MATCH(Lists!$J$2,$A$1:$AB$1,0))&amp;""),"")</f>
        <v/>
      </c>
      <c r="AL495" s="21">
        <f>IFERROR(TRIM(INDEX($A495:$AB495,MATCH(Lists!$J$3,$A$1:$AB$1,0))&amp;""),"")</f>
        <v/>
      </c>
      <c r="AM495" s="21">
        <f>IFERROR(TRIM(INDEX($A495:$AB495,MATCH(Lists!$J$4,$A$1:$AB$1,0))&amp;""),"")</f>
        <v/>
      </c>
      <c r="AN495" s="21">
        <f>IFERROR(TRIM(INDEX($A495:$AB495,MATCH(Lists!$J$5,$A$1:$AB$1,0))&amp;""),"")</f>
        <v/>
      </c>
      <c r="AO495" s="21">
        <f>IFERROR(TRIM(INDEX($A495:$AB495,MATCH(Lists!$J$6,$A$1:$AB$1,0))&amp;""),"")</f>
        <v/>
      </c>
      <c r="AP495" s="22">
        <f>IF(COUNT(AD495:AF495)=3,IFERROR(ROUND((AD495*Review!$P$6+AE495*Review!$P$7+AF495*Review!$P$8)/(Review!$P$6+Review!$P$7+Review!$P$8),2),""),"")</f>
        <v/>
      </c>
      <c r="AQ495" s="21">
        <f>IF(AP495="","",SUMPRODUCT(ISNUMBER($AP$2:$AP$501)*($AP$2:$AP$501&gt;AP495))+COUNTIF($AP$2:AP495,AP495))</f>
        <v/>
      </c>
    </row>
    <row r="496">
      <c r="AC496" s="19" t="n"/>
      <c r="AD496" s="23" t="n"/>
      <c r="AE496" s="23" t="n"/>
      <c r="AF496" s="23" t="n"/>
      <c r="AG496" s="23" t="n"/>
      <c r="AH496" s="23" t="n"/>
      <c r="AI496" s="23" t="n"/>
      <c r="AJ496" s="19" t="n"/>
      <c r="AK496" s="21">
        <f>IFERROR(TRIM(INDEX($A496:$AB496,MATCH(Lists!$J$2,$A$1:$AB$1,0))&amp;""),"")</f>
        <v/>
      </c>
      <c r="AL496" s="21">
        <f>IFERROR(TRIM(INDEX($A496:$AB496,MATCH(Lists!$J$3,$A$1:$AB$1,0))&amp;""),"")</f>
        <v/>
      </c>
      <c r="AM496" s="21">
        <f>IFERROR(TRIM(INDEX($A496:$AB496,MATCH(Lists!$J$4,$A$1:$AB$1,0))&amp;""),"")</f>
        <v/>
      </c>
      <c r="AN496" s="21">
        <f>IFERROR(TRIM(INDEX($A496:$AB496,MATCH(Lists!$J$5,$A$1:$AB$1,0))&amp;""),"")</f>
        <v/>
      </c>
      <c r="AO496" s="21">
        <f>IFERROR(TRIM(INDEX($A496:$AB496,MATCH(Lists!$J$6,$A$1:$AB$1,0))&amp;""),"")</f>
        <v/>
      </c>
      <c r="AP496" s="22">
        <f>IF(COUNT(AD496:AF496)=3,IFERROR(ROUND((AD496*Review!$P$6+AE496*Review!$P$7+AF496*Review!$P$8)/(Review!$P$6+Review!$P$7+Review!$P$8),2),""),"")</f>
        <v/>
      </c>
      <c r="AQ496" s="21">
        <f>IF(AP496="","",SUMPRODUCT(ISNUMBER($AP$2:$AP$501)*($AP$2:$AP$501&gt;AP496))+COUNTIF($AP$2:AP496,AP496))</f>
        <v/>
      </c>
    </row>
    <row r="497">
      <c r="AC497" s="19" t="n"/>
      <c r="AD497" s="23" t="n"/>
      <c r="AE497" s="23" t="n"/>
      <c r="AF497" s="23" t="n"/>
      <c r="AG497" s="23" t="n"/>
      <c r="AH497" s="23" t="n"/>
      <c r="AI497" s="23" t="n"/>
      <c r="AJ497" s="19" t="n"/>
      <c r="AK497" s="21">
        <f>IFERROR(TRIM(INDEX($A497:$AB497,MATCH(Lists!$J$2,$A$1:$AB$1,0))&amp;""),"")</f>
        <v/>
      </c>
      <c r="AL497" s="21">
        <f>IFERROR(TRIM(INDEX($A497:$AB497,MATCH(Lists!$J$3,$A$1:$AB$1,0))&amp;""),"")</f>
        <v/>
      </c>
      <c r="AM497" s="21">
        <f>IFERROR(TRIM(INDEX($A497:$AB497,MATCH(Lists!$J$4,$A$1:$AB$1,0))&amp;""),"")</f>
        <v/>
      </c>
      <c r="AN497" s="21">
        <f>IFERROR(TRIM(INDEX($A497:$AB497,MATCH(Lists!$J$5,$A$1:$AB$1,0))&amp;""),"")</f>
        <v/>
      </c>
      <c r="AO497" s="21">
        <f>IFERROR(TRIM(INDEX($A497:$AB497,MATCH(Lists!$J$6,$A$1:$AB$1,0))&amp;""),"")</f>
        <v/>
      </c>
      <c r="AP497" s="22">
        <f>IF(COUNT(AD497:AF497)=3,IFERROR(ROUND((AD497*Review!$P$6+AE497*Review!$P$7+AF497*Review!$P$8)/(Review!$P$6+Review!$P$7+Review!$P$8),2),""),"")</f>
        <v/>
      </c>
      <c r="AQ497" s="21">
        <f>IF(AP497="","",SUMPRODUCT(ISNUMBER($AP$2:$AP$501)*($AP$2:$AP$501&gt;AP497))+COUNTIF($AP$2:AP497,AP497))</f>
        <v/>
      </c>
    </row>
    <row r="498">
      <c r="AC498" s="19" t="n"/>
      <c r="AD498" s="23" t="n"/>
      <c r="AE498" s="23" t="n"/>
      <c r="AF498" s="23" t="n"/>
      <c r="AG498" s="23" t="n"/>
      <c r="AH498" s="23" t="n"/>
      <c r="AI498" s="23" t="n"/>
      <c r="AJ498" s="19" t="n"/>
      <c r="AK498" s="21">
        <f>IFERROR(TRIM(INDEX($A498:$AB498,MATCH(Lists!$J$2,$A$1:$AB$1,0))&amp;""),"")</f>
        <v/>
      </c>
      <c r="AL498" s="21">
        <f>IFERROR(TRIM(INDEX($A498:$AB498,MATCH(Lists!$J$3,$A$1:$AB$1,0))&amp;""),"")</f>
        <v/>
      </c>
      <c r="AM498" s="21">
        <f>IFERROR(TRIM(INDEX($A498:$AB498,MATCH(Lists!$J$4,$A$1:$AB$1,0))&amp;""),"")</f>
        <v/>
      </c>
      <c r="AN498" s="21">
        <f>IFERROR(TRIM(INDEX($A498:$AB498,MATCH(Lists!$J$5,$A$1:$AB$1,0))&amp;""),"")</f>
        <v/>
      </c>
      <c r="AO498" s="21">
        <f>IFERROR(TRIM(INDEX($A498:$AB498,MATCH(Lists!$J$6,$A$1:$AB$1,0))&amp;""),"")</f>
        <v/>
      </c>
      <c r="AP498" s="22">
        <f>IF(COUNT(AD498:AF498)=3,IFERROR(ROUND((AD498*Review!$P$6+AE498*Review!$P$7+AF498*Review!$P$8)/(Review!$P$6+Review!$P$7+Review!$P$8),2),""),"")</f>
        <v/>
      </c>
      <c r="AQ498" s="21">
        <f>IF(AP498="","",SUMPRODUCT(ISNUMBER($AP$2:$AP$501)*($AP$2:$AP$501&gt;AP498))+COUNTIF($AP$2:AP498,AP498))</f>
        <v/>
      </c>
    </row>
    <row r="499">
      <c r="AC499" s="19" t="n"/>
      <c r="AD499" s="23" t="n"/>
      <c r="AE499" s="23" t="n"/>
      <c r="AF499" s="23" t="n"/>
      <c r="AG499" s="23" t="n"/>
      <c r="AH499" s="23" t="n"/>
      <c r="AI499" s="23" t="n"/>
      <c r="AJ499" s="19" t="n"/>
      <c r="AK499" s="21">
        <f>IFERROR(TRIM(INDEX($A499:$AB499,MATCH(Lists!$J$2,$A$1:$AB$1,0))&amp;""),"")</f>
        <v/>
      </c>
      <c r="AL499" s="21">
        <f>IFERROR(TRIM(INDEX($A499:$AB499,MATCH(Lists!$J$3,$A$1:$AB$1,0))&amp;""),"")</f>
        <v/>
      </c>
      <c r="AM499" s="21">
        <f>IFERROR(TRIM(INDEX($A499:$AB499,MATCH(Lists!$J$4,$A$1:$AB$1,0))&amp;""),"")</f>
        <v/>
      </c>
      <c r="AN499" s="21">
        <f>IFERROR(TRIM(INDEX($A499:$AB499,MATCH(Lists!$J$5,$A$1:$AB$1,0))&amp;""),"")</f>
        <v/>
      </c>
      <c r="AO499" s="21">
        <f>IFERROR(TRIM(INDEX($A499:$AB499,MATCH(Lists!$J$6,$A$1:$AB$1,0))&amp;""),"")</f>
        <v/>
      </c>
      <c r="AP499" s="22">
        <f>IF(COUNT(AD499:AF499)=3,IFERROR(ROUND((AD499*Review!$P$6+AE499*Review!$P$7+AF499*Review!$P$8)/(Review!$P$6+Review!$P$7+Review!$P$8),2),""),"")</f>
        <v/>
      </c>
      <c r="AQ499" s="21">
        <f>IF(AP499="","",SUMPRODUCT(ISNUMBER($AP$2:$AP$501)*($AP$2:$AP$501&gt;AP499))+COUNTIF($AP$2:AP499,AP499))</f>
        <v/>
      </c>
    </row>
    <row r="500">
      <c r="AC500" s="19" t="n"/>
      <c r="AD500" s="23" t="n"/>
      <c r="AE500" s="23" t="n"/>
      <c r="AF500" s="23" t="n"/>
      <c r="AG500" s="23" t="n"/>
      <c r="AH500" s="23" t="n"/>
      <c r="AI500" s="23" t="n"/>
      <c r="AJ500" s="19" t="n"/>
      <c r="AK500" s="21">
        <f>IFERROR(TRIM(INDEX($A500:$AB500,MATCH(Lists!$J$2,$A$1:$AB$1,0))&amp;""),"")</f>
        <v/>
      </c>
      <c r="AL500" s="21">
        <f>IFERROR(TRIM(INDEX($A500:$AB500,MATCH(Lists!$J$3,$A$1:$AB$1,0))&amp;""),"")</f>
        <v/>
      </c>
      <c r="AM500" s="21">
        <f>IFERROR(TRIM(INDEX($A500:$AB500,MATCH(Lists!$J$4,$A$1:$AB$1,0))&amp;""),"")</f>
        <v/>
      </c>
      <c r="AN500" s="21">
        <f>IFERROR(TRIM(INDEX($A500:$AB500,MATCH(Lists!$J$5,$A$1:$AB$1,0))&amp;""),"")</f>
        <v/>
      </c>
      <c r="AO500" s="21">
        <f>IFERROR(TRIM(INDEX($A500:$AB500,MATCH(Lists!$J$6,$A$1:$AB$1,0))&amp;""),"")</f>
        <v/>
      </c>
      <c r="AP500" s="22">
        <f>IF(COUNT(AD500:AF500)=3,IFERROR(ROUND((AD500*Review!$P$6+AE500*Review!$P$7+AF500*Review!$P$8)/(Review!$P$6+Review!$P$7+Review!$P$8),2),""),"")</f>
        <v/>
      </c>
      <c r="AQ500" s="21">
        <f>IF(AP500="","",SUMPRODUCT(ISNUMBER($AP$2:$AP$501)*($AP$2:$AP$501&gt;AP500))+COUNTIF($AP$2:AP500,AP500))</f>
        <v/>
      </c>
    </row>
    <row r="501">
      <c r="AC501" s="19" t="n"/>
      <c r="AD501" s="23" t="n"/>
      <c r="AE501" s="23" t="n"/>
      <c r="AF501" s="23" t="n"/>
      <c r="AG501" s="23" t="n"/>
      <c r="AH501" s="23" t="n"/>
      <c r="AI501" s="23" t="n"/>
      <c r="AJ501" s="19" t="n"/>
      <c r="AK501" s="21">
        <f>IFERROR(TRIM(INDEX($A501:$AB501,MATCH(Lists!$J$2,$A$1:$AB$1,0))&amp;""),"")</f>
        <v/>
      </c>
      <c r="AL501" s="21">
        <f>IFERROR(TRIM(INDEX($A501:$AB501,MATCH(Lists!$J$3,$A$1:$AB$1,0))&amp;""),"")</f>
        <v/>
      </c>
      <c r="AM501" s="21">
        <f>IFERROR(TRIM(INDEX($A501:$AB501,MATCH(Lists!$J$4,$A$1:$AB$1,0))&amp;""),"")</f>
        <v/>
      </c>
      <c r="AN501" s="21">
        <f>IFERROR(TRIM(INDEX($A501:$AB501,MATCH(Lists!$J$5,$A$1:$AB$1,0))&amp;""),"")</f>
        <v/>
      </c>
      <c r="AO501" s="21">
        <f>IFERROR(TRIM(INDEX($A501:$AB501,MATCH(Lists!$J$6,$A$1:$AB$1,0))&amp;""),"")</f>
        <v/>
      </c>
      <c r="AP501" s="22">
        <f>IF(COUNT(AD501:AF501)=3,IFERROR(ROUND((AD501*Review!$P$6+AE501*Review!$P$7+AF501*Review!$P$8)/(Review!$P$6+Review!$P$7+Review!$P$8),2),""),"")</f>
        <v/>
      </c>
      <c r="AQ501" s="21">
        <f>IF(AP501="","",SUMPRODUCT(ISNUMBER($AP$2:$AP$501)*($AP$2:$AP$501&gt;AP501))+COUNTIF($AP$2:AP501,AP501))</f>
        <v/>
      </c>
    </row>
  </sheetData>
  <dataValidations count="5">
    <dataValidation sqref="AD2:AD501" showDropDown="0" showInputMessage="1" showErrorMessage="1" allowBlank="1" errorTitle="Fit" error="Type a whole number from 1 to 5." promptTitle="Fit" prompt="A whole number from 1 to 5." type="whole" errorStyle="warning" operator="between">
      <formula1>1</formula1>
      <formula2>5</formula2>
    </dataValidation>
    <dataValidation sqref="AE2:AE501" showDropDown="0" showInputMessage="1" showErrorMessage="1" allowBlank="1" errorTitle="Readiness" error="Type a whole number from 1 to 5." promptTitle="Readiness" prompt="A whole number from 1 to 5." type="whole" errorStyle="warning" operator="between">
      <formula1>1</formula1>
      <formula2>5</formula2>
    </dataValidation>
    <dataValidation sqref="AF2:AF501" showDropDown="0" showInputMessage="1" showErrorMessage="1" allowBlank="1" errorTitle="Goals" error="Type a whole number from 1 to 5." promptTitle="Goals" prompt="A whole number from 1 to 5." type="whole" errorStyle="warning" operator="between">
      <formula1>1</formula1>
      <formula2>5</formula2>
    </dataValidation>
    <dataValidation sqref="AG2:AG501" showDropDown="0" showInputMessage="1" showErrorMessage="1" allowBlank="1" errorTitle="Decision" error="Pick a value from the list. Accept, Waitlist or Not a fit." promptTitle="Decision" prompt="Accept, Waitlist or Not a fit." type="list" errorStyle="warning">
      <formula1>Lists!$A$2:$A$4</formula1>
    </dataValidation>
    <dataValidation sqref="AH2:AH501" showDropDown="0" showInputMessage="1" showErrorMessage="1" allowBlank="1" errorTitle="Replied" error="Pick a value from the list. Y once you have written back." promptTitle="Replied" prompt="Y once you have written back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P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24" customWidth="1" min="3" max="3"/>
    <col width="22" customWidth="1" min="4" max="4"/>
    <col width="16" customWidth="1" min="5" max="5"/>
    <col width="28" customWidth="1" min="6" max="6"/>
    <col width="7" customWidth="1" min="7" max="7"/>
    <col width="11" customWidth="1" min="8" max="8"/>
    <col width="8" customWidth="1" min="9" max="9"/>
    <col width="9" customWidth="1" min="10" max="10"/>
    <col width="12" customWidth="1" min="11" max="11"/>
    <col width="3" customWidth="1" min="12" max="12"/>
    <col width="34" customWidth="1" min="13" max="13"/>
    <col width="12" customWidth="1" min="14" max="14"/>
    <col width="14" customWidth="1" min="15" max="15"/>
    <col width="12" customWidth="1" min="16" max="16"/>
  </cols>
  <sheetData>
    <row r="1">
      <c r="A1" s="24" t="inlineStr">
        <is>
          <t>Review: who to invite</t>
        </is>
      </c>
    </row>
    <row r="2">
      <c r="A2" s="25" t="inlineStr">
        <is>
          <t>Highest score first. Score = your three 1 to 5 scores, weighted with the numbers in the yellow box.</t>
        </is>
      </c>
    </row>
    <row r="3">
      <c r="A3" s="26">
        <f>IF(COUNTIF(Applications!$A$2:$A$501,"EXAMPLE*")&gt;0,"You are looking at EXAMPLE data. Clear A2 to AI9 on Applications, then paste your own.","")</f>
        <v/>
      </c>
    </row>
    <row r="5" ht="46" customHeight="1">
      <c r="A5" s="3" t="inlineStr">
        <is>
          <t>Rank</t>
        </is>
      </c>
      <c r="B5" s="3" t="inlineStr">
        <is>
          <t>Applicant</t>
        </is>
      </c>
      <c r="C5" s="3" t="inlineStr">
        <is>
          <t>Email</t>
        </is>
      </c>
      <c r="D5" s="3" t="inlineStr">
        <is>
          <t>Wants to start</t>
        </is>
      </c>
      <c r="E5" s="3" t="inlineStr">
        <is>
          <t>Self-rated
readiness (1-10)</t>
        </is>
      </c>
      <c r="F5" s="3" t="inlineStr">
        <is>
          <t>Budget answer</t>
        </is>
      </c>
      <c r="G5" s="3" t="inlineStr">
        <is>
          <t>Fit</t>
        </is>
      </c>
      <c r="H5" s="3" t="inlineStr">
        <is>
          <t>Readiness</t>
        </is>
      </c>
      <c r="I5" s="3" t="inlineStr">
        <is>
          <t>Goals</t>
        </is>
      </c>
      <c r="J5" s="3" t="inlineStr">
        <is>
          <t>Score</t>
        </is>
      </c>
      <c r="K5" s="3" t="inlineStr">
        <is>
          <t>Decision</t>
        </is>
      </c>
      <c r="M5" s="3" t="inlineStr">
        <is>
          <t>Your numbers (change these)</t>
        </is>
      </c>
      <c r="N5" s="3" t="inlineStr">
        <is>
          <t>Your number</t>
        </is>
      </c>
      <c r="O5" s="3" t="inlineStr">
        <is>
          <t>Template default (example)</t>
        </is>
      </c>
      <c r="P5" s="3" t="inlineStr">
        <is>
          <t>In use</t>
        </is>
      </c>
    </row>
    <row r="6">
      <c r="A6" s="27">
        <f>IF(ISNUMBER(MATCH(1,Applications!$AQ$2:$AQ$501,0)),1,"")</f>
        <v/>
      </c>
      <c r="B6" s="10">
        <f>IF($A6="","",INDEX(Applications!$AK$2:$AK$501,MATCH($A6,Applications!$AQ$2:$AQ$501,0))&amp;"")</f>
        <v/>
      </c>
      <c r="C6" s="28">
        <f>IF($A6="","",INDEX(Applications!$AL$2:$AL$501,MATCH($A6,Applications!$AQ$2:$AQ$501,0))&amp;"")</f>
        <v/>
      </c>
      <c r="D6" s="28">
        <f>IF($A6="","",INDEX(Applications!$AM$2:$AM$501,MATCH($A6,Applications!$AQ$2:$AQ$501,0))&amp;"")</f>
        <v/>
      </c>
      <c r="E6" s="27">
        <f>IF($A6="","",INDEX(Applications!$AN$2:$AN$501,MATCH($A6,Applications!$AQ$2:$AQ$501,0)))</f>
        <v/>
      </c>
      <c r="F6" s="28">
        <f>IF($A6="","",INDEX(Applications!$AO$2:$AO$501,MATCH($A6,Applications!$AQ$2:$AQ$501,0))&amp;"")</f>
        <v/>
      </c>
      <c r="G6" s="27">
        <f>IF($A6="","",INDEX(Applications!$AD$2:$AD$501,MATCH($A6,Applications!$AQ$2:$AQ$501,0)))</f>
        <v/>
      </c>
      <c r="H6" s="27">
        <f>IF($A6="","",INDEX(Applications!$AE$2:$AE$501,MATCH($A6,Applications!$AQ$2:$AQ$501,0)))</f>
        <v/>
      </c>
      <c r="I6" s="27">
        <f>IF($A6="","",INDEX(Applications!$AF$2:$AF$501,MATCH($A6,Applications!$AQ$2:$AQ$501,0)))</f>
        <v/>
      </c>
      <c r="J6" s="29">
        <f>IF($A6="","",INDEX(Applications!$AP$2:$AP$501,MATCH($A6,Applications!$AQ$2:$AQ$501,0)))</f>
        <v/>
      </c>
      <c r="K6" s="27">
        <f>IF($A6="","",INDEX(Applications!$AG$2:$AG$501,MATCH($A6,Applications!$AQ$2:$AQ$501,0))&amp;"")</f>
        <v/>
      </c>
      <c r="M6" s="30" t="inlineStr">
        <is>
          <t>Weight for fit</t>
        </is>
      </c>
      <c r="N6" s="31" t="n"/>
      <c r="O6" s="32" t="n">
        <v>2</v>
      </c>
      <c r="P6" s="33">
        <f>IF(ISNUMBER(N6),N6,O6)</f>
        <v/>
      </c>
    </row>
    <row r="7">
      <c r="A7" s="27">
        <f>IF(ISNUMBER(MATCH(2,Applications!$AQ$2:$AQ$501,0)),2,"")</f>
        <v/>
      </c>
      <c r="B7" s="10">
        <f>IF($A7="","",INDEX(Applications!$AK$2:$AK$501,MATCH($A7,Applications!$AQ$2:$AQ$501,0))&amp;"")</f>
        <v/>
      </c>
      <c r="C7" s="28">
        <f>IF($A7="","",INDEX(Applications!$AL$2:$AL$501,MATCH($A7,Applications!$AQ$2:$AQ$501,0))&amp;"")</f>
        <v/>
      </c>
      <c r="D7" s="28">
        <f>IF($A7="","",INDEX(Applications!$AM$2:$AM$501,MATCH($A7,Applications!$AQ$2:$AQ$501,0))&amp;"")</f>
        <v/>
      </c>
      <c r="E7" s="27">
        <f>IF($A7="","",INDEX(Applications!$AN$2:$AN$501,MATCH($A7,Applications!$AQ$2:$AQ$501,0)))</f>
        <v/>
      </c>
      <c r="F7" s="28">
        <f>IF($A7="","",INDEX(Applications!$AO$2:$AO$501,MATCH($A7,Applications!$AQ$2:$AQ$501,0))&amp;"")</f>
        <v/>
      </c>
      <c r="G7" s="27">
        <f>IF($A7="","",INDEX(Applications!$AD$2:$AD$501,MATCH($A7,Applications!$AQ$2:$AQ$501,0)))</f>
        <v/>
      </c>
      <c r="H7" s="27">
        <f>IF($A7="","",INDEX(Applications!$AE$2:$AE$501,MATCH($A7,Applications!$AQ$2:$AQ$501,0)))</f>
        <v/>
      </c>
      <c r="I7" s="27">
        <f>IF($A7="","",INDEX(Applications!$AF$2:$AF$501,MATCH($A7,Applications!$AQ$2:$AQ$501,0)))</f>
        <v/>
      </c>
      <c r="J7" s="29">
        <f>IF($A7="","",INDEX(Applications!$AP$2:$AP$501,MATCH($A7,Applications!$AQ$2:$AQ$501,0)))</f>
        <v/>
      </c>
      <c r="K7" s="27">
        <f>IF($A7="","",INDEX(Applications!$AG$2:$AG$501,MATCH($A7,Applications!$AQ$2:$AQ$501,0))&amp;"")</f>
        <v/>
      </c>
      <c r="M7" s="30" t="inlineStr">
        <is>
          <t>Weight for readiness</t>
        </is>
      </c>
      <c r="N7" s="31" t="n"/>
      <c r="O7" s="32" t="n">
        <v>1</v>
      </c>
      <c r="P7" s="33">
        <f>IF(ISNUMBER(N7),N7,O7)</f>
        <v/>
      </c>
    </row>
    <row r="8">
      <c r="A8" s="27">
        <f>IF(ISNUMBER(MATCH(3,Applications!$AQ$2:$AQ$501,0)),3,"")</f>
        <v/>
      </c>
      <c r="B8" s="10">
        <f>IF($A8="","",INDEX(Applications!$AK$2:$AK$501,MATCH($A8,Applications!$AQ$2:$AQ$501,0))&amp;"")</f>
        <v/>
      </c>
      <c r="C8" s="28">
        <f>IF($A8="","",INDEX(Applications!$AL$2:$AL$501,MATCH($A8,Applications!$AQ$2:$AQ$501,0))&amp;"")</f>
        <v/>
      </c>
      <c r="D8" s="28">
        <f>IF($A8="","",INDEX(Applications!$AM$2:$AM$501,MATCH($A8,Applications!$AQ$2:$AQ$501,0))&amp;"")</f>
        <v/>
      </c>
      <c r="E8" s="27">
        <f>IF($A8="","",INDEX(Applications!$AN$2:$AN$501,MATCH($A8,Applications!$AQ$2:$AQ$501,0)))</f>
        <v/>
      </c>
      <c r="F8" s="28">
        <f>IF($A8="","",INDEX(Applications!$AO$2:$AO$501,MATCH($A8,Applications!$AQ$2:$AQ$501,0))&amp;"")</f>
        <v/>
      </c>
      <c r="G8" s="27">
        <f>IF($A8="","",INDEX(Applications!$AD$2:$AD$501,MATCH($A8,Applications!$AQ$2:$AQ$501,0)))</f>
        <v/>
      </c>
      <c r="H8" s="27">
        <f>IF($A8="","",INDEX(Applications!$AE$2:$AE$501,MATCH($A8,Applications!$AQ$2:$AQ$501,0)))</f>
        <v/>
      </c>
      <c r="I8" s="27">
        <f>IF($A8="","",INDEX(Applications!$AF$2:$AF$501,MATCH($A8,Applications!$AQ$2:$AQ$501,0)))</f>
        <v/>
      </c>
      <c r="J8" s="29">
        <f>IF($A8="","",INDEX(Applications!$AP$2:$AP$501,MATCH($A8,Applications!$AQ$2:$AQ$501,0)))</f>
        <v/>
      </c>
      <c r="K8" s="27">
        <f>IF($A8="","",INDEX(Applications!$AG$2:$AG$501,MATCH($A8,Applications!$AQ$2:$AQ$501,0))&amp;"")</f>
        <v/>
      </c>
      <c r="M8" s="30" t="inlineStr">
        <is>
          <t>Weight for goals</t>
        </is>
      </c>
      <c r="N8" s="31" t="n"/>
      <c r="O8" s="32" t="n">
        <v>1</v>
      </c>
      <c r="P8" s="33">
        <f>IF(ISNUMBER(N8),N8,O8)</f>
        <v/>
      </c>
    </row>
    <row r="9">
      <c r="A9" s="27">
        <f>IF(ISNUMBER(MATCH(4,Applications!$AQ$2:$AQ$501,0)),4,"")</f>
        <v/>
      </c>
      <c r="B9" s="10">
        <f>IF($A9="","",INDEX(Applications!$AK$2:$AK$501,MATCH($A9,Applications!$AQ$2:$AQ$501,0))&amp;"")</f>
        <v/>
      </c>
      <c r="C9" s="28">
        <f>IF($A9="","",INDEX(Applications!$AL$2:$AL$501,MATCH($A9,Applications!$AQ$2:$AQ$501,0))&amp;"")</f>
        <v/>
      </c>
      <c r="D9" s="28">
        <f>IF($A9="","",INDEX(Applications!$AM$2:$AM$501,MATCH($A9,Applications!$AQ$2:$AQ$501,0))&amp;"")</f>
        <v/>
      </c>
      <c r="E9" s="27">
        <f>IF($A9="","",INDEX(Applications!$AN$2:$AN$501,MATCH($A9,Applications!$AQ$2:$AQ$501,0)))</f>
        <v/>
      </c>
      <c r="F9" s="28">
        <f>IF($A9="","",INDEX(Applications!$AO$2:$AO$501,MATCH($A9,Applications!$AQ$2:$AQ$501,0))&amp;"")</f>
        <v/>
      </c>
      <c r="G9" s="27">
        <f>IF($A9="","",INDEX(Applications!$AD$2:$AD$501,MATCH($A9,Applications!$AQ$2:$AQ$501,0)))</f>
        <v/>
      </c>
      <c r="H9" s="27">
        <f>IF($A9="","",INDEX(Applications!$AE$2:$AE$501,MATCH($A9,Applications!$AQ$2:$AQ$501,0)))</f>
        <v/>
      </c>
      <c r="I9" s="27">
        <f>IF($A9="","",INDEX(Applications!$AF$2:$AF$501,MATCH($A9,Applications!$AQ$2:$AQ$501,0)))</f>
        <v/>
      </c>
      <c r="J9" s="29">
        <f>IF($A9="","",INDEX(Applications!$AP$2:$AP$501,MATCH($A9,Applications!$AQ$2:$AQ$501,0)))</f>
        <v/>
      </c>
      <c r="K9" s="27">
        <f>IF($A9="","",INDEX(Applications!$AG$2:$AG$501,MATCH($A9,Applications!$AQ$2:$AQ$501,0))&amp;"")</f>
        <v/>
      </c>
    </row>
    <row r="10">
      <c r="A10" s="27">
        <f>IF(ISNUMBER(MATCH(5,Applications!$AQ$2:$AQ$501,0)),5,"")</f>
        <v/>
      </c>
      <c r="B10" s="10">
        <f>IF($A10="","",INDEX(Applications!$AK$2:$AK$501,MATCH($A10,Applications!$AQ$2:$AQ$501,0))&amp;"")</f>
        <v/>
      </c>
      <c r="C10" s="28">
        <f>IF($A10="","",INDEX(Applications!$AL$2:$AL$501,MATCH($A10,Applications!$AQ$2:$AQ$501,0))&amp;"")</f>
        <v/>
      </c>
      <c r="D10" s="28">
        <f>IF($A10="","",INDEX(Applications!$AM$2:$AM$501,MATCH($A10,Applications!$AQ$2:$AQ$501,0))&amp;"")</f>
        <v/>
      </c>
      <c r="E10" s="27">
        <f>IF($A10="","",INDEX(Applications!$AN$2:$AN$501,MATCH($A10,Applications!$AQ$2:$AQ$501,0)))</f>
        <v/>
      </c>
      <c r="F10" s="28">
        <f>IF($A10="","",INDEX(Applications!$AO$2:$AO$501,MATCH($A10,Applications!$AQ$2:$AQ$501,0))&amp;"")</f>
        <v/>
      </c>
      <c r="G10" s="27">
        <f>IF($A10="","",INDEX(Applications!$AD$2:$AD$501,MATCH($A10,Applications!$AQ$2:$AQ$501,0)))</f>
        <v/>
      </c>
      <c r="H10" s="27">
        <f>IF($A10="","",INDEX(Applications!$AE$2:$AE$501,MATCH($A10,Applications!$AQ$2:$AQ$501,0)))</f>
        <v/>
      </c>
      <c r="I10" s="27">
        <f>IF($A10="","",INDEX(Applications!$AF$2:$AF$501,MATCH($A10,Applications!$AQ$2:$AQ$501,0)))</f>
        <v/>
      </c>
      <c r="J10" s="29">
        <f>IF($A10="","",INDEX(Applications!$AP$2:$AP$501,MATCH($A10,Applications!$AQ$2:$AQ$501,0)))</f>
        <v/>
      </c>
      <c r="K10" s="27">
        <f>IF($A10="","",INDEX(Applications!$AG$2:$AG$501,MATCH($A10,Applications!$AQ$2:$AQ$501,0))&amp;"")</f>
        <v/>
      </c>
    </row>
    <row r="11">
      <c r="A11" s="27">
        <f>IF(ISNUMBER(MATCH(6,Applications!$AQ$2:$AQ$501,0)),6,"")</f>
        <v/>
      </c>
      <c r="B11" s="10">
        <f>IF($A11="","",INDEX(Applications!$AK$2:$AK$501,MATCH($A11,Applications!$AQ$2:$AQ$501,0))&amp;"")</f>
        <v/>
      </c>
      <c r="C11" s="28">
        <f>IF($A11="","",INDEX(Applications!$AL$2:$AL$501,MATCH($A11,Applications!$AQ$2:$AQ$501,0))&amp;"")</f>
        <v/>
      </c>
      <c r="D11" s="28">
        <f>IF($A11="","",INDEX(Applications!$AM$2:$AM$501,MATCH($A11,Applications!$AQ$2:$AQ$501,0))&amp;"")</f>
        <v/>
      </c>
      <c r="E11" s="27">
        <f>IF($A11="","",INDEX(Applications!$AN$2:$AN$501,MATCH($A11,Applications!$AQ$2:$AQ$501,0)))</f>
        <v/>
      </c>
      <c r="F11" s="28">
        <f>IF($A11="","",INDEX(Applications!$AO$2:$AO$501,MATCH($A11,Applications!$AQ$2:$AQ$501,0))&amp;"")</f>
        <v/>
      </c>
      <c r="G11" s="27">
        <f>IF($A11="","",INDEX(Applications!$AD$2:$AD$501,MATCH($A11,Applications!$AQ$2:$AQ$501,0)))</f>
        <v/>
      </c>
      <c r="H11" s="27">
        <f>IF($A11="","",INDEX(Applications!$AE$2:$AE$501,MATCH($A11,Applications!$AQ$2:$AQ$501,0)))</f>
        <v/>
      </c>
      <c r="I11" s="27">
        <f>IF($A11="","",INDEX(Applications!$AF$2:$AF$501,MATCH($A11,Applications!$AQ$2:$AQ$501,0)))</f>
        <v/>
      </c>
      <c r="J11" s="29">
        <f>IF($A11="","",INDEX(Applications!$AP$2:$AP$501,MATCH($A11,Applications!$AQ$2:$AQ$501,0)))</f>
        <v/>
      </c>
      <c r="K11" s="27">
        <f>IF($A11="","",INDEX(Applications!$AG$2:$AG$501,MATCH($A11,Applications!$AQ$2:$AQ$501,0))&amp;"")</f>
        <v/>
      </c>
      <c r="M11" s="3" t="inlineStr">
        <is>
          <t>Decisions</t>
        </is>
      </c>
      <c r="N11" s="3" t="inlineStr">
        <is>
          <t>People</t>
        </is>
      </c>
    </row>
    <row r="12">
      <c r="A12" s="27">
        <f>IF(ISNUMBER(MATCH(7,Applications!$AQ$2:$AQ$501,0)),7,"")</f>
        <v/>
      </c>
      <c r="B12" s="10">
        <f>IF($A12="","",INDEX(Applications!$AK$2:$AK$501,MATCH($A12,Applications!$AQ$2:$AQ$501,0))&amp;"")</f>
        <v/>
      </c>
      <c r="C12" s="28">
        <f>IF($A12="","",INDEX(Applications!$AL$2:$AL$501,MATCH($A12,Applications!$AQ$2:$AQ$501,0))&amp;"")</f>
        <v/>
      </c>
      <c r="D12" s="28">
        <f>IF($A12="","",INDEX(Applications!$AM$2:$AM$501,MATCH($A12,Applications!$AQ$2:$AQ$501,0))&amp;"")</f>
        <v/>
      </c>
      <c r="E12" s="27">
        <f>IF($A12="","",INDEX(Applications!$AN$2:$AN$501,MATCH($A12,Applications!$AQ$2:$AQ$501,0)))</f>
        <v/>
      </c>
      <c r="F12" s="28">
        <f>IF($A12="","",INDEX(Applications!$AO$2:$AO$501,MATCH($A12,Applications!$AQ$2:$AQ$501,0))&amp;"")</f>
        <v/>
      </c>
      <c r="G12" s="27">
        <f>IF($A12="","",INDEX(Applications!$AD$2:$AD$501,MATCH($A12,Applications!$AQ$2:$AQ$501,0)))</f>
        <v/>
      </c>
      <c r="H12" s="27">
        <f>IF($A12="","",INDEX(Applications!$AE$2:$AE$501,MATCH($A12,Applications!$AQ$2:$AQ$501,0)))</f>
        <v/>
      </c>
      <c r="I12" s="27">
        <f>IF($A12="","",INDEX(Applications!$AF$2:$AF$501,MATCH($A12,Applications!$AQ$2:$AQ$501,0)))</f>
        <v/>
      </c>
      <c r="J12" s="29">
        <f>IF($A12="","",INDEX(Applications!$AP$2:$AP$501,MATCH($A12,Applications!$AQ$2:$AQ$501,0)))</f>
        <v/>
      </c>
      <c r="K12" s="27">
        <f>IF($A12="","",INDEX(Applications!$AG$2:$AG$501,MATCH($A12,Applications!$AQ$2:$AQ$501,0))&amp;"")</f>
        <v/>
      </c>
      <c r="M12" s="28" t="inlineStr">
        <is>
          <t>Accept</t>
        </is>
      </c>
      <c r="N12" s="28">
        <f>COUNTIF(Applications!$AG$2:$AG$501,Lists!A2)</f>
        <v/>
      </c>
    </row>
    <row r="13">
      <c r="A13" s="27">
        <f>IF(ISNUMBER(MATCH(8,Applications!$AQ$2:$AQ$501,0)),8,"")</f>
        <v/>
      </c>
      <c r="B13" s="10">
        <f>IF($A13="","",INDEX(Applications!$AK$2:$AK$501,MATCH($A13,Applications!$AQ$2:$AQ$501,0))&amp;"")</f>
        <v/>
      </c>
      <c r="C13" s="28">
        <f>IF($A13="","",INDEX(Applications!$AL$2:$AL$501,MATCH($A13,Applications!$AQ$2:$AQ$501,0))&amp;"")</f>
        <v/>
      </c>
      <c r="D13" s="28">
        <f>IF($A13="","",INDEX(Applications!$AM$2:$AM$501,MATCH($A13,Applications!$AQ$2:$AQ$501,0))&amp;"")</f>
        <v/>
      </c>
      <c r="E13" s="27">
        <f>IF($A13="","",INDEX(Applications!$AN$2:$AN$501,MATCH($A13,Applications!$AQ$2:$AQ$501,0)))</f>
        <v/>
      </c>
      <c r="F13" s="28">
        <f>IF($A13="","",INDEX(Applications!$AO$2:$AO$501,MATCH($A13,Applications!$AQ$2:$AQ$501,0))&amp;"")</f>
        <v/>
      </c>
      <c r="G13" s="27">
        <f>IF($A13="","",INDEX(Applications!$AD$2:$AD$501,MATCH($A13,Applications!$AQ$2:$AQ$501,0)))</f>
        <v/>
      </c>
      <c r="H13" s="27">
        <f>IF($A13="","",INDEX(Applications!$AE$2:$AE$501,MATCH($A13,Applications!$AQ$2:$AQ$501,0)))</f>
        <v/>
      </c>
      <c r="I13" s="27">
        <f>IF($A13="","",INDEX(Applications!$AF$2:$AF$501,MATCH($A13,Applications!$AQ$2:$AQ$501,0)))</f>
        <v/>
      </c>
      <c r="J13" s="29">
        <f>IF($A13="","",INDEX(Applications!$AP$2:$AP$501,MATCH($A13,Applications!$AQ$2:$AQ$501,0)))</f>
        <v/>
      </c>
      <c r="K13" s="27">
        <f>IF($A13="","",INDEX(Applications!$AG$2:$AG$501,MATCH($A13,Applications!$AQ$2:$AQ$501,0))&amp;"")</f>
        <v/>
      </c>
      <c r="M13" s="28" t="inlineStr">
        <is>
          <t>Waitlist</t>
        </is>
      </c>
      <c r="N13" s="28">
        <f>COUNTIF(Applications!$AG$2:$AG$501,Lists!A3)</f>
        <v/>
      </c>
    </row>
    <row r="14">
      <c r="A14" s="27">
        <f>IF(ISNUMBER(MATCH(9,Applications!$AQ$2:$AQ$501,0)),9,"")</f>
        <v/>
      </c>
      <c r="B14" s="10">
        <f>IF($A14="","",INDEX(Applications!$AK$2:$AK$501,MATCH($A14,Applications!$AQ$2:$AQ$501,0))&amp;"")</f>
        <v/>
      </c>
      <c r="C14" s="28">
        <f>IF($A14="","",INDEX(Applications!$AL$2:$AL$501,MATCH($A14,Applications!$AQ$2:$AQ$501,0))&amp;"")</f>
        <v/>
      </c>
      <c r="D14" s="28">
        <f>IF($A14="","",INDEX(Applications!$AM$2:$AM$501,MATCH($A14,Applications!$AQ$2:$AQ$501,0))&amp;"")</f>
        <v/>
      </c>
      <c r="E14" s="27">
        <f>IF($A14="","",INDEX(Applications!$AN$2:$AN$501,MATCH($A14,Applications!$AQ$2:$AQ$501,0)))</f>
        <v/>
      </c>
      <c r="F14" s="28">
        <f>IF($A14="","",INDEX(Applications!$AO$2:$AO$501,MATCH($A14,Applications!$AQ$2:$AQ$501,0))&amp;"")</f>
        <v/>
      </c>
      <c r="G14" s="27">
        <f>IF($A14="","",INDEX(Applications!$AD$2:$AD$501,MATCH($A14,Applications!$AQ$2:$AQ$501,0)))</f>
        <v/>
      </c>
      <c r="H14" s="27">
        <f>IF($A14="","",INDEX(Applications!$AE$2:$AE$501,MATCH($A14,Applications!$AQ$2:$AQ$501,0)))</f>
        <v/>
      </c>
      <c r="I14" s="27">
        <f>IF($A14="","",INDEX(Applications!$AF$2:$AF$501,MATCH($A14,Applications!$AQ$2:$AQ$501,0)))</f>
        <v/>
      </c>
      <c r="J14" s="29">
        <f>IF($A14="","",INDEX(Applications!$AP$2:$AP$501,MATCH($A14,Applications!$AQ$2:$AQ$501,0)))</f>
        <v/>
      </c>
      <c r="K14" s="27">
        <f>IF($A14="","",INDEX(Applications!$AG$2:$AG$501,MATCH($A14,Applications!$AQ$2:$AQ$501,0))&amp;"")</f>
        <v/>
      </c>
      <c r="M14" s="28" t="inlineStr">
        <is>
          <t>Not a fit</t>
        </is>
      </c>
      <c r="N14" s="28">
        <f>COUNTIF(Applications!$AG$2:$AG$501,Lists!A4)</f>
        <v/>
      </c>
    </row>
    <row r="15">
      <c r="A15" s="27">
        <f>IF(ISNUMBER(MATCH(10,Applications!$AQ$2:$AQ$501,0)),10,"")</f>
        <v/>
      </c>
      <c r="B15" s="10">
        <f>IF($A15="","",INDEX(Applications!$AK$2:$AK$501,MATCH($A15,Applications!$AQ$2:$AQ$501,0))&amp;"")</f>
        <v/>
      </c>
      <c r="C15" s="28">
        <f>IF($A15="","",INDEX(Applications!$AL$2:$AL$501,MATCH($A15,Applications!$AQ$2:$AQ$501,0))&amp;"")</f>
        <v/>
      </c>
      <c r="D15" s="28">
        <f>IF($A15="","",INDEX(Applications!$AM$2:$AM$501,MATCH($A15,Applications!$AQ$2:$AQ$501,0))&amp;"")</f>
        <v/>
      </c>
      <c r="E15" s="27">
        <f>IF($A15="","",INDEX(Applications!$AN$2:$AN$501,MATCH($A15,Applications!$AQ$2:$AQ$501,0)))</f>
        <v/>
      </c>
      <c r="F15" s="28">
        <f>IF($A15="","",INDEX(Applications!$AO$2:$AO$501,MATCH($A15,Applications!$AQ$2:$AQ$501,0))&amp;"")</f>
        <v/>
      </c>
      <c r="G15" s="27">
        <f>IF($A15="","",INDEX(Applications!$AD$2:$AD$501,MATCH($A15,Applications!$AQ$2:$AQ$501,0)))</f>
        <v/>
      </c>
      <c r="H15" s="27">
        <f>IF($A15="","",INDEX(Applications!$AE$2:$AE$501,MATCH($A15,Applications!$AQ$2:$AQ$501,0)))</f>
        <v/>
      </c>
      <c r="I15" s="27">
        <f>IF($A15="","",INDEX(Applications!$AF$2:$AF$501,MATCH($A15,Applications!$AQ$2:$AQ$501,0)))</f>
        <v/>
      </c>
      <c r="J15" s="29">
        <f>IF($A15="","",INDEX(Applications!$AP$2:$AP$501,MATCH($A15,Applications!$AQ$2:$AQ$501,0)))</f>
        <v/>
      </c>
      <c r="K15" s="27">
        <f>IF($A15="","",INDEX(Applications!$AG$2:$AG$501,MATCH($A15,Applications!$AQ$2:$AQ$501,0))&amp;"")</f>
        <v/>
      </c>
      <c r="M15" s="28" t="inlineStr">
        <is>
          <t>Applications, not decided yet</t>
        </is>
      </c>
      <c r="N15" s="28">
        <f>SUMPRODUCT((LEN(Applications!$AK$2:$AK$501)&gt;0)*1)-SUM(N12:N14)</f>
        <v/>
      </c>
    </row>
    <row r="16">
      <c r="A16" s="27">
        <f>IF(ISNUMBER(MATCH(11,Applications!$AQ$2:$AQ$501,0)),11,"")</f>
        <v/>
      </c>
      <c r="B16" s="10">
        <f>IF($A16="","",INDEX(Applications!$AK$2:$AK$501,MATCH($A16,Applications!$AQ$2:$AQ$501,0))&amp;"")</f>
        <v/>
      </c>
      <c r="C16" s="28">
        <f>IF($A16="","",INDEX(Applications!$AL$2:$AL$501,MATCH($A16,Applications!$AQ$2:$AQ$501,0))&amp;"")</f>
        <v/>
      </c>
      <c r="D16" s="28">
        <f>IF($A16="","",INDEX(Applications!$AM$2:$AM$501,MATCH($A16,Applications!$AQ$2:$AQ$501,0))&amp;"")</f>
        <v/>
      </c>
      <c r="E16" s="27">
        <f>IF($A16="","",INDEX(Applications!$AN$2:$AN$501,MATCH($A16,Applications!$AQ$2:$AQ$501,0)))</f>
        <v/>
      </c>
      <c r="F16" s="28">
        <f>IF($A16="","",INDEX(Applications!$AO$2:$AO$501,MATCH($A16,Applications!$AQ$2:$AQ$501,0))&amp;"")</f>
        <v/>
      </c>
      <c r="G16" s="27">
        <f>IF($A16="","",INDEX(Applications!$AD$2:$AD$501,MATCH($A16,Applications!$AQ$2:$AQ$501,0)))</f>
        <v/>
      </c>
      <c r="H16" s="27">
        <f>IF($A16="","",INDEX(Applications!$AE$2:$AE$501,MATCH($A16,Applications!$AQ$2:$AQ$501,0)))</f>
        <v/>
      </c>
      <c r="I16" s="27">
        <f>IF($A16="","",INDEX(Applications!$AF$2:$AF$501,MATCH($A16,Applications!$AQ$2:$AQ$501,0)))</f>
        <v/>
      </c>
      <c r="J16" s="29">
        <f>IF($A16="","",INDEX(Applications!$AP$2:$AP$501,MATCH($A16,Applications!$AQ$2:$AQ$501,0)))</f>
        <v/>
      </c>
      <c r="K16" s="27">
        <f>IF($A16="","",INDEX(Applications!$AG$2:$AG$501,MATCH($A16,Applications!$AQ$2:$AQ$501,0))&amp;"")</f>
        <v/>
      </c>
      <c r="M16" s="28" t="inlineStr">
        <is>
          <t>Decided, still to reply</t>
        </is>
      </c>
      <c r="N16" s="28">
        <f>SUMPRODUCT((LEN(Applications!$AG$2:$AG$501)&gt;0)*(Applications!$AH$2:$AH$501&lt;&gt;"Y"))</f>
        <v/>
      </c>
    </row>
    <row r="17">
      <c r="A17" s="27">
        <f>IF(ISNUMBER(MATCH(12,Applications!$AQ$2:$AQ$501,0)),12,"")</f>
        <v/>
      </c>
      <c r="B17" s="10">
        <f>IF($A17="","",INDEX(Applications!$AK$2:$AK$501,MATCH($A17,Applications!$AQ$2:$AQ$501,0))&amp;"")</f>
        <v/>
      </c>
      <c r="C17" s="28">
        <f>IF($A17="","",INDEX(Applications!$AL$2:$AL$501,MATCH($A17,Applications!$AQ$2:$AQ$501,0))&amp;"")</f>
        <v/>
      </c>
      <c r="D17" s="28">
        <f>IF($A17="","",INDEX(Applications!$AM$2:$AM$501,MATCH($A17,Applications!$AQ$2:$AQ$501,0))&amp;"")</f>
        <v/>
      </c>
      <c r="E17" s="27">
        <f>IF($A17="","",INDEX(Applications!$AN$2:$AN$501,MATCH($A17,Applications!$AQ$2:$AQ$501,0)))</f>
        <v/>
      </c>
      <c r="F17" s="28">
        <f>IF($A17="","",INDEX(Applications!$AO$2:$AO$501,MATCH($A17,Applications!$AQ$2:$AQ$501,0))&amp;"")</f>
        <v/>
      </c>
      <c r="G17" s="27">
        <f>IF($A17="","",INDEX(Applications!$AD$2:$AD$501,MATCH($A17,Applications!$AQ$2:$AQ$501,0)))</f>
        <v/>
      </c>
      <c r="H17" s="27">
        <f>IF($A17="","",INDEX(Applications!$AE$2:$AE$501,MATCH($A17,Applications!$AQ$2:$AQ$501,0)))</f>
        <v/>
      </c>
      <c r="I17" s="27">
        <f>IF($A17="","",INDEX(Applications!$AF$2:$AF$501,MATCH($A17,Applications!$AQ$2:$AQ$501,0)))</f>
        <v/>
      </c>
      <c r="J17" s="29">
        <f>IF($A17="","",INDEX(Applications!$AP$2:$AP$501,MATCH($A17,Applications!$AQ$2:$AQ$501,0)))</f>
        <v/>
      </c>
      <c r="K17" s="27">
        <f>IF($A17="","",INDEX(Applications!$AG$2:$AG$501,MATCH($A17,Applications!$AQ$2:$AQ$501,0))&amp;"")</f>
        <v/>
      </c>
      <c r="M17" s="28" t="inlineStr">
        <is>
          <t>Scored (all three scores)</t>
        </is>
      </c>
      <c r="N17" s="28">
        <f>COUNT(Applications!$AP$2:$AP$501)</f>
        <v/>
      </c>
    </row>
    <row r="18">
      <c r="A18" s="27">
        <f>IF(ISNUMBER(MATCH(13,Applications!$AQ$2:$AQ$501,0)),13,"")</f>
        <v/>
      </c>
      <c r="B18" s="10">
        <f>IF($A18="","",INDEX(Applications!$AK$2:$AK$501,MATCH($A18,Applications!$AQ$2:$AQ$501,0))&amp;"")</f>
        <v/>
      </c>
      <c r="C18" s="28">
        <f>IF($A18="","",INDEX(Applications!$AL$2:$AL$501,MATCH($A18,Applications!$AQ$2:$AQ$501,0))&amp;"")</f>
        <v/>
      </c>
      <c r="D18" s="28">
        <f>IF($A18="","",INDEX(Applications!$AM$2:$AM$501,MATCH($A18,Applications!$AQ$2:$AQ$501,0))&amp;"")</f>
        <v/>
      </c>
      <c r="E18" s="27">
        <f>IF($A18="","",INDEX(Applications!$AN$2:$AN$501,MATCH($A18,Applications!$AQ$2:$AQ$501,0)))</f>
        <v/>
      </c>
      <c r="F18" s="28">
        <f>IF($A18="","",INDEX(Applications!$AO$2:$AO$501,MATCH($A18,Applications!$AQ$2:$AQ$501,0))&amp;"")</f>
        <v/>
      </c>
      <c r="G18" s="27">
        <f>IF($A18="","",INDEX(Applications!$AD$2:$AD$501,MATCH($A18,Applications!$AQ$2:$AQ$501,0)))</f>
        <v/>
      </c>
      <c r="H18" s="27">
        <f>IF($A18="","",INDEX(Applications!$AE$2:$AE$501,MATCH($A18,Applications!$AQ$2:$AQ$501,0)))</f>
        <v/>
      </c>
      <c r="I18" s="27">
        <f>IF($A18="","",INDEX(Applications!$AF$2:$AF$501,MATCH($A18,Applications!$AQ$2:$AQ$501,0)))</f>
        <v/>
      </c>
      <c r="J18" s="29">
        <f>IF($A18="","",INDEX(Applications!$AP$2:$AP$501,MATCH($A18,Applications!$AQ$2:$AQ$501,0)))</f>
        <v/>
      </c>
      <c r="K18" s="27">
        <f>IF($A18="","",INDEX(Applications!$AG$2:$AG$501,MATCH($A18,Applications!$AQ$2:$AQ$501,0))&amp;"")</f>
        <v/>
      </c>
    </row>
    <row r="19">
      <c r="A19" s="27">
        <f>IF(ISNUMBER(MATCH(14,Applications!$AQ$2:$AQ$501,0)),14,"")</f>
        <v/>
      </c>
      <c r="B19" s="10">
        <f>IF($A19="","",INDEX(Applications!$AK$2:$AK$501,MATCH($A19,Applications!$AQ$2:$AQ$501,0))&amp;"")</f>
        <v/>
      </c>
      <c r="C19" s="28">
        <f>IF($A19="","",INDEX(Applications!$AL$2:$AL$501,MATCH($A19,Applications!$AQ$2:$AQ$501,0))&amp;"")</f>
        <v/>
      </c>
      <c r="D19" s="28">
        <f>IF($A19="","",INDEX(Applications!$AM$2:$AM$501,MATCH($A19,Applications!$AQ$2:$AQ$501,0))&amp;"")</f>
        <v/>
      </c>
      <c r="E19" s="27">
        <f>IF($A19="","",INDEX(Applications!$AN$2:$AN$501,MATCH($A19,Applications!$AQ$2:$AQ$501,0)))</f>
        <v/>
      </c>
      <c r="F19" s="28">
        <f>IF($A19="","",INDEX(Applications!$AO$2:$AO$501,MATCH($A19,Applications!$AQ$2:$AQ$501,0))&amp;"")</f>
        <v/>
      </c>
      <c r="G19" s="27">
        <f>IF($A19="","",INDEX(Applications!$AD$2:$AD$501,MATCH($A19,Applications!$AQ$2:$AQ$501,0)))</f>
        <v/>
      </c>
      <c r="H19" s="27">
        <f>IF($A19="","",INDEX(Applications!$AE$2:$AE$501,MATCH($A19,Applications!$AQ$2:$AQ$501,0)))</f>
        <v/>
      </c>
      <c r="I19" s="27">
        <f>IF($A19="","",INDEX(Applications!$AF$2:$AF$501,MATCH($A19,Applications!$AQ$2:$AQ$501,0)))</f>
        <v/>
      </c>
      <c r="J19" s="29">
        <f>IF($A19="","",INDEX(Applications!$AP$2:$AP$501,MATCH($A19,Applications!$AQ$2:$AQ$501,0)))</f>
        <v/>
      </c>
      <c r="K19" s="27">
        <f>IF($A19="","",INDEX(Applications!$AG$2:$AG$501,MATCH($A19,Applications!$AQ$2:$AQ$501,0))&amp;"")</f>
        <v/>
      </c>
      <c r="M19" s="14" t="inlineStr">
        <is>
          <t>Yellow = you type or pick. Grey = worked out for you.</t>
        </is>
      </c>
    </row>
    <row r="20">
      <c r="A20" s="27">
        <f>IF(ISNUMBER(MATCH(15,Applications!$AQ$2:$AQ$501,0)),15,"")</f>
        <v/>
      </c>
      <c r="B20" s="10">
        <f>IF($A20="","",INDEX(Applications!$AK$2:$AK$501,MATCH($A20,Applications!$AQ$2:$AQ$501,0))&amp;"")</f>
        <v/>
      </c>
      <c r="C20" s="28">
        <f>IF($A20="","",INDEX(Applications!$AL$2:$AL$501,MATCH($A20,Applications!$AQ$2:$AQ$501,0))&amp;"")</f>
        <v/>
      </c>
      <c r="D20" s="28">
        <f>IF($A20="","",INDEX(Applications!$AM$2:$AM$501,MATCH($A20,Applications!$AQ$2:$AQ$501,0))&amp;"")</f>
        <v/>
      </c>
      <c r="E20" s="27">
        <f>IF($A20="","",INDEX(Applications!$AN$2:$AN$501,MATCH($A20,Applications!$AQ$2:$AQ$501,0)))</f>
        <v/>
      </c>
      <c r="F20" s="28">
        <f>IF($A20="","",INDEX(Applications!$AO$2:$AO$501,MATCH($A20,Applications!$AQ$2:$AQ$501,0))&amp;"")</f>
        <v/>
      </c>
      <c r="G20" s="27">
        <f>IF($A20="","",INDEX(Applications!$AD$2:$AD$501,MATCH($A20,Applications!$AQ$2:$AQ$501,0)))</f>
        <v/>
      </c>
      <c r="H20" s="27">
        <f>IF($A20="","",INDEX(Applications!$AE$2:$AE$501,MATCH($A20,Applications!$AQ$2:$AQ$501,0)))</f>
        <v/>
      </c>
      <c r="I20" s="27">
        <f>IF($A20="","",INDEX(Applications!$AF$2:$AF$501,MATCH($A20,Applications!$AQ$2:$AQ$501,0)))</f>
        <v/>
      </c>
      <c r="J20" s="29">
        <f>IF($A20="","",INDEX(Applications!$AP$2:$AP$501,MATCH($A20,Applications!$AQ$2:$AQ$501,0)))</f>
        <v/>
      </c>
      <c r="K20" s="27">
        <f>IF($A20="","",INDEX(Applications!$AG$2:$AG$501,MATCH($A20,Applications!$AQ$2:$AQ$501,0))&amp;"")</f>
        <v/>
      </c>
    </row>
    <row r="21">
      <c r="A21" s="27">
        <f>IF(ISNUMBER(MATCH(16,Applications!$AQ$2:$AQ$501,0)),16,"")</f>
        <v/>
      </c>
      <c r="B21" s="10">
        <f>IF($A21="","",INDEX(Applications!$AK$2:$AK$501,MATCH($A21,Applications!$AQ$2:$AQ$501,0))&amp;"")</f>
        <v/>
      </c>
      <c r="C21" s="28">
        <f>IF($A21="","",INDEX(Applications!$AL$2:$AL$501,MATCH($A21,Applications!$AQ$2:$AQ$501,0))&amp;"")</f>
        <v/>
      </c>
      <c r="D21" s="28">
        <f>IF($A21="","",INDEX(Applications!$AM$2:$AM$501,MATCH($A21,Applications!$AQ$2:$AQ$501,0))&amp;"")</f>
        <v/>
      </c>
      <c r="E21" s="27">
        <f>IF($A21="","",INDEX(Applications!$AN$2:$AN$501,MATCH($A21,Applications!$AQ$2:$AQ$501,0)))</f>
        <v/>
      </c>
      <c r="F21" s="28">
        <f>IF($A21="","",INDEX(Applications!$AO$2:$AO$501,MATCH($A21,Applications!$AQ$2:$AQ$501,0))&amp;"")</f>
        <v/>
      </c>
      <c r="G21" s="27">
        <f>IF($A21="","",INDEX(Applications!$AD$2:$AD$501,MATCH($A21,Applications!$AQ$2:$AQ$501,0)))</f>
        <v/>
      </c>
      <c r="H21" s="27">
        <f>IF($A21="","",INDEX(Applications!$AE$2:$AE$501,MATCH($A21,Applications!$AQ$2:$AQ$501,0)))</f>
        <v/>
      </c>
      <c r="I21" s="27">
        <f>IF($A21="","",INDEX(Applications!$AF$2:$AF$501,MATCH($A21,Applications!$AQ$2:$AQ$501,0)))</f>
        <v/>
      </c>
      <c r="J21" s="29">
        <f>IF($A21="","",INDEX(Applications!$AP$2:$AP$501,MATCH($A21,Applications!$AQ$2:$AQ$501,0)))</f>
        <v/>
      </c>
      <c r="K21" s="27">
        <f>IF($A21="","",INDEX(Applications!$AG$2:$AG$501,MATCH($A21,Applications!$AQ$2:$AQ$501,0))&amp;"")</f>
        <v/>
      </c>
    </row>
    <row r="22">
      <c r="A22" s="27">
        <f>IF(ISNUMBER(MATCH(17,Applications!$AQ$2:$AQ$501,0)),17,"")</f>
        <v/>
      </c>
      <c r="B22" s="10">
        <f>IF($A22="","",INDEX(Applications!$AK$2:$AK$501,MATCH($A22,Applications!$AQ$2:$AQ$501,0))&amp;"")</f>
        <v/>
      </c>
      <c r="C22" s="28">
        <f>IF($A22="","",INDEX(Applications!$AL$2:$AL$501,MATCH($A22,Applications!$AQ$2:$AQ$501,0))&amp;"")</f>
        <v/>
      </c>
      <c r="D22" s="28">
        <f>IF($A22="","",INDEX(Applications!$AM$2:$AM$501,MATCH($A22,Applications!$AQ$2:$AQ$501,0))&amp;"")</f>
        <v/>
      </c>
      <c r="E22" s="27">
        <f>IF($A22="","",INDEX(Applications!$AN$2:$AN$501,MATCH($A22,Applications!$AQ$2:$AQ$501,0)))</f>
        <v/>
      </c>
      <c r="F22" s="28">
        <f>IF($A22="","",INDEX(Applications!$AO$2:$AO$501,MATCH($A22,Applications!$AQ$2:$AQ$501,0))&amp;"")</f>
        <v/>
      </c>
      <c r="G22" s="27">
        <f>IF($A22="","",INDEX(Applications!$AD$2:$AD$501,MATCH($A22,Applications!$AQ$2:$AQ$501,0)))</f>
        <v/>
      </c>
      <c r="H22" s="27">
        <f>IF($A22="","",INDEX(Applications!$AE$2:$AE$501,MATCH($A22,Applications!$AQ$2:$AQ$501,0)))</f>
        <v/>
      </c>
      <c r="I22" s="27">
        <f>IF($A22="","",INDEX(Applications!$AF$2:$AF$501,MATCH($A22,Applications!$AQ$2:$AQ$501,0)))</f>
        <v/>
      </c>
      <c r="J22" s="29">
        <f>IF($A22="","",INDEX(Applications!$AP$2:$AP$501,MATCH($A22,Applications!$AQ$2:$AQ$501,0)))</f>
        <v/>
      </c>
      <c r="K22" s="27">
        <f>IF($A22="","",INDEX(Applications!$AG$2:$AG$501,MATCH($A22,Applications!$AQ$2:$AQ$501,0))&amp;"")</f>
        <v/>
      </c>
    </row>
    <row r="23">
      <c r="A23" s="27">
        <f>IF(ISNUMBER(MATCH(18,Applications!$AQ$2:$AQ$501,0)),18,"")</f>
        <v/>
      </c>
      <c r="B23" s="10">
        <f>IF($A23="","",INDEX(Applications!$AK$2:$AK$501,MATCH($A23,Applications!$AQ$2:$AQ$501,0))&amp;"")</f>
        <v/>
      </c>
      <c r="C23" s="28">
        <f>IF($A23="","",INDEX(Applications!$AL$2:$AL$501,MATCH($A23,Applications!$AQ$2:$AQ$501,0))&amp;"")</f>
        <v/>
      </c>
      <c r="D23" s="28">
        <f>IF($A23="","",INDEX(Applications!$AM$2:$AM$501,MATCH($A23,Applications!$AQ$2:$AQ$501,0))&amp;"")</f>
        <v/>
      </c>
      <c r="E23" s="27">
        <f>IF($A23="","",INDEX(Applications!$AN$2:$AN$501,MATCH($A23,Applications!$AQ$2:$AQ$501,0)))</f>
        <v/>
      </c>
      <c r="F23" s="28">
        <f>IF($A23="","",INDEX(Applications!$AO$2:$AO$501,MATCH($A23,Applications!$AQ$2:$AQ$501,0))&amp;"")</f>
        <v/>
      </c>
      <c r="G23" s="27">
        <f>IF($A23="","",INDEX(Applications!$AD$2:$AD$501,MATCH($A23,Applications!$AQ$2:$AQ$501,0)))</f>
        <v/>
      </c>
      <c r="H23" s="27">
        <f>IF($A23="","",INDEX(Applications!$AE$2:$AE$501,MATCH($A23,Applications!$AQ$2:$AQ$501,0)))</f>
        <v/>
      </c>
      <c r="I23" s="27">
        <f>IF($A23="","",INDEX(Applications!$AF$2:$AF$501,MATCH($A23,Applications!$AQ$2:$AQ$501,0)))</f>
        <v/>
      </c>
      <c r="J23" s="29">
        <f>IF($A23="","",INDEX(Applications!$AP$2:$AP$501,MATCH($A23,Applications!$AQ$2:$AQ$501,0)))</f>
        <v/>
      </c>
      <c r="K23" s="27">
        <f>IF($A23="","",INDEX(Applications!$AG$2:$AG$501,MATCH($A23,Applications!$AQ$2:$AQ$501,0))&amp;"")</f>
        <v/>
      </c>
    </row>
    <row r="24">
      <c r="A24" s="27">
        <f>IF(ISNUMBER(MATCH(19,Applications!$AQ$2:$AQ$501,0)),19,"")</f>
        <v/>
      </c>
      <c r="B24" s="10">
        <f>IF($A24="","",INDEX(Applications!$AK$2:$AK$501,MATCH($A24,Applications!$AQ$2:$AQ$501,0))&amp;"")</f>
        <v/>
      </c>
      <c r="C24" s="28">
        <f>IF($A24="","",INDEX(Applications!$AL$2:$AL$501,MATCH($A24,Applications!$AQ$2:$AQ$501,0))&amp;"")</f>
        <v/>
      </c>
      <c r="D24" s="28">
        <f>IF($A24="","",INDEX(Applications!$AM$2:$AM$501,MATCH($A24,Applications!$AQ$2:$AQ$501,0))&amp;"")</f>
        <v/>
      </c>
      <c r="E24" s="27">
        <f>IF($A24="","",INDEX(Applications!$AN$2:$AN$501,MATCH($A24,Applications!$AQ$2:$AQ$501,0)))</f>
        <v/>
      </c>
      <c r="F24" s="28">
        <f>IF($A24="","",INDEX(Applications!$AO$2:$AO$501,MATCH($A24,Applications!$AQ$2:$AQ$501,0))&amp;"")</f>
        <v/>
      </c>
      <c r="G24" s="27">
        <f>IF($A24="","",INDEX(Applications!$AD$2:$AD$501,MATCH($A24,Applications!$AQ$2:$AQ$501,0)))</f>
        <v/>
      </c>
      <c r="H24" s="27">
        <f>IF($A24="","",INDEX(Applications!$AE$2:$AE$501,MATCH($A24,Applications!$AQ$2:$AQ$501,0)))</f>
        <v/>
      </c>
      <c r="I24" s="27">
        <f>IF($A24="","",INDEX(Applications!$AF$2:$AF$501,MATCH($A24,Applications!$AQ$2:$AQ$501,0)))</f>
        <v/>
      </c>
      <c r="J24" s="29">
        <f>IF($A24="","",INDEX(Applications!$AP$2:$AP$501,MATCH($A24,Applications!$AQ$2:$AQ$501,0)))</f>
        <v/>
      </c>
      <c r="K24" s="27">
        <f>IF($A24="","",INDEX(Applications!$AG$2:$AG$501,MATCH($A24,Applications!$AQ$2:$AQ$501,0))&amp;"")</f>
        <v/>
      </c>
    </row>
    <row r="25">
      <c r="A25" s="27">
        <f>IF(ISNUMBER(MATCH(20,Applications!$AQ$2:$AQ$501,0)),20,"")</f>
        <v/>
      </c>
      <c r="B25" s="10">
        <f>IF($A25="","",INDEX(Applications!$AK$2:$AK$501,MATCH($A25,Applications!$AQ$2:$AQ$501,0))&amp;"")</f>
        <v/>
      </c>
      <c r="C25" s="28">
        <f>IF($A25="","",INDEX(Applications!$AL$2:$AL$501,MATCH($A25,Applications!$AQ$2:$AQ$501,0))&amp;"")</f>
        <v/>
      </c>
      <c r="D25" s="28">
        <f>IF($A25="","",INDEX(Applications!$AM$2:$AM$501,MATCH($A25,Applications!$AQ$2:$AQ$501,0))&amp;"")</f>
        <v/>
      </c>
      <c r="E25" s="27">
        <f>IF($A25="","",INDEX(Applications!$AN$2:$AN$501,MATCH($A25,Applications!$AQ$2:$AQ$501,0)))</f>
        <v/>
      </c>
      <c r="F25" s="28">
        <f>IF($A25="","",INDEX(Applications!$AO$2:$AO$501,MATCH($A25,Applications!$AQ$2:$AQ$501,0))&amp;"")</f>
        <v/>
      </c>
      <c r="G25" s="27">
        <f>IF($A25="","",INDEX(Applications!$AD$2:$AD$501,MATCH($A25,Applications!$AQ$2:$AQ$501,0)))</f>
        <v/>
      </c>
      <c r="H25" s="27">
        <f>IF($A25="","",INDEX(Applications!$AE$2:$AE$501,MATCH($A25,Applications!$AQ$2:$AQ$501,0)))</f>
        <v/>
      </c>
      <c r="I25" s="27">
        <f>IF($A25="","",INDEX(Applications!$AF$2:$AF$501,MATCH($A25,Applications!$AQ$2:$AQ$501,0)))</f>
        <v/>
      </c>
      <c r="J25" s="29">
        <f>IF($A25="","",INDEX(Applications!$AP$2:$AP$501,MATCH($A25,Applications!$AQ$2:$AQ$501,0)))</f>
        <v/>
      </c>
      <c r="K25" s="27">
        <f>IF($A25="","",INDEX(Applications!$AG$2:$AG$501,MATCH($A25,Applications!$AQ$2:$AQ$501,0))&amp;"")</f>
        <v/>
      </c>
    </row>
    <row r="26">
      <c r="A26" s="27">
        <f>IF(ISNUMBER(MATCH(21,Applications!$AQ$2:$AQ$501,0)),21,"")</f>
        <v/>
      </c>
      <c r="B26" s="10">
        <f>IF($A26="","",INDEX(Applications!$AK$2:$AK$501,MATCH($A26,Applications!$AQ$2:$AQ$501,0))&amp;"")</f>
        <v/>
      </c>
      <c r="C26" s="28">
        <f>IF($A26="","",INDEX(Applications!$AL$2:$AL$501,MATCH($A26,Applications!$AQ$2:$AQ$501,0))&amp;"")</f>
        <v/>
      </c>
      <c r="D26" s="28">
        <f>IF($A26="","",INDEX(Applications!$AM$2:$AM$501,MATCH($A26,Applications!$AQ$2:$AQ$501,0))&amp;"")</f>
        <v/>
      </c>
      <c r="E26" s="27">
        <f>IF($A26="","",INDEX(Applications!$AN$2:$AN$501,MATCH($A26,Applications!$AQ$2:$AQ$501,0)))</f>
        <v/>
      </c>
      <c r="F26" s="28">
        <f>IF($A26="","",INDEX(Applications!$AO$2:$AO$501,MATCH($A26,Applications!$AQ$2:$AQ$501,0))&amp;"")</f>
        <v/>
      </c>
      <c r="G26" s="27">
        <f>IF($A26="","",INDEX(Applications!$AD$2:$AD$501,MATCH($A26,Applications!$AQ$2:$AQ$501,0)))</f>
        <v/>
      </c>
      <c r="H26" s="27">
        <f>IF($A26="","",INDEX(Applications!$AE$2:$AE$501,MATCH($A26,Applications!$AQ$2:$AQ$501,0)))</f>
        <v/>
      </c>
      <c r="I26" s="27">
        <f>IF($A26="","",INDEX(Applications!$AF$2:$AF$501,MATCH($A26,Applications!$AQ$2:$AQ$501,0)))</f>
        <v/>
      </c>
      <c r="J26" s="29">
        <f>IF($A26="","",INDEX(Applications!$AP$2:$AP$501,MATCH($A26,Applications!$AQ$2:$AQ$501,0)))</f>
        <v/>
      </c>
      <c r="K26" s="27">
        <f>IF($A26="","",INDEX(Applications!$AG$2:$AG$501,MATCH($A26,Applications!$AQ$2:$AQ$501,0))&amp;"")</f>
        <v/>
      </c>
    </row>
    <row r="27">
      <c r="A27" s="27">
        <f>IF(ISNUMBER(MATCH(22,Applications!$AQ$2:$AQ$501,0)),22,"")</f>
        <v/>
      </c>
      <c r="B27" s="10">
        <f>IF($A27="","",INDEX(Applications!$AK$2:$AK$501,MATCH($A27,Applications!$AQ$2:$AQ$501,0))&amp;"")</f>
        <v/>
      </c>
      <c r="C27" s="28">
        <f>IF($A27="","",INDEX(Applications!$AL$2:$AL$501,MATCH($A27,Applications!$AQ$2:$AQ$501,0))&amp;"")</f>
        <v/>
      </c>
      <c r="D27" s="28">
        <f>IF($A27="","",INDEX(Applications!$AM$2:$AM$501,MATCH($A27,Applications!$AQ$2:$AQ$501,0))&amp;"")</f>
        <v/>
      </c>
      <c r="E27" s="27">
        <f>IF($A27="","",INDEX(Applications!$AN$2:$AN$501,MATCH($A27,Applications!$AQ$2:$AQ$501,0)))</f>
        <v/>
      </c>
      <c r="F27" s="28">
        <f>IF($A27="","",INDEX(Applications!$AO$2:$AO$501,MATCH($A27,Applications!$AQ$2:$AQ$501,0))&amp;"")</f>
        <v/>
      </c>
      <c r="G27" s="27">
        <f>IF($A27="","",INDEX(Applications!$AD$2:$AD$501,MATCH($A27,Applications!$AQ$2:$AQ$501,0)))</f>
        <v/>
      </c>
      <c r="H27" s="27">
        <f>IF($A27="","",INDEX(Applications!$AE$2:$AE$501,MATCH($A27,Applications!$AQ$2:$AQ$501,0)))</f>
        <v/>
      </c>
      <c r="I27" s="27">
        <f>IF($A27="","",INDEX(Applications!$AF$2:$AF$501,MATCH($A27,Applications!$AQ$2:$AQ$501,0)))</f>
        <v/>
      </c>
      <c r="J27" s="29">
        <f>IF($A27="","",INDEX(Applications!$AP$2:$AP$501,MATCH($A27,Applications!$AQ$2:$AQ$501,0)))</f>
        <v/>
      </c>
      <c r="K27" s="27">
        <f>IF($A27="","",INDEX(Applications!$AG$2:$AG$501,MATCH($A27,Applications!$AQ$2:$AQ$501,0))&amp;"")</f>
        <v/>
      </c>
    </row>
    <row r="28">
      <c r="A28" s="27">
        <f>IF(ISNUMBER(MATCH(23,Applications!$AQ$2:$AQ$501,0)),23,"")</f>
        <v/>
      </c>
      <c r="B28" s="10">
        <f>IF($A28="","",INDEX(Applications!$AK$2:$AK$501,MATCH($A28,Applications!$AQ$2:$AQ$501,0))&amp;"")</f>
        <v/>
      </c>
      <c r="C28" s="28">
        <f>IF($A28="","",INDEX(Applications!$AL$2:$AL$501,MATCH($A28,Applications!$AQ$2:$AQ$501,0))&amp;"")</f>
        <v/>
      </c>
      <c r="D28" s="28">
        <f>IF($A28="","",INDEX(Applications!$AM$2:$AM$501,MATCH($A28,Applications!$AQ$2:$AQ$501,0))&amp;"")</f>
        <v/>
      </c>
      <c r="E28" s="27">
        <f>IF($A28="","",INDEX(Applications!$AN$2:$AN$501,MATCH($A28,Applications!$AQ$2:$AQ$501,0)))</f>
        <v/>
      </c>
      <c r="F28" s="28">
        <f>IF($A28="","",INDEX(Applications!$AO$2:$AO$501,MATCH($A28,Applications!$AQ$2:$AQ$501,0))&amp;"")</f>
        <v/>
      </c>
      <c r="G28" s="27">
        <f>IF($A28="","",INDEX(Applications!$AD$2:$AD$501,MATCH($A28,Applications!$AQ$2:$AQ$501,0)))</f>
        <v/>
      </c>
      <c r="H28" s="27">
        <f>IF($A28="","",INDEX(Applications!$AE$2:$AE$501,MATCH($A28,Applications!$AQ$2:$AQ$501,0)))</f>
        <v/>
      </c>
      <c r="I28" s="27">
        <f>IF($A28="","",INDEX(Applications!$AF$2:$AF$501,MATCH($A28,Applications!$AQ$2:$AQ$501,0)))</f>
        <v/>
      </c>
      <c r="J28" s="29">
        <f>IF($A28="","",INDEX(Applications!$AP$2:$AP$501,MATCH($A28,Applications!$AQ$2:$AQ$501,0)))</f>
        <v/>
      </c>
      <c r="K28" s="27">
        <f>IF($A28="","",INDEX(Applications!$AG$2:$AG$501,MATCH($A28,Applications!$AQ$2:$AQ$501,0))&amp;"")</f>
        <v/>
      </c>
    </row>
    <row r="29">
      <c r="A29" s="27">
        <f>IF(ISNUMBER(MATCH(24,Applications!$AQ$2:$AQ$501,0)),24,"")</f>
        <v/>
      </c>
      <c r="B29" s="10">
        <f>IF($A29="","",INDEX(Applications!$AK$2:$AK$501,MATCH($A29,Applications!$AQ$2:$AQ$501,0))&amp;"")</f>
        <v/>
      </c>
      <c r="C29" s="28">
        <f>IF($A29="","",INDEX(Applications!$AL$2:$AL$501,MATCH($A29,Applications!$AQ$2:$AQ$501,0))&amp;"")</f>
        <v/>
      </c>
      <c r="D29" s="28">
        <f>IF($A29="","",INDEX(Applications!$AM$2:$AM$501,MATCH($A29,Applications!$AQ$2:$AQ$501,0))&amp;"")</f>
        <v/>
      </c>
      <c r="E29" s="27">
        <f>IF($A29="","",INDEX(Applications!$AN$2:$AN$501,MATCH($A29,Applications!$AQ$2:$AQ$501,0)))</f>
        <v/>
      </c>
      <c r="F29" s="28">
        <f>IF($A29="","",INDEX(Applications!$AO$2:$AO$501,MATCH($A29,Applications!$AQ$2:$AQ$501,0))&amp;"")</f>
        <v/>
      </c>
      <c r="G29" s="27">
        <f>IF($A29="","",INDEX(Applications!$AD$2:$AD$501,MATCH($A29,Applications!$AQ$2:$AQ$501,0)))</f>
        <v/>
      </c>
      <c r="H29" s="27">
        <f>IF($A29="","",INDEX(Applications!$AE$2:$AE$501,MATCH($A29,Applications!$AQ$2:$AQ$501,0)))</f>
        <v/>
      </c>
      <c r="I29" s="27">
        <f>IF($A29="","",INDEX(Applications!$AF$2:$AF$501,MATCH($A29,Applications!$AQ$2:$AQ$501,0)))</f>
        <v/>
      </c>
      <c r="J29" s="29">
        <f>IF($A29="","",INDEX(Applications!$AP$2:$AP$501,MATCH($A29,Applications!$AQ$2:$AQ$501,0)))</f>
        <v/>
      </c>
      <c r="K29" s="27">
        <f>IF($A29="","",INDEX(Applications!$AG$2:$AG$501,MATCH($A29,Applications!$AQ$2:$AQ$501,0))&amp;"")</f>
        <v/>
      </c>
    </row>
    <row r="30">
      <c r="A30" s="27">
        <f>IF(ISNUMBER(MATCH(25,Applications!$AQ$2:$AQ$501,0)),25,"")</f>
        <v/>
      </c>
      <c r="B30" s="10">
        <f>IF($A30="","",INDEX(Applications!$AK$2:$AK$501,MATCH($A30,Applications!$AQ$2:$AQ$501,0))&amp;"")</f>
        <v/>
      </c>
      <c r="C30" s="28">
        <f>IF($A30="","",INDEX(Applications!$AL$2:$AL$501,MATCH($A30,Applications!$AQ$2:$AQ$501,0))&amp;"")</f>
        <v/>
      </c>
      <c r="D30" s="28">
        <f>IF($A30="","",INDEX(Applications!$AM$2:$AM$501,MATCH($A30,Applications!$AQ$2:$AQ$501,0))&amp;"")</f>
        <v/>
      </c>
      <c r="E30" s="27">
        <f>IF($A30="","",INDEX(Applications!$AN$2:$AN$501,MATCH($A30,Applications!$AQ$2:$AQ$501,0)))</f>
        <v/>
      </c>
      <c r="F30" s="28">
        <f>IF($A30="","",INDEX(Applications!$AO$2:$AO$501,MATCH($A30,Applications!$AQ$2:$AQ$501,0))&amp;"")</f>
        <v/>
      </c>
      <c r="G30" s="27">
        <f>IF($A30="","",INDEX(Applications!$AD$2:$AD$501,MATCH($A30,Applications!$AQ$2:$AQ$501,0)))</f>
        <v/>
      </c>
      <c r="H30" s="27">
        <f>IF($A30="","",INDEX(Applications!$AE$2:$AE$501,MATCH($A30,Applications!$AQ$2:$AQ$501,0)))</f>
        <v/>
      </c>
      <c r="I30" s="27">
        <f>IF($A30="","",INDEX(Applications!$AF$2:$AF$501,MATCH($A30,Applications!$AQ$2:$AQ$501,0)))</f>
        <v/>
      </c>
      <c r="J30" s="29">
        <f>IF($A30="","",INDEX(Applications!$AP$2:$AP$501,MATCH($A30,Applications!$AQ$2:$AQ$501,0)))</f>
        <v/>
      </c>
      <c r="K30" s="27">
        <f>IF($A30="","",INDEX(Applications!$AG$2:$AG$501,MATCH($A30,Applications!$AQ$2:$AQ$501,0))&amp;"")</f>
        <v/>
      </c>
    </row>
    <row r="31">
      <c r="A31" s="27">
        <f>IF(ISNUMBER(MATCH(26,Applications!$AQ$2:$AQ$501,0)),26,"")</f>
        <v/>
      </c>
      <c r="B31" s="10">
        <f>IF($A31="","",INDEX(Applications!$AK$2:$AK$501,MATCH($A31,Applications!$AQ$2:$AQ$501,0))&amp;"")</f>
        <v/>
      </c>
      <c r="C31" s="28">
        <f>IF($A31="","",INDEX(Applications!$AL$2:$AL$501,MATCH($A31,Applications!$AQ$2:$AQ$501,0))&amp;"")</f>
        <v/>
      </c>
      <c r="D31" s="28">
        <f>IF($A31="","",INDEX(Applications!$AM$2:$AM$501,MATCH($A31,Applications!$AQ$2:$AQ$501,0))&amp;"")</f>
        <v/>
      </c>
      <c r="E31" s="27">
        <f>IF($A31="","",INDEX(Applications!$AN$2:$AN$501,MATCH($A31,Applications!$AQ$2:$AQ$501,0)))</f>
        <v/>
      </c>
      <c r="F31" s="28">
        <f>IF($A31="","",INDEX(Applications!$AO$2:$AO$501,MATCH($A31,Applications!$AQ$2:$AQ$501,0))&amp;"")</f>
        <v/>
      </c>
      <c r="G31" s="27">
        <f>IF($A31="","",INDEX(Applications!$AD$2:$AD$501,MATCH($A31,Applications!$AQ$2:$AQ$501,0)))</f>
        <v/>
      </c>
      <c r="H31" s="27">
        <f>IF($A31="","",INDEX(Applications!$AE$2:$AE$501,MATCH($A31,Applications!$AQ$2:$AQ$501,0)))</f>
        <v/>
      </c>
      <c r="I31" s="27">
        <f>IF($A31="","",INDEX(Applications!$AF$2:$AF$501,MATCH($A31,Applications!$AQ$2:$AQ$501,0)))</f>
        <v/>
      </c>
      <c r="J31" s="29">
        <f>IF($A31="","",INDEX(Applications!$AP$2:$AP$501,MATCH($A31,Applications!$AQ$2:$AQ$501,0)))</f>
        <v/>
      </c>
      <c r="K31" s="27">
        <f>IF($A31="","",INDEX(Applications!$AG$2:$AG$501,MATCH($A31,Applications!$AQ$2:$AQ$501,0))&amp;"")</f>
        <v/>
      </c>
    </row>
    <row r="32">
      <c r="A32" s="27">
        <f>IF(ISNUMBER(MATCH(27,Applications!$AQ$2:$AQ$501,0)),27,"")</f>
        <v/>
      </c>
      <c r="B32" s="10">
        <f>IF($A32="","",INDEX(Applications!$AK$2:$AK$501,MATCH($A32,Applications!$AQ$2:$AQ$501,0))&amp;"")</f>
        <v/>
      </c>
      <c r="C32" s="28">
        <f>IF($A32="","",INDEX(Applications!$AL$2:$AL$501,MATCH($A32,Applications!$AQ$2:$AQ$501,0))&amp;"")</f>
        <v/>
      </c>
      <c r="D32" s="28">
        <f>IF($A32="","",INDEX(Applications!$AM$2:$AM$501,MATCH($A32,Applications!$AQ$2:$AQ$501,0))&amp;"")</f>
        <v/>
      </c>
      <c r="E32" s="27">
        <f>IF($A32="","",INDEX(Applications!$AN$2:$AN$501,MATCH($A32,Applications!$AQ$2:$AQ$501,0)))</f>
        <v/>
      </c>
      <c r="F32" s="28">
        <f>IF($A32="","",INDEX(Applications!$AO$2:$AO$501,MATCH($A32,Applications!$AQ$2:$AQ$501,0))&amp;"")</f>
        <v/>
      </c>
      <c r="G32" s="27">
        <f>IF($A32="","",INDEX(Applications!$AD$2:$AD$501,MATCH($A32,Applications!$AQ$2:$AQ$501,0)))</f>
        <v/>
      </c>
      <c r="H32" s="27">
        <f>IF($A32="","",INDEX(Applications!$AE$2:$AE$501,MATCH($A32,Applications!$AQ$2:$AQ$501,0)))</f>
        <v/>
      </c>
      <c r="I32" s="27">
        <f>IF($A32="","",INDEX(Applications!$AF$2:$AF$501,MATCH($A32,Applications!$AQ$2:$AQ$501,0)))</f>
        <v/>
      </c>
      <c r="J32" s="29">
        <f>IF($A32="","",INDEX(Applications!$AP$2:$AP$501,MATCH($A32,Applications!$AQ$2:$AQ$501,0)))</f>
        <v/>
      </c>
      <c r="K32" s="27">
        <f>IF($A32="","",INDEX(Applications!$AG$2:$AG$501,MATCH($A32,Applications!$AQ$2:$AQ$501,0))&amp;"")</f>
        <v/>
      </c>
    </row>
    <row r="33">
      <c r="A33" s="27">
        <f>IF(ISNUMBER(MATCH(28,Applications!$AQ$2:$AQ$501,0)),28,"")</f>
        <v/>
      </c>
      <c r="B33" s="10">
        <f>IF($A33="","",INDEX(Applications!$AK$2:$AK$501,MATCH($A33,Applications!$AQ$2:$AQ$501,0))&amp;"")</f>
        <v/>
      </c>
      <c r="C33" s="28">
        <f>IF($A33="","",INDEX(Applications!$AL$2:$AL$501,MATCH($A33,Applications!$AQ$2:$AQ$501,0))&amp;"")</f>
        <v/>
      </c>
      <c r="D33" s="28">
        <f>IF($A33="","",INDEX(Applications!$AM$2:$AM$501,MATCH($A33,Applications!$AQ$2:$AQ$501,0))&amp;"")</f>
        <v/>
      </c>
      <c r="E33" s="27">
        <f>IF($A33="","",INDEX(Applications!$AN$2:$AN$501,MATCH($A33,Applications!$AQ$2:$AQ$501,0)))</f>
        <v/>
      </c>
      <c r="F33" s="28">
        <f>IF($A33="","",INDEX(Applications!$AO$2:$AO$501,MATCH($A33,Applications!$AQ$2:$AQ$501,0))&amp;"")</f>
        <v/>
      </c>
      <c r="G33" s="27">
        <f>IF($A33="","",INDEX(Applications!$AD$2:$AD$501,MATCH($A33,Applications!$AQ$2:$AQ$501,0)))</f>
        <v/>
      </c>
      <c r="H33" s="27">
        <f>IF($A33="","",INDEX(Applications!$AE$2:$AE$501,MATCH($A33,Applications!$AQ$2:$AQ$501,0)))</f>
        <v/>
      </c>
      <c r="I33" s="27">
        <f>IF($A33="","",INDEX(Applications!$AF$2:$AF$501,MATCH($A33,Applications!$AQ$2:$AQ$501,0)))</f>
        <v/>
      </c>
      <c r="J33" s="29">
        <f>IF($A33="","",INDEX(Applications!$AP$2:$AP$501,MATCH($A33,Applications!$AQ$2:$AQ$501,0)))</f>
        <v/>
      </c>
      <c r="K33" s="27">
        <f>IF($A33="","",INDEX(Applications!$AG$2:$AG$501,MATCH($A33,Applications!$AQ$2:$AQ$501,0))&amp;"")</f>
        <v/>
      </c>
    </row>
    <row r="34">
      <c r="A34" s="27">
        <f>IF(ISNUMBER(MATCH(29,Applications!$AQ$2:$AQ$501,0)),29,"")</f>
        <v/>
      </c>
      <c r="B34" s="10">
        <f>IF($A34="","",INDEX(Applications!$AK$2:$AK$501,MATCH($A34,Applications!$AQ$2:$AQ$501,0))&amp;"")</f>
        <v/>
      </c>
      <c r="C34" s="28">
        <f>IF($A34="","",INDEX(Applications!$AL$2:$AL$501,MATCH($A34,Applications!$AQ$2:$AQ$501,0))&amp;"")</f>
        <v/>
      </c>
      <c r="D34" s="28">
        <f>IF($A34="","",INDEX(Applications!$AM$2:$AM$501,MATCH($A34,Applications!$AQ$2:$AQ$501,0))&amp;"")</f>
        <v/>
      </c>
      <c r="E34" s="27">
        <f>IF($A34="","",INDEX(Applications!$AN$2:$AN$501,MATCH($A34,Applications!$AQ$2:$AQ$501,0)))</f>
        <v/>
      </c>
      <c r="F34" s="28">
        <f>IF($A34="","",INDEX(Applications!$AO$2:$AO$501,MATCH($A34,Applications!$AQ$2:$AQ$501,0))&amp;"")</f>
        <v/>
      </c>
      <c r="G34" s="27">
        <f>IF($A34="","",INDEX(Applications!$AD$2:$AD$501,MATCH($A34,Applications!$AQ$2:$AQ$501,0)))</f>
        <v/>
      </c>
      <c r="H34" s="27">
        <f>IF($A34="","",INDEX(Applications!$AE$2:$AE$501,MATCH($A34,Applications!$AQ$2:$AQ$501,0)))</f>
        <v/>
      </c>
      <c r="I34" s="27">
        <f>IF($A34="","",INDEX(Applications!$AF$2:$AF$501,MATCH($A34,Applications!$AQ$2:$AQ$501,0)))</f>
        <v/>
      </c>
      <c r="J34" s="29">
        <f>IF($A34="","",INDEX(Applications!$AP$2:$AP$501,MATCH($A34,Applications!$AQ$2:$AQ$501,0)))</f>
        <v/>
      </c>
      <c r="K34" s="27">
        <f>IF($A34="","",INDEX(Applications!$AG$2:$AG$501,MATCH($A34,Applications!$AQ$2:$AQ$501,0))&amp;"")</f>
        <v/>
      </c>
    </row>
    <row r="35">
      <c r="A35" s="27">
        <f>IF(ISNUMBER(MATCH(30,Applications!$AQ$2:$AQ$501,0)),30,"")</f>
        <v/>
      </c>
      <c r="B35" s="10">
        <f>IF($A35="","",INDEX(Applications!$AK$2:$AK$501,MATCH($A35,Applications!$AQ$2:$AQ$501,0))&amp;"")</f>
        <v/>
      </c>
      <c r="C35" s="28">
        <f>IF($A35="","",INDEX(Applications!$AL$2:$AL$501,MATCH($A35,Applications!$AQ$2:$AQ$501,0))&amp;"")</f>
        <v/>
      </c>
      <c r="D35" s="28">
        <f>IF($A35="","",INDEX(Applications!$AM$2:$AM$501,MATCH($A35,Applications!$AQ$2:$AQ$501,0))&amp;"")</f>
        <v/>
      </c>
      <c r="E35" s="27">
        <f>IF($A35="","",INDEX(Applications!$AN$2:$AN$501,MATCH($A35,Applications!$AQ$2:$AQ$501,0)))</f>
        <v/>
      </c>
      <c r="F35" s="28">
        <f>IF($A35="","",INDEX(Applications!$AO$2:$AO$501,MATCH($A35,Applications!$AQ$2:$AQ$501,0))&amp;"")</f>
        <v/>
      </c>
      <c r="G35" s="27">
        <f>IF($A35="","",INDEX(Applications!$AD$2:$AD$501,MATCH($A35,Applications!$AQ$2:$AQ$501,0)))</f>
        <v/>
      </c>
      <c r="H35" s="27">
        <f>IF($A35="","",INDEX(Applications!$AE$2:$AE$501,MATCH($A35,Applications!$AQ$2:$AQ$501,0)))</f>
        <v/>
      </c>
      <c r="I35" s="27">
        <f>IF($A35="","",INDEX(Applications!$AF$2:$AF$501,MATCH($A35,Applications!$AQ$2:$AQ$501,0)))</f>
        <v/>
      </c>
      <c r="J35" s="29">
        <f>IF($A35="","",INDEX(Applications!$AP$2:$AP$501,MATCH($A35,Applications!$AQ$2:$AQ$501,0)))</f>
        <v/>
      </c>
      <c r="K35" s="27">
        <f>IF($A35="","",INDEX(Applications!$AG$2:$AG$501,MATCH($A35,Applications!$AQ$2:$AQ$501,0))&amp;"")</f>
        <v/>
      </c>
    </row>
    <row r="36">
      <c r="A36" s="27">
        <f>IF(ISNUMBER(MATCH(31,Applications!$AQ$2:$AQ$501,0)),31,"")</f>
        <v/>
      </c>
      <c r="B36" s="10">
        <f>IF($A36="","",INDEX(Applications!$AK$2:$AK$501,MATCH($A36,Applications!$AQ$2:$AQ$501,0))&amp;"")</f>
        <v/>
      </c>
      <c r="C36" s="28">
        <f>IF($A36="","",INDEX(Applications!$AL$2:$AL$501,MATCH($A36,Applications!$AQ$2:$AQ$501,0))&amp;"")</f>
        <v/>
      </c>
      <c r="D36" s="28">
        <f>IF($A36="","",INDEX(Applications!$AM$2:$AM$501,MATCH($A36,Applications!$AQ$2:$AQ$501,0))&amp;"")</f>
        <v/>
      </c>
      <c r="E36" s="27">
        <f>IF($A36="","",INDEX(Applications!$AN$2:$AN$501,MATCH($A36,Applications!$AQ$2:$AQ$501,0)))</f>
        <v/>
      </c>
      <c r="F36" s="28">
        <f>IF($A36="","",INDEX(Applications!$AO$2:$AO$501,MATCH($A36,Applications!$AQ$2:$AQ$501,0))&amp;"")</f>
        <v/>
      </c>
      <c r="G36" s="27">
        <f>IF($A36="","",INDEX(Applications!$AD$2:$AD$501,MATCH($A36,Applications!$AQ$2:$AQ$501,0)))</f>
        <v/>
      </c>
      <c r="H36" s="27">
        <f>IF($A36="","",INDEX(Applications!$AE$2:$AE$501,MATCH($A36,Applications!$AQ$2:$AQ$501,0)))</f>
        <v/>
      </c>
      <c r="I36" s="27">
        <f>IF($A36="","",INDEX(Applications!$AF$2:$AF$501,MATCH($A36,Applications!$AQ$2:$AQ$501,0)))</f>
        <v/>
      </c>
      <c r="J36" s="29">
        <f>IF($A36="","",INDEX(Applications!$AP$2:$AP$501,MATCH($A36,Applications!$AQ$2:$AQ$501,0)))</f>
        <v/>
      </c>
      <c r="K36" s="27">
        <f>IF($A36="","",INDEX(Applications!$AG$2:$AG$501,MATCH($A36,Applications!$AQ$2:$AQ$501,0))&amp;"")</f>
        <v/>
      </c>
    </row>
    <row r="37">
      <c r="A37" s="27">
        <f>IF(ISNUMBER(MATCH(32,Applications!$AQ$2:$AQ$501,0)),32,"")</f>
        <v/>
      </c>
      <c r="B37" s="10">
        <f>IF($A37="","",INDEX(Applications!$AK$2:$AK$501,MATCH($A37,Applications!$AQ$2:$AQ$501,0))&amp;"")</f>
        <v/>
      </c>
      <c r="C37" s="28">
        <f>IF($A37="","",INDEX(Applications!$AL$2:$AL$501,MATCH($A37,Applications!$AQ$2:$AQ$501,0))&amp;"")</f>
        <v/>
      </c>
      <c r="D37" s="28">
        <f>IF($A37="","",INDEX(Applications!$AM$2:$AM$501,MATCH($A37,Applications!$AQ$2:$AQ$501,0))&amp;"")</f>
        <v/>
      </c>
      <c r="E37" s="27">
        <f>IF($A37="","",INDEX(Applications!$AN$2:$AN$501,MATCH($A37,Applications!$AQ$2:$AQ$501,0)))</f>
        <v/>
      </c>
      <c r="F37" s="28">
        <f>IF($A37="","",INDEX(Applications!$AO$2:$AO$501,MATCH($A37,Applications!$AQ$2:$AQ$501,0))&amp;"")</f>
        <v/>
      </c>
      <c r="G37" s="27">
        <f>IF($A37="","",INDEX(Applications!$AD$2:$AD$501,MATCH($A37,Applications!$AQ$2:$AQ$501,0)))</f>
        <v/>
      </c>
      <c r="H37" s="27">
        <f>IF($A37="","",INDEX(Applications!$AE$2:$AE$501,MATCH($A37,Applications!$AQ$2:$AQ$501,0)))</f>
        <v/>
      </c>
      <c r="I37" s="27">
        <f>IF($A37="","",INDEX(Applications!$AF$2:$AF$501,MATCH($A37,Applications!$AQ$2:$AQ$501,0)))</f>
        <v/>
      </c>
      <c r="J37" s="29">
        <f>IF($A37="","",INDEX(Applications!$AP$2:$AP$501,MATCH($A37,Applications!$AQ$2:$AQ$501,0)))</f>
        <v/>
      </c>
      <c r="K37" s="27">
        <f>IF($A37="","",INDEX(Applications!$AG$2:$AG$501,MATCH($A37,Applications!$AQ$2:$AQ$501,0))&amp;"")</f>
        <v/>
      </c>
    </row>
    <row r="38">
      <c r="A38" s="27">
        <f>IF(ISNUMBER(MATCH(33,Applications!$AQ$2:$AQ$501,0)),33,"")</f>
        <v/>
      </c>
      <c r="B38" s="10">
        <f>IF($A38="","",INDEX(Applications!$AK$2:$AK$501,MATCH($A38,Applications!$AQ$2:$AQ$501,0))&amp;"")</f>
        <v/>
      </c>
      <c r="C38" s="28">
        <f>IF($A38="","",INDEX(Applications!$AL$2:$AL$501,MATCH($A38,Applications!$AQ$2:$AQ$501,0))&amp;"")</f>
        <v/>
      </c>
      <c r="D38" s="28">
        <f>IF($A38="","",INDEX(Applications!$AM$2:$AM$501,MATCH($A38,Applications!$AQ$2:$AQ$501,0))&amp;"")</f>
        <v/>
      </c>
      <c r="E38" s="27">
        <f>IF($A38="","",INDEX(Applications!$AN$2:$AN$501,MATCH($A38,Applications!$AQ$2:$AQ$501,0)))</f>
        <v/>
      </c>
      <c r="F38" s="28">
        <f>IF($A38="","",INDEX(Applications!$AO$2:$AO$501,MATCH($A38,Applications!$AQ$2:$AQ$501,0))&amp;"")</f>
        <v/>
      </c>
      <c r="G38" s="27">
        <f>IF($A38="","",INDEX(Applications!$AD$2:$AD$501,MATCH($A38,Applications!$AQ$2:$AQ$501,0)))</f>
        <v/>
      </c>
      <c r="H38" s="27">
        <f>IF($A38="","",INDEX(Applications!$AE$2:$AE$501,MATCH($A38,Applications!$AQ$2:$AQ$501,0)))</f>
        <v/>
      </c>
      <c r="I38" s="27">
        <f>IF($A38="","",INDEX(Applications!$AF$2:$AF$501,MATCH($A38,Applications!$AQ$2:$AQ$501,0)))</f>
        <v/>
      </c>
      <c r="J38" s="29">
        <f>IF($A38="","",INDEX(Applications!$AP$2:$AP$501,MATCH($A38,Applications!$AQ$2:$AQ$501,0)))</f>
        <v/>
      </c>
      <c r="K38" s="27">
        <f>IF($A38="","",INDEX(Applications!$AG$2:$AG$501,MATCH($A38,Applications!$AQ$2:$AQ$501,0))&amp;"")</f>
        <v/>
      </c>
    </row>
    <row r="39">
      <c r="A39" s="27">
        <f>IF(ISNUMBER(MATCH(34,Applications!$AQ$2:$AQ$501,0)),34,"")</f>
        <v/>
      </c>
      <c r="B39" s="10">
        <f>IF($A39="","",INDEX(Applications!$AK$2:$AK$501,MATCH($A39,Applications!$AQ$2:$AQ$501,0))&amp;"")</f>
        <v/>
      </c>
      <c r="C39" s="28">
        <f>IF($A39="","",INDEX(Applications!$AL$2:$AL$501,MATCH($A39,Applications!$AQ$2:$AQ$501,0))&amp;"")</f>
        <v/>
      </c>
      <c r="D39" s="28">
        <f>IF($A39="","",INDEX(Applications!$AM$2:$AM$501,MATCH($A39,Applications!$AQ$2:$AQ$501,0))&amp;"")</f>
        <v/>
      </c>
      <c r="E39" s="27">
        <f>IF($A39="","",INDEX(Applications!$AN$2:$AN$501,MATCH($A39,Applications!$AQ$2:$AQ$501,0)))</f>
        <v/>
      </c>
      <c r="F39" s="28">
        <f>IF($A39="","",INDEX(Applications!$AO$2:$AO$501,MATCH($A39,Applications!$AQ$2:$AQ$501,0))&amp;"")</f>
        <v/>
      </c>
      <c r="G39" s="27">
        <f>IF($A39="","",INDEX(Applications!$AD$2:$AD$501,MATCH($A39,Applications!$AQ$2:$AQ$501,0)))</f>
        <v/>
      </c>
      <c r="H39" s="27">
        <f>IF($A39="","",INDEX(Applications!$AE$2:$AE$501,MATCH($A39,Applications!$AQ$2:$AQ$501,0)))</f>
        <v/>
      </c>
      <c r="I39" s="27">
        <f>IF($A39="","",INDEX(Applications!$AF$2:$AF$501,MATCH($A39,Applications!$AQ$2:$AQ$501,0)))</f>
        <v/>
      </c>
      <c r="J39" s="29">
        <f>IF($A39="","",INDEX(Applications!$AP$2:$AP$501,MATCH($A39,Applications!$AQ$2:$AQ$501,0)))</f>
        <v/>
      </c>
      <c r="K39" s="27">
        <f>IF($A39="","",INDEX(Applications!$AG$2:$AG$501,MATCH($A39,Applications!$AQ$2:$AQ$501,0))&amp;"")</f>
        <v/>
      </c>
    </row>
    <row r="40">
      <c r="A40" s="27">
        <f>IF(ISNUMBER(MATCH(35,Applications!$AQ$2:$AQ$501,0)),35,"")</f>
        <v/>
      </c>
      <c r="B40" s="10">
        <f>IF($A40="","",INDEX(Applications!$AK$2:$AK$501,MATCH($A40,Applications!$AQ$2:$AQ$501,0))&amp;"")</f>
        <v/>
      </c>
      <c r="C40" s="28">
        <f>IF($A40="","",INDEX(Applications!$AL$2:$AL$501,MATCH($A40,Applications!$AQ$2:$AQ$501,0))&amp;"")</f>
        <v/>
      </c>
      <c r="D40" s="28">
        <f>IF($A40="","",INDEX(Applications!$AM$2:$AM$501,MATCH($A40,Applications!$AQ$2:$AQ$501,0))&amp;"")</f>
        <v/>
      </c>
      <c r="E40" s="27">
        <f>IF($A40="","",INDEX(Applications!$AN$2:$AN$501,MATCH($A40,Applications!$AQ$2:$AQ$501,0)))</f>
        <v/>
      </c>
      <c r="F40" s="28">
        <f>IF($A40="","",INDEX(Applications!$AO$2:$AO$501,MATCH($A40,Applications!$AQ$2:$AQ$501,0))&amp;"")</f>
        <v/>
      </c>
      <c r="G40" s="27">
        <f>IF($A40="","",INDEX(Applications!$AD$2:$AD$501,MATCH($A40,Applications!$AQ$2:$AQ$501,0)))</f>
        <v/>
      </c>
      <c r="H40" s="27">
        <f>IF($A40="","",INDEX(Applications!$AE$2:$AE$501,MATCH($A40,Applications!$AQ$2:$AQ$501,0)))</f>
        <v/>
      </c>
      <c r="I40" s="27">
        <f>IF($A40="","",INDEX(Applications!$AF$2:$AF$501,MATCH($A40,Applications!$AQ$2:$AQ$501,0)))</f>
        <v/>
      </c>
      <c r="J40" s="29">
        <f>IF($A40="","",INDEX(Applications!$AP$2:$AP$501,MATCH($A40,Applications!$AQ$2:$AQ$501,0)))</f>
        <v/>
      </c>
      <c r="K40" s="27">
        <f>IF($A40="","",INDEX(Applications!$AG$2:$AG$501,MATCH($A40,Applications!$AQ$2:$AQ$501,0))&amp;"")</f>
        <v/>
      </c>
    </row>
    <row r="41">
      <c r="A41" s="27">
        <f>IF(ISNUMBER(MATCH(36,Applications!$AQ$2:$AQ$501,0)),36,"")</f>
        <v/>
      </c>
      <c r="B41" s="10">
        <f>IF($A41="","",INDEX(Applications!$AK$2:$AK$501,MATCH($A41,Applications!$AQ$2:$AQ$501,0))&amp;"")</f>
        <v/>
      </c>
      <c r="C41" s="28">
        <f>IF($A41="","",INDEX(Applications!$AL$2:$AL$501,MATCH($A41,Applications!$AQ$2:$AQ$501,0))&amp;"")</f>
        <v/>
      </c>
      <c r="D41" s="28">
        <f>IF($A41="","",INDEX(Applications!$AM$2:$AM$501,MATCH($A41,Applications!$AQ$2:$AQ$501,0))&amp;"")</f>
        <v/>
      </c>
      <c r="E41" s="27">
        <f>IF($A41="","",INDEX(Applications!$AN$2:$AN$501,MATCH($A41,Applications!$AQ$2:$AQ$501,0)))</f>
        <v/>
      </c>
      <c r="F41" s="28">
        <f>IF($A41="","",INDEX(Applications!$AO$2:$AO$501,MATCH($A41,Applications!$AQ$2:$AQ$501,0))&amp;"")</f>
        <v/>
      </c>
      <c r="G41" s="27">
        <f>IF($A41="","",INDEX(Applications!$AD$2:$AD$501,MATCH($A41,Applications!$AQ$2:$AQ$501,0)))</f>
        <v/>
      </c>
      <c r="H41" s="27">
        <f>IF($A41="","",INDEX(Applications!$AE$2:$AE$501,MATCH($A41,Applications!$AQ$2:$AQ$501,0)))</f>
        <v/>
      </c>
      <c r="I41" s="27">
        <f>IF($A41="","",INDEX(Applications!$AF$2:$AF$501,MATCH($A41,Applications!$AQ$2:$AQ$501,0)))</f>
        <v/>
      </c>
      <c r="J41" s="29">
        <f>IF($A41="","",INDEX(Applications!$AP$2:$AP$501,MATCH($A41,Applications!$AQ$2:$AQ$501,0)))</f>
        <v/>
      </c>
      <c r="K41" s="27">
        <f>IF($A41="","",INDEX(Applications!$AG$2:$AG$501,MATCH($A41,Applications!$AQ$2:$AQ$501,0))&amp;"")</f>
        <v/>
      </c>
    </row>
    <row r="42">
      <c r="A42" s="27">
        <f>IF(ISNUMBER(MATCH(37,Applications!$AQ$2:$AQ$501,0)),37,"")</f>
        <v/>
      </c>
      <c r="B42" s="10">
        <f>IF($A42="","",INDEX(Applications!$AK$2:$AK$501,MATCH($A42,Applications!$AQ$2:$AQ$501,0))&amp;"")</f>
        <v/>
      </c>
      <c r="C42" s="28">
        <f>IF($A42="","",INDEX(Applications!$AL$2:$AL$501,MATCH($A42,Applications!$AQ$2:$AQ$501,0))&amp;"")</f>
        <v/>
      </c>
      <c r="D42" s="28">
        <f>IF($A42="","",INDEX(Applications!$AM$2:$AM$501,MATCH($A42,Applications!$AQ$2:$AQ$501,0))&amp;"")</f>
        <v/>
      </c>
      <c r="E42" s="27">
        <f>IF($A42="","",INDEX(Applications!$AN$2:$AN$501,MATCH($A42,Applications!$AQ$2:$AQ$501,0)))</f>
        <v/>
      </c>
      <c r="F42" s="28">
        <f>IF($A42="","",INDEX(Applications!$AO$2:$AO$501,MATCH($A42,Applications!$AQ$2:$AQ$501,0))&amp;"")</f>
        <v/>
      </c>
      <c r="G42" s="27">
        <f>IF($A42="","",INDEX(Applications!$AD$2:$AD$501,MATCH($A42,Applications!$AQ$2:$AQ$501,0)))</f>
        <v/>
      </c>
      <c r="H42" s="27">
        <f>IF($A42="","",INDEX(Applications!$AE$2:$AE$501,MATCH($A42,Applications!$AQ$2:$AQ$501,0)))</f>
        <v/>
      </c>
      <c r="I42" s="27">
        <f>IF($A42="","",INDEX(Applications!$AF$2:$AF$501,MATCH($A42,Applications!$AQ$2:$AQ$501,0)))</f>
        <v/>
      </c>
      <c r="J42" s="29">
        <f>IF($A42="","",INDEX(Applications!$AP$2:$AP$501,MATCH($A42,Applications!$AQ$2:$AQ$501,0)))</f>
        <v/>
      </c>
      <c r="K42" s="27">
        <f>IF($A42="","",INDEX(Applications!$AG$2:$AG$501,MATCH($A42,Applications!$AQ$2:$AQ$501,0))&amp;"")</f>
        <v/>
      </c>
    </row>
    <row r="43">
      <c r="A43" s="27">
        <f>IF(ISNUMBER(MATCH(38,Applications!$AQ$2:$AQ$501,0)),38,"")</f>
        <v/>
      </c>
      <c r="B43" s="10">
        <f>IF($A43="","",INDEX(Applications!$AK$2:$AK$501,MATCH($A43,Applications!$AQ$2:$AQ$501,0))&amp;"")</f>
        <v/>
      </c>
      <c r="C43" s="28">
        <f>IF($A43="","",INDEX(Applications!$AL$2:$AL$501,MATCH($A43,Applications!$AQ$2:$AQ$501,0))&amp;"")</f>
        <v/>
      </c>
      <c r="D43" s="28">
        <f>IF($A43="","",INDEX(Applications!$AM$2:$AM$501,MATCH($A43,Applications!$AQ$2:$AQ$501,0))&amp;"")</f>
        <v/>
      </c>
      <c r="E43" s="27">
        <f>IF($A43="","",INDEX(Applications!$AN$2:$AN$501,MATCH($A43,Applications!$AQ$2:$AQ$501,0)))</f>
        <v/>
      </c>
      <c r="F43" s="28">
        <f>IF($A43="","",INDEX(Applications!$AO$2:$AO$501,MATCH($A43,Applications!$AQ$2:$AQ$501,0))&amp;"")</f>
        <v/>
      </c>
      <c r="G43" s="27">
        <f>IF($A43="","",INDEX(Applications!$AD$2:$AD$501,MATCH($A43,Applications!$AQ$2:$AQ$501,0)))</f>
        <v/>
      </c>
      <c r="H43" s="27">
        <f>IF($A43="","",INDEX(Applications!$AE$2:$AE$501,MATCH($A43,Applications!$AQ$2:$AQ$501,0)))</f>
        <v/>
      </c>
      <c r="I43" s="27">
        <f>IF($A43="","",INDEX(Applications!$AF$2:$AF$501,MATCH($A43,Applications!$AQ$2:$AQ$501,0)))</f>
        <v/>
      </c>
      <c r="J43" s="29">
        <f>IF($A43="","",INDEX(Applications!$AP$2:$AP$501,MATCH($A43,Applications!$AQ$2:$AQ$501,0)))</f>
        <v/>
      </c>
      <c r="K43" s="27">
        <f>IF($A43="","",INDEX(Applications!$AG$2:$AG$501,MATCH($A43,Applications!$AQ$2:$AQ$501,0))&amp;"")</f>
        <v/>
      </c>
    </row>
    <row r="44">
      <c r="A44" s="27">
        <f>IF(ISNUMBER(MATCH(39,Applications!$AQ$2:$AQ$501,0)),39,"")</f>
        <v/>
      </c>
      <c r="B44" s="10">
        <f>IF($A44="","",INDEX(Applications!$AK$2:$AK$501,MATCH($A44,Applications!$AQ$2:$AQ$501,0))&amp;"")</f>
        <v/>
      </c>
      <c r="C44" s="28">
        <f>IF($A44="","",INDEX(Applications!$AL$2:$AL$501,MATCH($A44,Applications!$AQ$2:$AQ$501,0))&amp;"")</f>
        <v/>
      </c>
      <c r="D44" s="28">
        <f>IF($A44="","",INDEX(Applications!$AM$2:$AM$501,MATCH($A44,Applications!$AQ$2:$AQ$501,0))&amp;"")</f>
        <v/>
      </c>
      <c r="E44" s="27">
        <f>IF($A44="","",INDEX(Applications!$AN$2:$AN$501,MATCH($A44,Applications!$AQ$2:$AQ$501,0)))</f>
        <v/>
      </c>
      <c r="F44" s="28">
        <f>IF($A44="","",INDEX(Applications!$AO$2:$AO$501,MATCH($A44,Applications!$AQ$2:$AQ$501,0))&amp;"")</f>
        <v/>
      </c>
      <c r="G44" s="27">
        <f>IF($A44="","",INDEX(Applications!$AD$2:$AD$501,MATCH($A44,Applications!$AQ$2:$AQ$501,0)))</f>
        <v/>
      </c>
      <c r="H44" s="27">
        <f>IF($A44="","",INDEX(Applications!$AE$2:$AE$501,MATCH($A44,Applications!$AQ$2:$AQ$501,0)))</f>
        <v/>
      </c>
      <c r="I44" s="27">
        <f>IF($A44="","",INDEX(Applications!$AF$2:$AF$501,MATCH($A44,Applications!$AQ$2:$AQ$501,0)))</f>
        <v/>
      </c>
      <c r="J44" s="29">
        <f>IF($A44="","",INDEX(Applications!$AP$2:$AP$501,MATCH($A44,Applications!$AQ$2:$AQ$501,0)))</f>
        <v/>
      </c>
      <c r="K44" s="27">
        <f>IF($A44="","",INDEX(Applications!$AG$2:$AG$501,MATCH($A44,Applications!$AQ$2:$AQ$501,0))&amp;"")</f>
        <v/>
      </c>
    </row>
    <row r="45">
      <c r="A45" s="27">
        <f>IF(ISNUMBER(MATCH(40,Applications!$AQ$2:$AQ$501,0)),40,"")</f>
        <v/>
      </c>
      <c r="B45" s="10">
        <f>IF($A45="","",INDEX(Applications!$AK$2:$AK$501,MATCH($A45,Applications!$AQ$2:$AQ$501,0))&amp;"")</f>
        <v/>
      </c>
      <c r="C45" s="28">
        <f>IF($A45="","",INDEX(Applications!$AL$2:$AL$501,MATCH($A45,Applications!$AQ$2:$AQ$501,0))&amp;"")</f>
        <v/>
      </c>
      <c r="D45" s="28">
        <f>IF($A45="","",INDEX(Applications!$AM$2:$AM$501,MATCH($A45,Applications!$AQ$2:$AQ$501,0))&amp;"")</f>
        <v/>
      </c>
      <c r="E45" s="27">
        <f>IF($A45="","",INDEX(Applications!$AN$2:$AN$501,MATCH($A45,Applications!$AQ$2:$AQ$501,0)))</f>
        <v/>
      </c>
      <c r="F45" s="28">
        <f>IF($A45="","",INDEX(Applications!$AO$2:$AO$501,MATCH($A45,Applications!$AQ$2:$AQ$501,0))&amp;"")</f>
        <v/>
      </c>
      <c r="G45" s="27">
        <f>IF($A45="","",INDEX(Applications!$AD$2:$AD$501,MATCH($A45,Applications!$AQ$2:$AQ$501,0)))</f>
        <v/>
      </c>
      <c r="H45" s="27">
        <f>IF($A45="","",INDEX(Applications!$AE$2:$AE$501,MATCH($A45,Applications!$AQ$2:$AQ$501,0)))</f>
        <v/>
      </c>
      <c r="I45" s="27">
        <f>IF($A45="","",INDEX(Applications!$AF$2:$AF$501,MATCH($A45,Applications!$AQ$2:$AQ$501,0)))</f>
        <v/>
      </c>
      <c r="J45" s="29">
        <f>IF($A45="","",INDEX(Applications!$AP$2:$AP$501,MATCH($A45,Applications!$AQ$2:$AQ$501,0)))</f>
        <v/>
      </c>
      <c r="K45" s="27">
        <f>IF($A45="","",INDEX(Applications!$AG$2:$AG$501,MATCH($A45,Applications!$AQ$2:$AQ$501,0))&amp;"")</f>
        <v/>
      </c>
    </row>
    <row r="46">
      <c r="A46" s="27">
        <f>IF(ISNUMBER(MATCH(41,Applications!$AQ$2:$AQ$501,0)),41,"")</f>
        <v/>
      </c>
      <c r="B46" s="10">
        <f>IF($A46="","",INDEX(Applications!$AK$2:$AK$501,MATCH($A46,Applications!$AQ$2:$AQ$501,0))&amp;"")</f>
        <v/>
      </c>
      <c r="C46" s="28">
        <f>IF($A46="","",INDEX(Applications!$AL$2:$AL$501,MATCH($A46,Applications!$AQ$2:$AQ$501,0))&amp;"")</f>
        <v/>
      </c>
      <c r="D46" s="28">
        <f>IF($A46="","",INDEX(Applications!$AM$2:$AM$501,MATCH($A46,Applications!$AQ$2:$AQ$501,0))&amp;"")</f>
        <v/>
      </c>
      <c r="E46" s="27">
        <f>IF($A46="","",INDEX(Applications!$AN$2:$AN$501,MATCH($A46,Applications!$AQ$2:$AQ$501,0)))</f>
        <v/>
      </c>
      <c r="F46" s="28">
        <f>IF($A46="","",INDEX(Applications!$AO$2:$AO$501,MATCH($A46,Applications!$AQ$2:$AQ$501,0))&amp;"")</f>
        <v/>
      </c>
      <c r="G46" s="27">
        <f>IF($A46="","",INDEX(Applications!$AD$2:$AD$501,MATCH($A46,Applications!$AQ$2:$AQ$501,0)))</f>
        <v/>
      </c>
      <c r="H46" s="27">
        <f>IF($A46="","",INDEX(Applications!$AE$2:$AE$501,MATCH($A46,Applications!$AQ$2:$AQ$501,0)))</f>
        <v/>
      </c>
      <c r="I46" s="27">
        <f>IF($A46="","",INDEX(Applications!$AF$2:$AF$501,MATCH($A46,Applications!$AQ$2:$AQ$501,0)))</f>
        <v/>
      </c>
      <c r="J46" s="29">
        <f>IF($A46="","",INDEX(Applications!$AP$2:$AP$501,MATCH($A46,Applications!$AQ$2:$AQ$501,0)))</f>
        <v/>
      </c>
      <c r="K46" s="27">
        <f>IF($A46="","",INDEX(Applications!$AG$2:$AG$501,MATCH($A46,Applications!$AQ$2:$AQ$501,0))&amp;"")</f>
        <v/>
      </c>
    </row>
    <row r="47">
      <c r="A47" s="27">
        <f>IF(ISNUMBER(MATCH(42,Applications!$AQ$2:$AQ$501,0)),42,"")</f>
        <v/>
      </c>
      <c r="B47" s="10">
        <f>IF($A47="","",INDEX(Applications!$AK$2:$AK$501,MATCH($A47,Applications!$AQ$2:$AQ$501,0))&amp;"")</f>
        <v/>
      </c>
      <c r="C47" s="28">
        <f>IF($A47="","",INDEX(Applications!$AL$2:$AL$501,MATCH($A47,Applications!$AQ$2:$AQ$501,0))&amp;"")</f>
        <v/>
      </c>
      <c r="D47" s="28">
        <f>IF($A47="","",INDEX(Applications!$AM$2:$AM$501,MATCH($A47,Applications!$AQ$2:$AQ$501,0))&amp;"")</f>
        <v/>
      </c>
      <c r="E47" s="27">
        <f>IF($A47="","",INDEX(Applications!$AN$2:$AN$501,MATCH($A47,Applications!$AQ$2:$AQ$501,0)))</f>
        <v/>
      </c>
      <c r="F47" s="28">
        <f>IF($A47="","",INDEX(Applications!$AO$2:$AO$501,MATCH($A47,Applications!$AQ$2:$AQ$501,0))&amp;"")</f>
        <v/>
      </c>
      <c r="G47" s="27">
        <f>IF($A47="","",INDEX(Applications!$AD$2:$AD$501,MATCH($A47,Applications!$AQ$2:$AQ$501,0)))</f>
        <v/>
      </c>
      <c r="H47" s="27">
        <f>IF($A47="","",INDEX(Applications!$AE$2:$AE$501,MATCH($A47,Applications!$AQ$2:$AQ$501,0)))</f>
        <v/>
      </c>
      <c r="I47" s="27">
        <f>IF($A47="","",INDEX(Applications!$AF$2:$AF$501,MATCH($A47,Applications!$AQ$2:$AQ$501,0)))</f>
        <v/>
      </c>
      <c r="J47" s="29">
        <f>IF($A47="","",INDEX(Applications!$AP$2:$AP$501,MATCH($A47,Applications!$AQ$2:$AQ$501,0)))</f>
        <v/>
      </c>
      <c r="K47" s="27">
        <f>IF($A47="","",INDEX(Applications!$AG$2:$AG$501,MATCH($A47,Applications!$AQ$2:$AQ$501,0))&amp;"")</f>
        <v/>
      </c>
    </row>
    <row r="48">
      <c r="A48" s="27">
        <f>IF(ISNUMBER(MATCH(43,Applications!$AQ$2:$AQ$501,0)),43,"")</f>
        <v/>
      </c>
      <c r="B48" s="10">
        <f>IF($A48="","",INDEX(Applications!$AK$2:$AK$501,MATCH($A48,Applications!$AQ$2:$AQ$501,0))&amp;"")</f>
        <v/>
      </c>
      <c r="C48" s="28">
        <f>IF($A48="","",INDEX(Applications!$AL$2:$AL$501,MATCH($A48,Applications!$AQ$2:$AQ$501,0))&amp;"")</f>
        <v/>
      </c>
      <c r="D48" s="28">
        <f>IF($A48="","",INDEX(Applications!$AM$2:$AM$501,MATCH($A48,Applications!$AQ$2:$AQ$501,0))&amp;"")</f>
        <v/>
      </c>
      <c r="E48" s="27">
        <f>IF($A48="","",INDEX(Applications!$AN$2:$AN$501,MATCH($A48,Applications!$AQ$2:$AQ$501,0)))</f>
        <v/>
      </c>
      <c r="F48" s="28">
        <f>IF($A48="","",INDEX(Applications!$AO$2:$AO$501,MATCH($A48,Applications!$AQ$2:$AQ$501,0))&amp;"")</f>
        <v/>
      </c>
      <c r="G48" s="27">
        <f>IF($A48="","",INDEX(Applications!$AD$2:$AD$501,MATCH($A48,Applications!$AQ$2:$AQ$501,0)))</f>
        <v/>
      </c>
      <c r="H48" s="27">
        <f>IF($A48="","",INDEX(Applications!$AE$2:$AE$501,MATCH($A48,Applications!$AQ$2:$AQ$501,0)))</f>
        <v/>
      </c>
      <c r="I48" s="27">
        <f>IF($A48="","",INDEX(Applications!$AF$2:$AF$501,MATCH($A48,Applications!$AQ$2:$AQ$501,0)))</f>
        <v/>
      </c>
      <c r="J48" s="29">
        <f>IF($A48="","",INDEX(Applications!$AP$2:$AP$501,MATCH($A48,Applications!$AQ$2:$AQ$501,0)))</f>
        <v/>
      </c>
      <c r="K48" s="27">
        <f>IF($A48="","",INDEX(Applications!$AG$2:$AG$501,MATCH($A48,Applications!$AQ$2:$AQ$501,0))&amp;"")</f>
        <v/>
      </c>
    </row>
    <row r="49">
      <c r="A49" s="27">
        <f>IF(ISNUMBER(MATCH(44,Applications!$AQ$2:$AQ$501,0)),44,"")</f>
        <v/>
      </c>
      <c r="B49" s="10">
        <f>IF($A49="","",INDEX(Applications!$AK$2:$AK$501,MATCH($A49,Applications!$AQ$2:$AQ$501,0))&amp;"")</f>
        <v/>
      </c>
      <c r="C49" s="28">
        <f>IF($A49="","",INDEX(Applications!$AL$2:$AL$501,MATCH($A49,Applications!$AQ$2:$AQ$501,0))&amp;"")</f>
        <v/>
      </c>
      <c r="D49" s="28">
        <f>IF($A49="","",INDEX(Applications!$AM$2:$AM$501,MATCH($A49,Applications!$AQ$2:$AQ$501,0))&amp;"")</f>
        <v/>
      </c>
      <c r="E49" s="27">
        <f>IF($A49="","",INDEX(Applications!$AN$2:$AN$501,MATCH($A49,Applications!$AQ$2:$AQ$501,0)))</f>
        <v/>
      </c>
      <c r="F49" s="28">
        <f>IF($A49="","",INDEX(Applications!$AO$2:$AO$501,MATCH($A49,Applications!$AQ$2:$AQ$501,0))&amp;"")</f>
        <v/>
      </c>
      <c r="G49" s="27">
        <f>IF($A49="","",INDEX(Applications!$AD$2:$AD$501,MATCH($A49,Applications!$AQ$2:$AQ$501,0)))</f>
        <v/>
      </c>
      <c r="H49" s="27">
        <f>IF($A49="","",INDEX(Applications!$AE$2:$AE$501,MATCH($A49,Applications!$AQ$2:$AQ$501,0)))</f>
        <v/>
      </c>
      <c r="I49" s="27">
        <f>IF($A49="","",INDEX(Applications!$AF$2:$AF$501,MATCH($A49,Applications!$AQ$2:$AQ$501,0)))</f>
        <v/>
      </c>
      <c r="J49" s="29">
        <f>IF($A49="","",INDEX(Applications!$AP$2:$AP$501,MATCH($A49,Applications!$AQ$2:$AQ$501,0)))</f>
        <v/>
      </c>
      <c r="K49" s="27">
        <f>IF($A49="","",INDEX(Applications!$AG$2:$AG$501,MATCH($A49,Applications!$AQ$2:$AQ$501,0))&amp;"")</f>
        <v/>
      </c>
    </row>
    <row r="50">
      <c r="A50" s="27">
        <f>IF(ISNUMBER(MATCH(45,Applications!$AQ$2:$AQ$501,0)),45,"")</f>
        <v/>
      </c>
      <c r="B50" s="10">
        <f>IF($A50="","",INDEX(Applications!$AK$2:$AK$501,MATCH($A50,Applications!$AQ$2:$AQ$501,0))&amp;"")</f>
        <v/>
      </c>
      <c r="C50" s="28">
        <f>IF($A50="","",INDEX(Applications!$AL$2:$AL$501,MATCH($A50,Applications!$AQ$2:$AQ$501,0))&amp;"")</f>
        <v/>
      </c>
      <c r="D50" s="28">
        <f>IF($A50="","",INDEX(Applications!$AM$2:$AM$501,MATCH($A50,Applications!$AQ$2:$AQ$501,0))&amp;"")</f>
        <v/>
      </c>
      <c r="E50" s="27">
        <f>IF($A50="","",INDEX(Applications!$AN$2:$AN$501,MATCH($A50,Applications!$AQ$2:$AQ$501,0)))</f>
        <v/>
      </c>
      <c r="F50" s="28">
        <f>IF($A50="","",INDEX(Applications!$AO$2:$AO$501,MATCH($A50,Applications!$AQ$2:$AQ$501,0))&amp;"")</f>
        <v/>
      </c>
      <c r="G50" s="27">
        <f>IF($A50="","",INDEX(Applications!$AD$2:$AD$501,MATCH($A50,Applications!$AQ$2:$AQ$501,0)))</f>
        <v/>
      </c>
      <c r="H50" s="27">
        <f>IF($A50="","",INDEX(Applications!$AE$2:$AE$501,MATCH($A50,Applications!$AQ$2:$AQ$501,0)))</f>
        <v/>
      </c>
      <c r="I50" s="27">
        <f>IF($A50="","",INDEX(Applications!$AF$2:$AF$501,MATCH($A50,Applications!$AQ$2:$AQ$501,0)))</f>
        <v/>
      </c>
      <c r="J50" s="29">
        <f>IF($A50="","",INDEX(Applications!$AP$2:$AP$501,MATCH($A50,Applications!$AQ$2:$AQ$501,0)))</f>
        <v/>
      </c>
      <c r="K50" s="27">
        <f>IF($A50="","",INDEX(Applications!$AG$2:$AG$501,MATCH($A50,Applications!$AQ$2:$AQ$501,0))&amp;"")</f>
        <v/>
      </c>
    </row>
    <row r="51">
      <c r="A51" s="27">
        <f>IF(ISNUMBER(MATCH(46,Applications!$AQ$2:$AQ$501,0)),46,"")</f>
        <v/>
      </c>
      <c r="B51" s="10">
        <f>IF($A51="","",INDEX(Applications!$AK$2:$AK$501,MATCH($A51,Applications!$AQ$2:$AQ$501,0))&amp;"")</f>
        <v/>
      </c>
      <c r="C51" s="28">
        <f>IF($A51="","",INDEX(Applications!$AL$2:$AL$501,MATCH($A51,Applications!$AQ$2:$AQ$501,0))&amp;"")</f>
        <v/>
      </c>
      <c r="D51" s="28">
        <f>IF($A51="","",INDEX(Applications!$AM$2:$AM$501,MATCH($A51,Applications!$AQ$2:$AQ$501,0))&amp;"")</f>
        <v/>
      </c>
      <c r="E51" s="27">
        <f>IF($A51="","",INDEX(Applications!$AN$2:$AN$501,MATCH($A51,Applications!$AQ$2:$AQ$501,0)))</f>
        <v/>
      </c>
      <c r="F51" s="28">
        <f>IF($A51="","",INDEX(Applications!$AO$2:$AO$501,MATCH($A51,Applications!$AQ$2:$AQ$501,0))&amp;"")</f>
        <v/>
      </c>
      <c r="G51" s="27">
        <f>IF($A51="","",INDEX(Applications!$AD$2:$AD$501,MATCH($A51,Applications!$AQ$2:$AQ$501,0)))</f>
        <v/>
      </c>
      <c r="H51" s="27">
        <f>IF($A51="","",INDEX(Applications!$AE$2:$AE$501,MATCH($A51,Applications!$AQ$2:$AQ$501,0)))</f>
        <v/>
      </c>
      <c r="I51" s="27">
        <f>IF($A51="","",INDEX(Applications!$AF$2:$AF$501,MATCH($A51,Applications!$AQ$2:$AQ$501,0)))</f>
        <v/>
      </c>
      <c r="J51" s="29">
        <f>IF($A51="","",INDEX(Applications!$AP$2:$AP$501,MATCH($A51,Applications!$AQ$2:$AQ$501,0)))</f>
        <v/>
      </c>
      <c r="K51" s="27">
        <f>IF($A51="","",INDEX(Applications!$AG$2:$AG$501,MATCH($A51,Applications!$AQ$2:$AQ$501,0))&amp;"")</f>
        <v/>
      </c>
    </row>
    <row r="52">
      <c r="A52" s="27">
        <f>IF(ISNUMBER(MATCH(47,Applications!$AQ$2:$AQ$501,0)),47,"")</f>
        <v/>
      </c>
      <c r="B52" s="10">
        <f>IF($A52="","",INDEX(Applications!$AK$2:$AK$501,MATCH($A52,Applications!$AQ$2:$AQ$501,0))&amp;"")</f>
        <v/>
      </c>
      <c r="C52" s="28">
        <f>IF($A52="","",INDEX(Applications!$AL$2:$AL$501,MATCH($A52,Applications!$AQ$2:$AQ$501,0))&amp;"")</f>
        <v/>
      </c>
      <c r="D52" s="28">
        <f>IF($A52="","",INDEX(Applications!$AM$2:$AM$501,MATCH($A52,Applications!$AQ$2:$AQ$501,0))&amp;"")</f>
        <v/>
      </c>
      <c r="E52" s="27">
        <f>IF($A52="","",INDEX(Applications!$AN$2:$AN$501,MATCH($A52,Applications!$AQ$2:$AQ$501,0)))</f>
        <v/>
      </c>
      <c r="F52" s="28">
        <f>IF($A52="","",INDEX(Applications!$AO$2:$AO$501,MATCH($A52,Applications!$AQ$2:$AQ$501,0))&amp;"")</f>
        <v/>
      </c>
      <c r="G52" s="27">
        <f>IF($A52="","",INDEX(Applications!$AD$2:$AD$501,MATCH($A52,Applications!$AQ$2:$AQ$501,0)))</f>
        <v/>
      </c>
      <c r="H52" s="27">
        <f>IF($A52="","",INDEX(Applications!$AE$2:$AE$501,MATCH($A52,Applications!$AQ$2:$AQ$501,0)))</f>
        <v/>
      </c>
      <c r="I52" s="27">
        <f>IF($A52="","",INDEX(Applications!$AF$2:$AF$501,MATCH($A52,Applications!$AQ$2:$AQ$501,0)))</f>
        <v/>
      </c>
      <c r="J52" s="29">
        <f>IF($A52="","",INDEX(Applications!$AP$2:$AP$501,MATCH($A52,Applications!$AQ$2:$AQ$501,0)))</f>
        <v/>
      </c>
      <c r="K52" s="27">
        <f>IF($A52="","",INDEX(Applications!$AG$2:$AG$501,MATCH($A52,Applications!$AQ$2:$AQ$501,0))&amp;"")</f>
        <v/>
      </c>
    </row>
    <row r="53">
      <c r="A53" s="27">
        <f>IF(ISNUMBER(MATCH(48,Applications!$AQ$2:$AQ$501,0)),48,"")</f>
        <v/>
      </c>
      <c r="B53" s="10">
        <f>IF($A53="","",INDEX(Applications!$AK$2:$AK$501,MATCH($A53,Applications!$AQ$2:$AQ$501,0))&amp;"")</f>
        <v/>
      </c>
      <c r="C53" s="28">
        <f>IF($A53="","",INDEX(Applications!$AL$2:$AL$501,MATCH($A53,Applications!$AQ$2:$AQ$501,0))&amp;"")</f>
        <v/>
      </c>
      <c r="D53" s="28">
        <f>IF($A53="","",INDEX(Applications!$AM$2:$AM$501,MATCH($A53,Applications!$AQ$2:$AQ$501,0))&amp;"")</f>
        <v/>
      </c>
      <c r="E53" s="27">
        <f>IF($A53="","",INDEX(Applications!$AN$2:$AN$501,MATCH($A53,Applications!$AQ$2:$AQ$501,0)))</f>
        <v/>
      </c>
      <c r="F53" s="28">
        <f>IF($A53="","",INDEX(Applications!$AO$2:$AO$501,MATCH($A53,Applications!$AQ$2:$AQ$501,0))&amp;"")</f>
        <v/>
      </c>
      <c r="G53" s="27">
        <f>IF($A53="","",INDEX(Applications!$AD$2:$AD$501,MATCH($A53,Applications!$AQ$2:$AQ$501,0)))</f>
        <v/>
      </c>
      <c r="H53" s="27">
        <f>IF($A53="","",INDEX(Applications!$AE$2:$AE$501,MATCH($A53,Applications!$AQ$2:$AQ$501,0)))</f>
        <v/>
      </c>
      <c r="I53" s="27">
        <f>IF($A53="","",INDEX(Applications!$AF$2:$AF$501,MATCH($A53,Applications!$AQ$2:$AQ$501,0)))</f>
        <v/>
      </c>
      <c r="J53" s="29">
        <f>IF($A53="","",INDEX(Applications!$AP$2:$AP$501,MATCH($A53,Applications!$AQ$2:$AQ$501,0)))</f>
        <v/>
      </c>
      <c r="K53" s="27">
        <f>IF($A53="","",INDEX(Applications!$AG$2:$AG$501,MATCH($A53,Applications!$AQ$2:$AQ$501,0))&amp;"")</f>
        <v/>
      </c>
    </row>
    <row r="54">
      <c r="A54" s="27">
        <f>IF(ISNUMBER(MATCH(49,Applications!$AQ$2:$AQ$501,0)),49,"")</f>
        <v/>
      </c>
      <c r="B54" s="10">
        <f>IF($A54="","",INDEX(Applications!$AK$2:$AK$501,MATCH($A54,Applications!$AQ$2:$AQ$501,0))&amp;"")</f>
        <v/>
      </c>
      <c r="C54" s="28">
        <f>IF($A54="","",INDEX(Applications!$AL$2:$AL$501,MATCH($A54,Applications!$AQ$2:$AQ$501,0))&amp;"")</f>
        <v/>
      </c>
      <c r="D54" s="28">
        <f>IF($A54="","",INDEX(Applications!$AM$2:$AM$501,MATCH($A54,Applications!$AQ$2:$AQ$501,0))&amp;"")</f>
        <v/>
      </c>
      <c r="E54" s="27">
        <f>IF($A54="","",INDEX(Applications!$AN$2:$AN$501,MATCH($A54,Applications!$AQ$2:$AQ$501,0)))</f>
        <v/>
      </c>
      <c r="F54" s="28">
        <f>IF($A54="","",INDEX(Applications!$AO$2:$AO$501,MATCH($A54,Applications!$AQ$2:$AQ$501,0))&amp;"")</f>
        <v/>
      </c>
      <c r="G54" s="27">
        <f>IF($A54="","",INDEX(Applications!$AD$2:$AD$501,MATCH($A54,Applications!$AQ$2:$AQ$501,0)))</f>
        <v/>
      </c>
      <c r="H54" s="27">
        <f>IF($A54="","",INDEX(Applications!$AE$2:$AE$501,MATCH($A54,Applications!$AQ$2:$AQ$501,0)))</f>
        <v/>
      </c>
      <c r="I54" s="27">
        <f>IF($A54="","",INDEX(Applications!$AF$2:$AF$501,MATCH($A54,Applications!$AQ$2:$AQ$501,0)))</f>
        <v/>
      </c>
      <c r="J54" s="29">
        <f>IF($A54="","",INDEX(Applications!$AP$2:$AP$501,MATCH($A54,Applications!$AQ$2:$AQ$501,0)))</f>
        <v/>
      </c>
      <c r="K54" s="27">
        <f>IF($A54="","",INDEX(Applications!$AG$2:$AG$501,MATCH($A54,Applications!$AQ$2:$AQ$501,0))&amp;"")</f>
        <v/>
      </c>
    </row>
    <row r="55">
      <c r="A55" s="27">
        <f>IF(ISNUMBER(MATCH(50,Applications!$AQ$2:$AQ$501,0)),50,"")</f>
        <v/>
      </c>
      <c r="B55" s="10">
        <f>IF($A55="","",INDEX(Applications!$AK$2:$AK$501,MATCH($A55,Applications!$AQ$2:$AQ$501,0))&amp;"")</f>
        <v/>
      </c>
      <c r="C55" s="28">
        <f>IF($A55="","",INDEX(Applications!$AL$2:$AL$501,MATCH($A55,Applications!$AQ$2:$AQ$501,0))&amp;"")</f>
        <v/>
      </c>
      <c r="D55" s="28">
        <f>IF($A55="","",INDEX(Applications!$AM$2:$AM$501,MATCH($A55,Applications!$AQ$2:$AQ$501,0))&amp;"")</f>
        <v/>
      </c>
      <c r="E55" s="27">
        <f>IF($A55="","",INDEX(Applications!$AN$2:$AN$501,MATCH($A55,Applications!$AQ$2:$AQ$501,0)))</f>
        <v/>
      </c>
      <c r="F55" s="28">
        <f>IF($A55="","",INDEX(Applications!$AO$2:$AO$501,MATCH($A55,Applications!$AQ$2:$AQ$501,0))&amp;"")</f>
        <v/>
      </c>
      <c r="G55" s="27">
        <f>IF($A55="","",INDEX(Applications!$AD$2:$AD$501,MATCH($A55,Applications!$AQ$2:$AQ$501,0)))</f>
        <v/>
      </c>
      <c r="H55" s="27">
        <f>IF($A55="","",INDEX(Applications!$AE$2:$AE$501,MATCH($A55,Applications!$AQ$2:$AQ$501,0)))</f>
        <v/>
      </c>
      <c r="I55" s="27">
        <f>IF($A55="","",INDEX(Applications!$AF$2:$AF$501,MATCH($A55,Applications!$AQ$2:$AQ$501,0)))</f>
        <v/>
      </c>
      <c r="J55" s="29">
        <f>IF($A55="","",INDEX(Applications!$AP$2:$AP$501,MATCH($A55,Applications!$AQ$2:$AQ$501,0)))</f>
        <v/>
      </c>
      <c r="K55" s="27">
        <f>IF($A55="","",INDEX(Applications!$AG$2:$AG$501,MATCH($A55,Applications!$AQ$2:$AQ$501,0))&amp;"")</f>
        <v/>
      </c>
    </row>
    <row r="56">
      <c r="A56" s="27">
        <f>IF(ISNUMBER(MATCH(51,Applications!$AQ$2:$AQ$501,0)),51,"")</f>
        <v/>
      </c>
      <c r="B56" s="10">
        <f>IF($A56="","",INDEX(Applications!$AK$2:$AK$501,MATCH($A56,Applications!$AQ$2:$AQ$501,0))&amp;"")</f>
        <v/>
      </c>
      <c r="C56" s="28">
        <f>IF($A56="","",INDEX(Applications!$AL$2:$AL$501,MATCH($A56,Applications!$AQ$2:$AQ$501,0))&amp;"")</f>
        <v/>
      </c>
      <c r="D56" s="28">
        <f>IF($A56="","",INDEX(Applications!$AM$2:$AM$501,MATCH($A56,Applications!$AQ$2:$AQ$501,0))&amp;"")</f>
        <v/>
      </c>
      <c r="E56" s="27">
        <f>IF($A56="","",INDEX(Applications!$AN$2:$AN$501,MATCH($A56,Applications!$AQ$2:$AQ$501,0)))</f>
        <v/>
      </c>
      <c r="F56" s="28">
        <f>IF($A56="","",INDEX(Applications!$AO$2:$AO$501,MATCH($A56,Applications!$AQ$2:$AQ$501,0))&amp;"")</f>
        <v/>
      </c>
      <c r="G56" s="27">
        <f>IF($A56="","",INDEX(Applications!$AD$2:$AD$501,MATCH($A56,Applications!$AQ$2:$AQ$501,0)))</f>
        <v/>
      </c>
      <c r="H56" s="27">
        <f>IF($A56="","",INDEX(Applications!$AE$2:$AE$501,MATCH($A56,Applications!$AQ$2:$AQ$501,0)))</f>
        <v/>
      </c>
      <c r="I56" s="27">
        <f>IF($A56="","",INDEX(Applications!$AF$2:$AF$501,MATCH($A56,Applications!$AQ$2:$AQ$501,0)))</f>
        <v/>
      </c>
      <c r="J56" s="29">
        <f>IF($A56="","",INDEX(Applications!$AP$2:$AP$501,MATCH($A56,Applications!$AQ$2:$AQ$501,0)))</f>
        <v/>
      </c>
      <c r="K56" s="27">
        <f>IF($A56="","",INDEX(Applications!$AG$2:$AG$501,MATCH($A56,Applications!$AQ$2:$AQ$501,0))&amp;"")</f>
        <v/>
      </c>
    </row>
    <row r="57">
      <c r="A57" s="27">
        <f>IF(ISNUMBER(MATCH(52,Applications!$AQ$2:$AQ$501,0)),52,"")</f>
        <v/>
      </c>
      <c r="B57" s="10">
        <f>IF($A57="","",INDEX(Applications!$AK$2:$AK$501,MATCH($A57,Applications!$AQ$2:$AQ$501,0))&amp;"")</f>
        <v/>
      </c>
      <c r="C57" s="28">
        <f>IF($A57="","",INDEX(Applications!$AL$2:$AL$501,MATCH($A57,Applications!$AQ$2:$AQ$501,0))&amp;"")</f>
        <v/>
      </c>
      <c r="D57" s="28">
        <f>IF($A57="","",INDEX(Applications!$AM$2:$AM$501,MATCH($A57,Applications!$AQ$2:$AQ$501,0))&amp;"")</f>
        <v/>
      </c>
      <c r="E57" s="27">
        <f>IF($A57="","",INDEX(Applications!$AN$2:$AN$501,MATCH($A57,Applications!$AQ$2:$AQ$501,0)))</f>
        <v/>
      </c>
      <c r="F57" s="28">
        <f>IF($A57="","",INDEX(Applications!$AO$2:$AO$501,MATCH($A57,Applications!$AQ$2:$AQ$501,0))&amp;"")</f>
        <v/>
      </c>
      <c r="G57" s="27">
        <f>IF($A57="","",INDEX(Applications!$AD$2:$AD$501,MATCH($A57,Applications!$AQ$2:$AQ$501,0)))</f>
        <v/>
      </c>
      <c r="H57" s="27">
        <f>IF($A57="","",INDEX(Applications!$AE$2:$AE$501,MATCH($A57,Applications!$AQ$2:$AQ$501,0)))</f>
        <v/>
      </c>
      <c r="I57" s="27">
        <f>IF($A57="","",INDEX(Applications!$AF$2:$AF$501,MATCH($A57,Applications!$AQ$2:$AQ$501,0)))</f>
        <v/>
      </c>
      <c r="J57" s="29">
        <f>IF($A57="","",INDEX(Applications!$AP$2:$AP$501,MATCH($A57,Applications!$AQ$2:$AQ$501,0)))</f>
        <v/>
      </c>
      <c r="K57" s="27">
        <f>IF($A57="","",INDEX(Applications!$AG$2:$AG$501,MATCH($A57,Applications!$AQ$2:$AQ$501,0))&amp;"")</f>
        <v/>
      </c>
    </row>
    <row r="58">
      <c r="A58" s="27">
        <f>IF(ISNUMBER(MATCH(53,Applications!$AQ$2:$AQ$501,0)),53,"")</f>
        <v/>
      </c>
      <c r="B58" s="10">
        <f>IF($A58="","",INDEX(Applications!$AK$2:$AK$501,MATCH($A58,Applications!$AQ$2:$AQ$501,0))&amp;"")</f>
        <v/>
      </c>
      <c r="C58" s="28">
        <f>IF($A58="","",INDEX(Applications!$AL$2:$AL$501,MATCH($A58,Applications!$AQ$2:$AQ$501,0))&amp;"")</f>
        <v/>
      </c>
      <c r="D58" s="28">
        <f>IF($A58="","",INDEX(Applications!$AM$2:$AM$501,MATCH($A58,Applications!$AQ$2:$AQ$501,0))&amp;"")</f>
        <v/>
      </c>
      <c r="E58" s="27">
        <f>IF($A58="","",INDEX(Applications!$AN$2:$AN$501,MATCH($A58,Applications!$AQ$2:$AQ$501,0)))</f>
        <v/>
      </c>
      <c r="F58" s="28">
        <f>IF($A58="","",INDEX(Applications!$AO$2:$AO$501,MATCH($A58,Applications!$AQ$2:$AQ$501,0))&amp;"")</f>
        <v/>
      </c>
      <c r="G58" s="27">
        <f>IF($A58="","",INDEX(Applications!$AD$2:$AD$501,MATCH($A58,Applications!$AQ$2:$AQ$501,0)))</f>
        <v/>
      </c>
      <c r="H58" s="27">
        <f>IF($A58="","",INDEX(Applications!$AE$2:$AE$501,MATCH($A58,Applications!$AQ$2:$AQ$501,0)))</f>
        <v/>
      </c>
      <c r="I58" s="27">
        <f>IF($A58="","",INDEX(Applications!$AF$2:$AF$501,MATCH($A58,Applications!$AQ$2:$AQ$501,0)))</f>
        <v/>
      </c>
      <c r="J58" s="29">
        <f>IF($A58="","",INDEX(Applications!$AP$2:$AP$501,MATCH($A58,Applications!$AQ$2:$AQ$501,0)))</f>
        <v/>
      </c>
      <c r="K58" s="27">
        <f>IF($A58="","",INDEX(Applications!$AG$2:$AG$501,MATCH($A58,Applications!$AQ$2:$AQ$501,0))&amp;"")</f>
        <v/>
      </c>
    </row>
    <row r="59">
      <c r="A59" s="27">
        <f>IF(ISNUMBER(MATCH(54,Applications!$AQ$2:$AQ$501,0)),54,"")</f>
        <v/>
      </c>
      <c r="B59" s="10">
        <f>IF($A59="","",INDEX(Applications!$AK$2:$AK$501,MATCH($A59,Applications!$AQ$2:$AQ$501,0))&amp;"")</f>
        <v/>
      </c>
      <c r="C59" s="28">
        <f>IF($A59="","",INDEX(Applications!$AL$2:$AL$501,MATCH($A59,Applications!$AQ$2:$AQ$501,0))&amp;"")</f>
        <v/>
      </c>
      <c r="D59" s="28">
        <f>IF($A59="","",INDEX(Applications!$AM$2:$AM$501,MATCH($A59,Applications!$AQ$2:$AQ$501,0))&amp;"")</f>
        <v/>
      </c>
      <c r="E59" s="27">
        <f>IF($A59="","",INDEX(Applications!$AN$2:$AN$501,MATCH($A59,Applications!$AQ$2:$AQ$501,0)))</f>
        <v/>
      </c>
      <c r="F59" s="28">
        <f>IF($A59="","",INDEX(Applications!$AO$2:$AO$501,MATCH($A59,Applications!$AQ$2:$AQ$501,0))&amp;"")</f>
        <v/>
      </c>
      <c r="G59" s="27">
        <f>IF($A59="","",INDEX(Applications!$AD$2:$AD$501,MATCH($A59,Applications!$AQ$2:$AQ$501,0)))</f>
        <v/>
      </c>
      <c r="H59" s="27">
        <f>IF($A59="","",INDEX(Applications!$AE$2:$AE$501,MATCH($A59,Applications!$AQ$2:$AQ$501,0)))</f>
        <v/>
      </c>
      <c r="I59" s="27">
        <f>IF($A59="","",INDEX(Applications!$AF$2:$AF$501,MATCH($A59,Applications!$AQ$2:$AQ$501,0)))</f>
        <v/>
      </c>
      <c r="J59" s="29">
        <f>IF($A59="","",INDEX(Applications!$AP$2:$AP$501,MATCH($A59,Applications!$AQ$2:$AQ$501,0)))</f>
        <v/>
      </c>
      <c r="K59" s="27">
        <f>IF($A59="","",INDEX(Applications!$AG$2:$AG$501,MATCH($A59,Applications!$AQ$2:$AQ$501,0))&amp;"")</f>
        <v/>
      </c>
    </row>
    <row r="60">
      <c r="A60" s="27">
        <f>IF(ISNUMBER(MATCH(55,Applications!$AQ$2:$AQ$501,0)),55,"")</f>
        <v/>
      </c>
      <c r="B60" s="10">
        <f>IF($A60="","",INDEX(Applications!$AK$2:$AK$501,MATCH($A60,Applications!$AQ$2:$AQ$501,0))&amp;"")</f>
        <v/>
      </c>
      <c r="C60" s="28">
        <f>IF($A60="","",INDEX(Applications!$AL$2:$AL$501,MATCH($A60,Applications!$AQ$2:$AQ$501,0))&amp;"")</f>
        <v/>
      </c>
      <c r="D60" s="28">
        <f>IF($A60="","",INDEX(Applications!$AM$2:$AM$501,MATCH($A60,Applications!$AQ$2:$AQ$501,0))&amp;"")</f>
        <v/>
      </c>
      <c r="E60" s="27">
        <f>IF($A60="","",INDEX(Applications!$AN$2:$AN$501,MATCH($A60,Applications!$AQ$2:$AQ$501,0)))</f>
        <v/>
      </c>
      <c r="F60" s="28">
        <f>IF($A60="","",INDEX(Applications!$AO$2:$AO$501,MATCH($A60,Applications!$AQ$2:$AQ$501,0))&amp;"")</f>
        <v/>
      </c>
      <c r="G60" s="27">
        <f>IF($A60="","",INDEX(Applications!$AD$2:$AD$501,MATCH($A60,Applications!$AQ$2:$AQ$501,0)))</f>
        <v/>
      </c>
      <c r="H60" s="27">
        <f>IF($A60="","",INDEX(Applications!$AE$2:$AE$501,MATCH($A60,Applications!$AQ$2:$AQ$501,0)))</f>
        <v/>
      </c>
      <c r="I60" s="27">
        <f>IF($A60="","",INDEX(Applications!$AF$2:$AF$501,MATCH($A60,Applications!$AQ$2:$AQ$501,0)))</f>
        <v/>
      </c>
      <c r="J60" s="29">
        <f>IF($A60="","",INDEX(Applications!$AP$2:$AP$501,MATCH($A60,Applications!$AQ$2:$AQ$501,0)))</f>
        <v/>
      </c>
      <c r="K60" s="27">
        <f>IF($A60="","",INDEX(Applications!$AG$2:$AG$501,MATCH($A60,Applications!$AQ$2:$AQ$501,0))&amp;"")</f>
        <v/>
      </c>
    </row>
    <row r="61">
      <c r="A61" s="27">
        <f>IF(ISNUMBER(MATCH(56,Applications!$AQ$2:$AQ$501,0)),56,"")</f>
        <v/>
      </c>
      <c r="B61" s="10">
        <f>IF($A61="","",INDEX(Applications!$AK$2:$AK$501,MATCH($A61,Applications!$AQ$2:$AQ$501,0))&amp;"")</f>
        <v/>
      </c>
      <c r="C61" s="28">
        <f>IF($A61="","",INDEX(Applications!$AL$2:$AL$501,MATCH($A61,Applications!$AQ$2:$AQ$501,0))&amp;"")</f>
        <v/>
      </c>
      <c r="D61" s="28">
        <f>IF($A61="","",INDEX(Applications!$AM$2:$AM$501,MATCH($A61,Applications!$AQ$2:$AQ$501,0))&amp;"")</f>
        <v/>
      </c>
      <c r="E61" s="27">
        <f>IF($A61="","",INDEX(Applications!$AN$2:$AN$501,MATCH($A61,Applications!$AQ$2:$AQ$501,0)))</f>
        <v/>
      </c>
      <c r="F61" s="28">
        <f>IF($A61="","",INDEX(Applications!$AO$2:$AO$501,MATCH($A61,Applications!$AQ$2:$AQ$501,0))&amp;"")</f>
        <v/>
      </c>
      <c r="G61" s="27">
        <f>IF($A61="","",INDEX(Applications!$AD$2:$AD$501,MATCH($A61,Applications!$AQ$2:$AQ$501,0)))</f>
        <v/>
      </c>
      <c r="H61" s="27">
        <f>IF($A61="","",INDEX(Applications!$AE$2:$AE$501,MATCH($A61,Applications!$AQ$2:$AQ$501,0)))</f>
        <v/>
      </c>
      <c r="I61" s="27">
        <f>IF($A61="","",INDEX(Applications!$AF$2:$AF$501,MATCH($A61,Applications!$AQ$2:$AQ$501,0)))</f>
        <v/>
      </c>
      <c r="J61" s="29">
        <f>IF($A61="","",INDEX(Applications!$AP$2:$AP$501,MATCH($A61,Applications!$AQ$2:$AQ$501,0)))</f>
        <v/>
      </c>
      <c r="K61" s="27">
        <f>IF($A61="","",INDEX(Applications!$AG$2:$AG$501,MATCH($A61,Applications!$AQ$2:$AQ$501,0))&amp;"")</f>
        <v/>
      </c>
    </row>
    <row r="62">
      <c r="A62" s="27">
        <f>IF(ISNUMBER(MATCH(57,Applications!$AQ$2:$AQ$501,0)),57,"")</f>
        <v/>
      </c>
      <c r="B62" s="10">
        <f>IF($A62="","",INDEX(Applications!$AK$2:$AK$501,MATCH($A62,Applications!$AQ$2:$AQ$501,0))&amp;"")</f>
        <v/>
      </c>
      <c r="C62" s="28">
        <f>IF($A62="","",INDEX(Applications!$AL$2:$AL$501,MATCH($A62,Applications!$AQ$2:$AQ$501,0))&amp;"")</f>
        <v/>
      </c>
      <c r="D62" s="28">
        <f>IF($A62="","",INDEX(Applications!$AM$2:$AM$501,MATCH($A62,Applications!$AQ$2:$AQ$501,0))&amp;"")</f>
        <v/>
      </c>
      <c r="E62" s="27">
        <f>IF($A62="","",INDEX(Applications!$AN$2:$AN$501,MATCH($A62,Applications!$AQ$2:$AQ$501,0)))</f>
        <v/>
      </c>
      <c r="F62" s="28">
        <f>IF($A62="","",INDEX(Applications!$AO$2:$AO$501,MATCH($A62,Applications!$AQ$2:$AQ$501,0))&amp;"")</f>
        <v/>
      </c>
      <c r="G62" s="27">
        <f>IF($A62="","",INDEX(Applications!$AD$2:$AD$501,MATCH($A62,Applications!$AQ$2:$AQ$501,0)))</f>
        <v/>
      </c>
      <c r="H62" s="27">
        <f>IF($A62="","",INDEX(Applications!$AE$2:$AE$501,MATCH($A62,Applications!$AQ$2:$AQ$501,0)))</f>
        <v/>
      </c>
      <c r="I62" s="27">
        <f>IF($A62="","",INDEX(Applications!$AF$2:$AF$501,MATCH($A62,Applications!$AQ$2:$AQ$501,0)))</f>
        <v/>
      </c>
      <c r="J62" s="29">
        <f>IF($A62="","",INDEX(Applications!$AP$2:$AP$501,MATCH($A62,Applications!$AQ$2:$AQ$501,0)))</f>
        <v/>
      </c>
      <c r="K62" s="27">
        <f>IF($A62="","",INDEX(Applications!$AG$2:$AG$501,MATCH($A62,Applications!$AQ$2:$AQ$501,0))&amp;"")</f>
        <v/>
      </c>
    </row>
    <row r="63">
      <c r="A63" s="27">
        <f>IF(ISNUMBER(MATCH(58,Applications!$AQ$2:$AQ$501,0)),58,"")</f>
        <v/>
      </c>
      <c r="B63" s="10">
        <f>IF($A63="","",INDEX(Applications!$AK$2:$AK$501,MATCH($A63,Applications!$AQ$2:$AQ$501,0))&amp;"")</f>
        <v/>
      </c>
      <c r="C63" s="28">
        <f>IF($A63="","",INDEX(Applications!$AL$2:$AL$501,MATCH($A63,Applications!$AQ$2:$AQ$501,0))&amp;"")</f>
        <v/>
      </c>
      <c r="D63" s="28">
        <f>IF($A63="","",INDEX(Applications!$AM$2:$AM$501,MATCH($A63,Applications!$AQ$2:$AQ$501,0))&amp;"")</f>
        <v/>
      </c>
      <c r="E63" s="27">
        <f>IF($A63="","",INDEX(Applications!$AN$2:$AN$501,MATCH($A63,Applications!$AQ$2:$AQ$501,0)))</f>
        <v/>
      </c>
      <c r="F63" s="28">
        <f>IF($A63="","",INDEX(Applications!$AO$2:$AO$501,MATCH($A63,Applications!$AQ$2:$AQ$501,0))&amp;"")</f>
        <v/>
      </c>
      <c r="G63" s="27">
        <f>IF($A63="","",INDEX(Applications!$AD$2:$AD$501,MATCH($A63,Applications!$AQ$2:$AQ$501,0)))</f>
        <v/>
      </c>
      <c r="H63" s="27">
        <f>IF($A63="","",INDEX(Applications!$AE$2:$AE$501,MATCH($A63,Applications!$AQ$2:$AQ$501,0)))</f>
        <v/>
      </c>
      <c r="I63" s="27">
        <f>IF($A63="","",INDEX(Applications!$AF$2:$AF$501,MATCH($A63,Applications!$AQ$2:$AQ$501,0)))</f>
        <v/>
      </c>
      <c r="J63" s="29">
        <f>IF($A63="","",INDEX(Applications!$AP$2:$AP$501,MATCH($A63,Applications!$AQ$2:$AQ$501,0)))</f>
        <v/>
      </c>
      <c r="K63" s="27">
        <f>IF($A63="","",INDEX(Applications!$AG$2:$AG$501,MATCH($A63,Applications!$AQ$2:$AQ$501,0))&amp;"")</f>
        <v/>
      </c>
    </row>
    <row r="64">
      <c r="A64" s="27">
        <f>IF(ISNUMBER(MATCH(59,Applications!$AQ$2:$AQ$501,0)),59,"")</f>
        <v/>
      </c>
      <c r="B64" s="10">
        <f>IF($A64="","",INDEX(Applications!$AK$2:$AK$501,MATCH($A64,Applications!$AQ$2:$AQ$501,0))&amp;"")</f>
        <v/>
      </c>
      <c r="C64" s="28">
        <f>IF($A64="","",INDEX(Applications!$AL$2:$AL$501,MATCH($A64,Applications!$AQ$2:$AQ$501,0))&amp;"")</f>
        <v/>
      </c>
      <c r="D64" s="28">
        <f>IF($A64="","",INDEX(Applications!$AM$2:$AM$501,MATCH($A64,Applications!$AQ$2:$AQ$501,0))&amp;"")</f>
        <v/>
      </c>
      <c r="E64" s="27">
        <f>IF($A64="","",INDEX(Applications!$AN$2:$AN$501,MATCH($A64,Applications!$AQ$2:$AQ$501,0)))</f>
        <v/>
      </c>
      <c r="F64" s="28">
        <f>IF($A64="","",INDEX(Applications!$AO$2:$AO$501,MATCH($A64,Applications!$AQ$2:$AQ$501,0))&amp;"")</f>
        <v/>
      </c>
      <c r="G64" s="27">
        <f>IF($A64="","",INDEX(Applications!$AD$2:$AD$501,MATCH($A64,Applications!$AQ$2:$AQ$501,0)))</f>
        <v/>
      </c>
      <c r="H64" s="27">
        <f>IF($A64="","",INDEX(Applications!$AE$2:$AE$501,MATCH($A64,Applications!$AQ$2:$AQ$501,0)))</f>
        <v/>
      </c>
      <c r="I64" s="27">
        <f>IF($A64="","",INDEX(Applications!$AF$2:$AF$501,MATCH($A64,Applications!$AQ$2:$AQ$501,0)))</f>
        <v/>
      </c>
      <c r="J64" s="29">
        <f>IF($A64="","",INDEX(Applications!$AP$2:$AP$501,MATCH($A64,Applications!$AQ$2:$AQ$501,0)))</f>
        <v/>
      </c>
      <c r="K64" s="27">
        <f>IF($A64="","",INDEX(Applications!$AG$2:$AG$501,MATCH($A64,Applications!$AQ$2:$AQ$501,0))&amp;"")</f>
        <v/>
      </c>
    </row>
    <row r="65">
      <c r="A65" s="27">
        <f>IF(ISNUMBER(MATCH(60,Applications!$AQ$2:$AQ$501,0)),60,"")</f>
        <v/>
      </c>
      <c r="B65" s="10">
        <f>IF($A65="","",INDEX(Applications!$AK$2:$AK$501,MATCH($A65,Applications!$AQ$2:$AQ$501,0))&amp;"")</f>
        <v/>
      </c>
      <c r="C65" s="28">
        <f>IF($A65="","",INDEX(Applications!$AL$2:$AL$501,MATCH($A65,Applications!$AQ$2:$AQ$501,0))&amp;"")</f>
        <v/>
      </c>
      <c r="D65" s="28">
        <f>IF($A65="","",INDEX(Applications!$AM$2:$AM$501,MATCH($A65,Applications!$AQ$2:$AQ$501,0))&amp;"")</f>
        <v/>
      </c>
      <c r="E65" s="27">
        <f>IF($A65="","",INDEX(Applications!$AN$2:$AN$501,MATCH($A65,Applications!$AQ$2:$AQ$501,0)))</f>
        <v/>
      </c>
      <c r="F65" s="28">
        <f>IF($A65="","",INDEX(Applications!$AO$2:$AO$501,MATCH($A65,Applications!$AQ$2:$AQ$501,0))&amp;"")</f>
        <v/>
      </c>
      <c r="G65" s="27">
        <f>IF($A65="","",INDEX(Applications!$AD$2:$AD$501,MATCH($A65,Applications!$AQ$2:$AQ$501,0)))</f>
        <v/>
      </c>
      <c r="H65" s="27">
        <f>IF($A65="","",INDEX(Applications!$AE$2:$AE$501,MATCH($A65,Applications!$AQ$2:$AQ$501,0)))</f>
        <v/>
      </c>
      <c r="I65" s="27">
        <f>IF($A65="","",INDEX(Applications!$AF$2:$AF$501,MATCH($A65,Applications!$AQ$2:$AQ$501,0)))</f>
        <v/>
      </c>
      <c r="J65" s="29">
        <f>IF($A65="","",INDEX(Applications!$AP$2:$AP$501,MATCH($A65,Applications!$AQ$2:$AQ$501,0)))</f>
        <v/>
      </c>
      <c r="K65" s="27">
        <f>IF($A65="","",INDEX(Applications!$AG$2:$AG$501,MATCH($A65,Applications!$AQ$2:$AQ$501,0))&amp;"")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10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0" customWidth="1" min="9" max="9"/>
    <col width="50" customWidth="1" min="10" max="10"/>
  </cols>
  <sheetData>
    <row r="1" ht="32" customHeight="1">
      <c r="A1" s="3" t="inlineStr">
        <is>
          <t>Decision (edit me)</t>
        </is>
      </c>
      <c r="C1" s="3" t="inlineStr">
        <is>
          <t>Replied</t>
        </is>
      </c>
      <c r="I1" s="3" t="inlineStr">
        <is>
          <t>Column names to look for</t>
        </is>
      </c>
      <c r="J1" s="3" t="inlineStr">
        <is>
          <t>Header in your export (edit if you renamed a question)</t>
        </is>
      </c>
    </row>
    <row r="2">
      <c r="A2" s="23" t="inlineStr">
        <is>
          <t>Accept</t>
        </is>
      </c>
      <c r="C2" s="23" t="inlineStr">
        <is>
          <t>Y</t>
        </is>
      </c>
      <c r="I2" s="34" t="inlineStr">
        <is>
          <t>Applicant name</t>
        </is>
      </c>
      <c r="J2" s="23" t="inlineStr">
        <is>
          <t>Your name</t>
        </is>
      </c>
    </row>
    <row r="3">
      <c r="A3" s="23" t="inlineStr">
        <is>
          <t>Waitlist</t>
        </is>
      </c>
      <c r="C3" s="23" t="inlineStr">
        <is>
          <t>N</t>
        </is>
      </c>
      <c r="I3" s="34" t="inlineStr">
        <is>
          <t>Applicant email</t>
        </is>
      </c>
      <c r="J3" s="23" t="inlineStr">
        <is>
          <t>Email</t>
        </is>
      </c>
    </row>
    <row r="4">
      <c r="A4" s="23" t="inlineStr">
        <is>
          <t>Not a fit</t>
        </is>
      </c>
      <c r="I4" s="34" t="inlineStr">
        <is>
          <t>When they want to start</t>
        </is>
      </c>
      <c r="J4" s="23" t="inlineStr">
        <is>
          <t>When would you like to start?</t>
        </is>
      </c>
    </row>
    <row r="5">
      <c r="I5" s="34" t="inlineStr">
        <is>
          <t>Self-rated readiness (1 to 10)</t>
        </is>
      </c>
      <c r="J5" s="23" t="inlineStr">
        <is>
          <t>How ready are you to make this a priority?</t>
        </is>
      </c>
    </row>
    <row r="6">
      <c r="I6" s="34" t="inlineStr">
        <is>
          <t>Budget answer</t>
        </is>
      </c>
      <c r="J6" s="23" t="inlineStr">
        <is>
          <t>What budget have you set aside for coaching?</t>
        </is>
      </c>
    </row>
    <row r="8">
      <c r="I8" s="14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2026-10-26T22:46:04Z</dcterms:created>
  <dcterms:modified xmlns:dcterms="http://purl.org/dc/terms/" xmlns:xsi="http://www.w3.org/2001/XMLSchema-instance" xsi:type="dcterms:W3CDTF">2026-10-26T22:46:06Z</dcterms:modified>
</cp:coreProperties>
</file>