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Orders" sheetId="2" state="visible" r:id="rId2"/>
    <sheet xmlns:r="http://schemas.openxmlformats.org/officeDocument/2006/relationships" name="Summary" sheetId="3" state="visible" r:id="rId3"/>
    <sheet xmlns:r="http://schemas.openxmlformats.org/officeDocument/2006/relationships" name="Lists" sheetId="4" state="visible" r:id="rId4"/>
  </sheets>
  <definedNames>
    <definedName name="_xlnm._FilterDatabase" localSheetId="1" hidden="1">'Orders'!$A$7:$M$207</definedName>
  </definedNames>
  <calcPr calcId="124519" fullCalcOnLoad="1"/>
</workbook>
</file>

<file path=xl/styles.xml><?xml version="1.0" encoding="utf-8"?>
<styleSheet xmlns="http://schemas.openxmlformats.org/spreadsheetml/2006/main">
  <numFmts count="1">
    <numFmt numFmtId="164" formatCode="yyyy-mm-dd"/>
  </numFmts>
  <fonts count="11">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color rgb="005E5468"/>
      <sz val="10"/>
    </font>
  </fonts>
  <fills count="8">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5E5468"/>
      </patternFill>
    </fill>
    <fill>
      <patternFill patternType="solid">
        <fgColor rgb="007A4A00"/>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7" fillId="0" borderId="0" pivotButton="0" quotePrefix="0" xfId="0"/>
    <xf numFmtId="0" fontId="5" fillId="0" borderId="0" pivotButton="0" quotePrefix="0" xfId="0"/>
    <xf numFmtId="0" fontId="5" fillId="3" borderId="1" applyAlignment="1" pivotButton="0" quotePrefix="0" xfId="0">
      <alignment horizontal="left"/>
    </xf>
    <xf numFmtId="0" fontId="3" fillId="6" borderId="1" applyAlignment="1" pivotButton="0" quotePrefix="0" xfId="0">
      <alignment vertical="center" wrapText="1"/>
    </xf>
    <xf numFmtId="0" fontId="3" fillId="7" borderId="1" applyAlignment="1" pivotButton="0" quotePrefix="0" xfId="0">
      <alignment vertical="center" wrapText="1"/>
    </xf>
    <xf numFmtId="0" fontId="10" fillId="4" borderId="1" applyAlignment="1" pivotButton="0" quotePrefix="0" xfId="0">
      <alignment horizontal="center" vertical="center"/>
    </xf>
    <xf numFmtId="164" fontId="6" fillId="3" borderId="1" applyAlignment="1" pivotButton="0" quotePrefix="0" xfId="0">
      <alignment horizontal="center" vertical="center"/>
    </xf>
    <xf numFmtId="0" fontId="6" fillId="3" borderId="1" applyAlignment="1" pivotButton="0" quotePrefix="0" xfId="0">
      <alignment vertical="center" wrapText="1"/>
    </xf>
    <xf numFmtId="0" fontId="5" fillId="3" borderId="1" applyAlignment="1" pivotButton="0" quotePrefix="0" xfId="0">
      <alignment horizontal="center" vertical="center"/>
    </xf>
    <xf numFmtId="4" fontId="6" fillId="3" borderId="1" applyAlignment="1" pivotButton="0" quotePrefix="0" xfId="0">
      <alignment horizontal="right" vertical="center"/>
    </xf>
    <xf numFmtId="4" fontId="10" fillId="4" borderId="1" applyAlignment="1" pivotButton="0" quotePrefix="0" xfId="0">
      <alignment horizontal="right" vertical="center"/>
    </xf>
    <xf numFmtId="164" fontId="10" fillId="4" borderId="1" applyAlignment="1" pivotButton="0" quotePrefix="0" xfId="0">
      <alignment horizontal="center" vertical="center"/>
    </xf>
    <xf numFmtId="1" fontId="10" fillId="4" borderId="1" applyAlignment="1" pivotButton="0" quotePrefix="0" xfId="0">
      <alignment horizontal="center" vertical="center"/>
    </xf>
    <xf numFmtId="1" fontId="10" fillId="4" borderId="1" applyAlignment="1" pivotButton="0" quotePrefix="0" xfId="0">
      <alignment horizontal="center"/>
    </xf>
    <xf numFmtId="0" fontId="6" fillId="4" borderId="1" applyAlignment="1" pivotButton="0" quotePrefix="0" xfId="0">
      <alignment horizontal="left"/>
    </xf>
    <xf numFmtId="0" fontId="6" fillId="4" borderId="1" applyAlignment="1" pivotButton="0" quotePrefix="0" xfId="0">
      <alignment horizontal="center"/>
    </xf>
    <xf numFmtId="0" fontId="5" fillId="4" borderId="1" applyAlignment="1" pivotButton="0" quotePrefix="0" xfId="0">
      <alignment horizontal="left"/>
    </xf>
    <xf numFmtId="0" fontId="5" fillId="4" borderId="1" applyAlignment="1" pivotButton="0" quotePrefix="0" xfId="0">
      <alignment horizontal="center"/>
    </xf>
    <xf numFmtId="4" fontId="6" fillId="4" borderId="1" applyAlignment="1" pivotButton="0" quotePrefix="0" xfId="0">
      <alignment horizontal="center"/>
    </xf>
    <xf numFmtId="0" fontId="6" fillId="3" borderId="1" pivotButton="0" quotePrefix="0" xfId="0"/>
  </cellXfs>
  <cellStyles count="1">
    <cellStyle name="Normal" xfId="0" builtinId="0" hidden="0"/>
  </cellStyles>
  <dxfs count="2">
    <dxf>
      <font>
        <name val="Arial"/>
        <b val="1"/>
        <color rgb="008A1C12"/>
      </font>
      <fill>
        <patternFill patternType="solid">
          <bgColor rgb="00F8D9D5"/>
        </patternFill>
      </fill>
    </dxf>
    <dxf>
      <font>
        <name val="Arial"/>
        <b val="1"/>
        <color rgb="0015703A"/>
      </font>
      <fill>
        <patternFill patternType="solid">
          <bgColor rgb="00DCEF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HornetForms</author>
  </authors>
  <commentList>
    <comment ref="C4" authorId="0" shapeId="0">
      <text>
        <t>How many days before pickup you start baking, as a whole number. Prep by is the pickup date minus this number.</t>
      </text>
    </comment>
    <comment ref="C5" authorId="0" shapeId="0">
      <text>
        <t>The Summary counts open orders with a pickup within this many days, as a whole number.</t>
      </text>
    </comment>
    <comment ref="B7" authorId="0" shapeId="0">
      <text>
        <t>The day the order came in, typed as a date (for example 2026-11-02). From an online form, use the Submitted at date.</t>
      </text>
    </comment>
    <comment ref="D7" authorId="0" shapeId="0">
      <text>
        <t>The day the customer picks up the cake (or you deliver it), typed as a date.</t>
      </text>
    </comment>
    <comment ref="E7" authorId="0" shapeId="0">
      <text>
        <t>Pick a size. The sizes come from the Lists tab, so rename them there to match your menu.</t>
      </text>
    </comment>
    <comment ref="G7" authorId="0" shapeId="0">
      <text>
        <t>The full price you agreed with the customer, as a number.</t>
      </text>
    </comment>
    <comment ref="H7" authorId="0" shapeId="0">
      <text>
        <t>How much the customer has paid so far, as a number. Type 0 if nothing yet.</t>
      </text>
    </comment>
    <comment ref="I7" authorId="0" shapeId="0">
      <text>
        <t>Worked out: order total minus deposit paid. This is what is due at pickup. Please do not type here.</t>
      </text>
    </comment>
    <comment ref="J7" authorId="0" shapeId="0">
      <text>
        <t>New, Confirmed, Baking, Ready, Picked up or Canceled. An order stays open until it is Picked up or Canceled.</t>
      </text>
    </comment>
    <comment ref="K7" authorId="0" shapeId="0">
      <text>
        <t>Worked out: pickup date minus the prep days in C4. Please do not type here.</t>
      </text>
    </comment>
    <comment ref="L7" authorId="0" shapeId="0">
      <text>
        <t>Worked out: pickup date minus today, for open orders. A negative number means the pickup date has passed. Please do not type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31A2E"/>
    <outlinePr summaryBelow="1" summaryRight="1"/>
    <pageSetUpPr/>
  </sheetPr>
  <dimension ref="B2:D29"/>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Cake order and prep tracker</t>
        </is>
      </c>
    </row>
    <row r="3">
      <c r="B3" s="2" t="inlineStr">
        <is>
          <t>Track every cake order, what to bake when, deposits and what is still owed. Works in Excel and Google Sheets.</t>
        </is>
      </c>
    </row>
    <row r="5">
      <c r="B5" s="3" t="inlineStr">
        <is>
          <t>Step</t>
        </is>
      </c>
      <c r="C5" s="3" t="inlineStr">
        <is>
          <t>What to do</t>
        </is>
      </c>
      <c r="D5" s="3" t="inlineStr">
        <is>
          <t>How</t>
        </is>
      </c>
    </row>
    <row r="6" ht="51" customHeight="1">
      <c r="B6" s="4" t="n">
        <v>1</v>
      </c>
      <c r="C6" s="5" t="inlineStr">
        <is>
          <t>Set your prep days</t>
        </is>
      </c>
      <c r="D6" s="6" t="inlineStr">
        <is>
          <t>On the Orders tab, type in C4 how many days before pickup you start baking (2 to start). Prep by shows that date for each order. In C5, set the due soon window for the Summary (7 to start).</t>
        </is>
      </c>
    </row>
    <row r="7" ht="44" customHeight="1">
      <c r="B7" s="4" t="n">
        <v>2</v>
      </c>
      <c r="C7" s="5" t="inlineStr">
        <is>
          <t>Make the lists yours</t>
        </is>
      </c>
      <c r="D7" s="6" t="inlineStr">
        <is>
          <t>On the Lists tab, rename the sizes and flavors to match your menu.</t>
        </is>
      </c>
    </row>
    <row r="8" ht="44" customHeight="1">
      <c r="B8" s="4" t="n">
        <v>3</v>
      </c>
      <c r="C8" s="5" t="inlineStr">
        <is>
          <t>Delete the EXAMPLE rows</t>
        </is>
      </c>
      <c r="D8" s="6" t="inlineStr">
        <is>
          <t>The first seven rows show a filled-in tracker. Delete their contents when you are ready to add your own.</t>
        </is>
      </c>
    </row>
    <row r="9" ht="51" customHeight="1">
      <c r="B9" s="4" t="n">
        <v>4</v>
      </c>
      <c r="C9" s="5" t="inlineStr">
        <is>
          <t>Add each order</t>
        </is>
      </c>
      <c r="D9" s="6" t="inlineStr">
        <is>
          <t>One row per cake: order date, customer, pickup date, size, flavor, order total and deposit paid. If orders come from an online form, copy them from your Google Sheets row or CSV export.</t>
        </is>
      </c>
    </row>
    <row r="10" ht="51" customHeight="1">
      <c r="B10" s="4" t="n">
        <v>5</v>
      </c>
      <c r="C10" s="5" t="inlineStr">
        <is>
          <t>Keep it up to date</t>
        </is>
      </c>
      <c r="D10" s="6" t="inlineStr">
        <is>
          <t>Change Status as you go (New, Confirmed, Baking, Ready, Picked up, Canceled). Days to pickup turns red once an open order is inside your prep days, and Balance turns red while no deposit is in.</t>
        </is>
      </c>
    </row>
    <row r="11" ht="44" customHeight="1">
      <c r="B11" s="4" t="n">
        <v>6</v>
      </c>
      <c r="C11" s="5" t="inlineStr">
        <is>
          <t>Read the Summary</t>
        </is>
      </c>
      <c r="D11" s="6" t="inlineStr">
        <is>
          <t>The Summary tab shows orders by status, open orders by size, what is due within your window, the next pickup, and the balance still owed on open orders.</t>
        </is>
      </c>
    </row>
    <row r="13">
      <c r="B13" s="7" t="inlineStr">
        <is>
          <t>Color key</t>
        </is>
      </c>
    </row>
    <row r="14">
      <c r="C14" s="8" t="inlineStr">
        <is>
          <t>Yellow</t>
        </is>
      </c>
      <c r="D14" s="9" t="inlineStr">
        <is>
          <t>You type or pick here.</t>
        </is>
      </c>
    </row>
    <row r="15">
      <c r="C15" s="10" t="inlineStr">
        <is>
          <t>Grey</t>
        </is>
      </c>
      <c r="D15" s="9" t="inlineStr">
        <is>
          <t>Worked out for you. Please do not type here.</t>
        </is>
      </c>
    </row>
    <row r="16">
      <c r="C16" s="11" t="inlineStr">
        <is>
          <t>Dark</t>
        </is>
      </c>
      <c r="D16" s="9" t="inlineStr">
        <is>
          <t>Column names. Please keep them as they are.</t>
        </is>
      </c>
    </row>
    <row r="18">
      <c r="B18" s="7" t="inlineStr">
        <is>
          <t>Good to know</t>
        </is>
      </c>
    </row>
    <row r="19" ht="28" customHeight="1">
      <c r="C19" s="12" t="inlineStr">
        <is>
          <t>Balance = order total minus deposit paid. It is what the customer still owes at pickup.</t>
        </is>
      </c>
    </row>
    <row r="20" ht="34" customHeight="1">
      <c r="C20" s="12" t="inlineStr">
        <is>
          <t>Prep by = pickup date minus your prep days. Days to pickup = pickup date minus today, so it counts down each day and goes negative if a pickup date passes while the order is still open.</t>
        </is>
      </c>
    </row>
    <row r="21" ht="28" customHeight="1">
      <c r="C21" s="12" t="inlineStr">
        <is>
          <t>Type dates as dates (2026-11-02). A date typed as text leaves Prep by and Days to pickup empty.</t>
        </is>
      </c>
    </row>
    <row r="22" ht="28" customHeight="1">
      <c r="C22" s="12" t="inlineStr">
        <is>
          <t>Money columns hold plain numbers in your own currency. The tracker works out no tax.</t>
        </is>
      </c>
    </row>
    <row r="23" ht="34" customHeight="1">
      <c r="C23" s="12" t="inlineStr">
        <is>
          <t>This sheet is a record-keeping aid. Rules for selling food made at home differ by state and city, so check your state's cottage food rules.</t>
        </is>
      </c>
    </row>
    <row r="25">
      <c r="B25" s="7" t="inlineStr">
        <is>
          <t>Example data</t>
        </is>
      </c>
    </row>
    <row r="26" ht="32" customHeight="1">
      <c r="C26" s="13" t="inlineStr">
        <is>
          <t>The Orders tab shows seven EXAMPLE cake orders from late October 2026. Delete the EXAMPLE rows before you start.</t>
        </is>
      </c>
    </row>
    <row r="28" ht="26" customHeight="1">
      <c r="C28" s="14" t="inlineStr">
        <is>
          <t>Guide: https://hornetforms.com/blog/cake-order-form</t>
        </is>
      </c>
    </row>
    <row r="29">
      <c r="C29" s="15" t="inlineStr">
        <is>
          <t>Made by HornetForms, hornetforms.com</t>
        </is>
      </c>
    </row>
  </sheetData>
  <mergeCells count="7">
    <mergeCell ref="C20:D20"/>
    <mergeCell ref="C21:D21"/>
    <mergeCell ref="C19:D19"/>
    <mergeCell ref="C26:D26"/>
    <mergeCell ref="C28:D28"/>
    <mergeCell ref="C22:D22"/>
    <mergeCell ref="C23:D23"/>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R20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5" customWidth="1" min="1" max="1"/>
    <col width="12" customWidth="1" min="2" max="2"/>
    <col width="22" customWidth="1" min="3" max="3"/>
    <col width="12" customWidth="1" min="4" max="4"/>
    <col width="17" customWidth="1" min="5" max="5"/>
    <col width="13" customWidth="1" min="6" max="6"/>
    <col width="11" customWidth="1" min="7" max="7"/>
    <col width="11" customWidth="1" min="8" max="8"/>
    <col width="11" customWidth="1" min="9" max="9"/>
    <col width="12" customWidth="1" min="10" max="10"/>
    <col width="12" customWidth="1" min="11" max="11"/>
    <col width="10" customWidth="1" min="12" max="12"/>
    <col width="36" customWidth="1" min="13" max="13"/>
    <col hidden="1" width="8" customWidth="1" min="14" max="14"/>
    <col hidden="1" width="8" customWidth="1" min="15" max="15"/>
    <col hidden="1" width="8" customWidth="1" min="16" max="16"/>
    <col hidden="1" width="10" customWidth="1" min="17" max="17"/>
    <col hidden="1" width="8" customWidth="1" min="18" max="18"/>
  </cols>
  <sheetData>
    <row r="1">
      <c r="A1" s="16" t="inlineStr">
        <is>
          <t>Cake orders</t>
        </is>
      </c>
    </row>
    <row r="2">
      <c r="A2" s="17" t="inlineStr">
        <is>
          <t>One row per order. Type the order date, customer, pickup date, size, flavor, total and deposit when the order comes in. Update Status as you bake. Balance, Prep by and Days to pickup work themselves out.</t>
        </is>
      </c>
    </row>
    <row r="3">
      <c r="A3" s="18">
        <f>IF(COUNTIF('Orders'!$C$8:$C$207,"EXAMPLE*")&gt;0,"You are looking at EXAMPLE data. Delete the EXAMPLE rows before you add your own orders.","")</f>
        <v/>
      </c>
    </row>
    <row r="4">
      <c r="B4" s="19" t="inlineStr">
        <is>
          <t>Prep days before pickup</t>
        </is>
      </c>
      <c r="C4" s="20" t="n">
        <v>2</v>
      </c>
    </row>
    <row r="5">
      <c r="B5" s="19" t="inlineStr">
        <is>
          <t>Due soon window (days)</t>
        </is>
      </c>
      <c r="C5" s="20" t="n">
        <v>7</v>
      </c>
    </row>
    <row r="7" ht="32" customHeight="1">
      <c r="A7" s="21" t="inlineStr">
        <is>
          <t>#</t>
        </is>
      </c>
      <c r="B7" s="22" t="inlineStr">
        <is>
          <t>Order date</t>
        </is>
      </c>
      <c r="C7" s="22" t="inlineStr">
        <is>
          <t>Customer</t>
        </is>
      </c>
      <c r="D7" s="22" t="inlineStr">
        <is>
          <t>Pickup date</t>
        </is>
      </c>
      <c r="E7" s="22" t="inlineStr">
        <is>
          <t>Size</t>
        </is>
      </c>
      <c r="F7" s="22" t="inlineStr">
        <is>
          <t>Flavor</t>
        </is>
      </c>
      <c r="G7" s="22" t="inlineStr">
        <is>
          <t>Order total</t>
        </is>
      </c>
      <c r="H7" s="22" t="inlineStr">
        <is>
          <t>Deposit paid</t>
        </is>
      </c>
      <c r="I7" s="21" t="inlineStr">
        <is>
          <t>Balance</t>
        </is>
      </c>
      <c r="J7" s="22" t="inlineStr">
        <is>
          <t>Status</t>
        </is>
      </c>
      <c r="K7" s="21" t="inlineStr">
        <is>
          <t>Prep by</t>
        </is>
      </c>
      <c r="L7" s="21" t="inlineStr">
        <is>
          <t>Days to pickup</t>
        </is>
      </c>
      <c r="M7" s="22" t="inlineStr">
        <is>
          <t>Notes</t>
        </is>
      </c>
      <c r="N7" s="21" t="inlineStr">
        <is>
          <t>Open?</t>
        </is>
      </c>
      <c r="O7" s="21" t="inlineStr">
        <is>
          <t>Due soon?</t>
        </is>
      </c>
      <c r="P7" s="21" t="inlineStr">
        <is>
          <t>Past pickup?</t>
        </is>
      </c>
      <c r="Q7" s="21" t="inlineStr">
        <is>
          <t>Open balance</t>
        </is>
      </c>
      <c r="R7" s="21" t="inlineStr">
        <is>
          <t>Days ahead</t>
        </is>
      </c>
    </row>
    <row r="8">
      <c r="A8" s="23" t="n">
        <v>1</v>
      </c>
      <c r="B8" s="24" t="n">
        <v>46310</v>
      </c>
      <c r="C8" s="25" t="inlineStr">
        <is>
          <t>EXAMPLE: Ana P.</t>
        </is>
      </c>
      <c r="D8" s="24" t="n">
        <v>46320</v>
      </c>
      <c r="E8" s="26" t="inlineStr">
        <is>
          <t>8-inch round</t>
        </is>
      </c>
      <c r="F8" s="26" t="inlineStr">
        <is>
          <t>Vanilla</t>
        </is>
      </c>
      <c r="G8" s="27" t="n">
        <v>60</v>
      </c>
      <c r="H8" s="27" t="n">
        <v>30</v>
      </c>
      <c r="I8" s="28">
        <f>IF(ISNUMBER($G8),$G8-IF(ISNUMBER($H8),$H8,0),"")</f>
        <v/>
      </c>
      <c r="J8" s="26" t="inlineStr">
        <is>
          <t>Canceled</t>
        </is>
      </c>
      <c r="K8" s="29">
        <f>IF(ISNUMBER($D8),$D8-$C$4,"")</f>
        <v/>
      </c>
      <c r="L8" s="30">
        <f>IF($N8=1,$D8-TODAY(),"")</f>
        <v/>
      </c>
      <c r="M8" s="25" t="inlineStr">
        <is>
          <t>Canceled 10 days out, see your deposit policy</t>
        </is>
      </c>
      <c r="N8" s="31">
        <f>IF(ISNUMBER($D8),IF(OR($J8="Picked up",$J8="Canceled"),0,1),0)</f>
        <v/>
      </c>
      <c r="O8" s="31">
        <f>IF($N8=1,IF(AND($D8-TODAY()&gt;=0,$D8-TODAY()&lt;=$C$5),1,0),0)</f>
        <v/>
      </c>
      <c r="P8" s="31">
        <f>IF($N8=1,IF($D8-TODAY()&lt;0,1,0),0)</f>
        <v/>
      </c>
      <c r="Q8" s="31">
        <f>IF(AND($N8=1,ISNUMBER($G8)),$I8,0)</f>
        <v/>
      </c>
      <c r="R8" s="31">
        <f>IF($N8=1,IF($D8-TODAY()&gt;=0,$D8-TODAY(),""),"")</f>
        <v/>
      </c>
    </row>
    <row r="9">
      <c r="A9" s="23" t="n">
        <v>2</v>
      </c>
      <c r="B9" s="24" t="n">
        <v>46315</v>
      </c>
      <c r="C9" s="25" t="inlineStr">
        <is>
          <t>EXAMPLE: Dana R.</t>
        </is>
      </c>
      <c r="D9" s="24" t="n">
        <v>46326</v>
      </c>
      <c r="E9" s="26" t="inlineStr">
        <is>
          <t>8-inch round</t>
        </is>
      </c>
      <c r="F9" s="26" t="inlineStr">
        <is>
          <t>Chocolate</t>
        </is>
      </c>
      <c r="G9" s="27" t="n">
        <v>60</v>
      </c>
      <c r="H9" s="27" t="n">
        <v>30</v>
      </c>
      <c r="I9" s="28">
        <f>IF(ISNUMBER($G9),$G9-IF(ISNUMBER($H9),$H9,0),"")</f>
        <v/>
      </c>
      <c r="J9" s="26" t="inlineStr">
        <is>
          <t>Picked up</t>
        </is>
      </c>
      <c r="K9" s="29">
        <f>IF(ISNUMBER($D9),$D9-$C$4,"")</f>
        <v/>
      </c>
      <c r="L9" s="30">
        <f>IF($N9=1,$D9-TODAY(),"")</f>
        <v/>
      </c>
      <c r="M9" s="25" t="inlineStr">
        <is>
          <t>Balance paid at pickup</t>
        </is>
      </c>
      <c r="N9" s="31">
        <f>IF(ISNUMBER($D9),IF(OR($J9="Picked up",$J9="Canceled"),0,1),0)</f>
        <v/>
      </c>
      <c r="O9" s="31">
        <f>IF($N9=1,IF(AND($D9-TODAY()&gt;=0,$D9-TODAY()&lt;=$C$5),1,0),0)</f>
        <v/>
      </c>
      <c r="P9" s="31">
        <f>IF($N9=1,IF($D9-TODAY()&lt;0,1,0),0)</f>
        <v/>
      </c>
      <c r="Q9" s="31">
        <f>IF(AND($N9=1,ISNUMBER($G9)),$I9,0)</f>
        <v/>
      </c>
      <c r="R9" s="31">
        <f>IF($N9=1,IF($D9-TODAY()&gt;=0,$D9-TODAY(),""),"")</f>
        <v/>
      </c>
    </row>
    <row r="10">
      <c r="A10" s="23" t="n">
        <v>3</v>
      </c>
      <c r="B10" s="24" t="n">
        <v>46321</v>
      </c>
      <c r="C10" s="25" t="inlineStr">
        <is>
          <t>EXAMPLE: Marcus T.</t>
        </is>
      </c>
      <c r="D10" s="24" t="n">
        <v>46333</v>
      </c>
      <c r="E10" s="26" t="inlineStr">
        <is>
          <t>Two-tier</t>
        </is>
      </c>
      <c r="F10" s="26" t="inlineStr">
        <is>
          <t>Vanilla</t>
        </is>
      </c>
      <c r="G10" s="27" t="n">
        <v>140</v>
      </c>
      <c r="H10" s="27" t="n">
        <v>70</v>
      </c>
      <c r="I10" s="28">
        <f>IF(ISNUMBER($G10),$G10-IF(ISNUMBER($H10),$H10,0),"")</f>
        <v/>
      </c>
      <c r="J10" s="26" t="inlineStr">
        <is>
          <t>Confirmed</t>
        </is>
      </c>
      <c r="K10" s="29">
        <f>IF(ISNUMBER($D10),$D10-$C$4,"")</f>
        <v/>
      </c>
      <c r="L10" s="30">
        <f>IF($N10=1,$D10-TODAY(),"")</f>
        <v/>
      </c>
      <c r="M10" s="25" t="inlineStr">
        <is>
          <t>Gold leaf, Happy 40th Marcus</t>
        </is>
      </c>
      <c r="N10" s="31">
        <f>IF(ISNUMBER($D10),IF(OR($J10="Picked up",$J10="Canceled"),0,1),0)</f>
        <v/>
      </c>
      <c r="O10" s="31">
        <f>IF($N10=1,IF(AND($D10-TODAY()&gt;=0,$D10-TODAY()&lt;=$C$5),1,0),0)</f>
        <v/>
      </c>
      <c r="P10" s="31">
        <f>IF($N10=1,IF($D10-TODAY()&lt;0,1,0),0)</f>
        <v/>
      </c>
      <c r="Q10" s="31">
        <f>IF(AND($N10=1,ISNUMBER($G10)),$I10,0)</f>
        <v/>
      </c>
      <c r="R10" s="31">
        <f>IF($N10=1,IF($D10-TODAY()&gt;=0,$D10-TODAY(),""),"")</f>
        <v/>
      </c>
    </row>
    <row r="11">
      <c r="A11" s="23" t="n">
        <v>4</v>
      </c>
      <c r="B11" s="24" t="n">
        <v>46323</v>
      </c>
      <c r="C11" s="25" t="inlineStr">
        <is>
          <t>EXAMPLE: Priya S.</t>
        </is>
      </c>
      <c r="D11" s="24" t="n">
        <v>46340</v>
      </c>
      <c r="E11" s="26" t="inlineStr">
        <is>
          <t>Cupcakes (dozen)</t>
        </is>
      </c>
      <c r="F11" s="26" t="inlineStr">
        <is>
          <t>Red velvet</t>
        </is>
      </c>
      <c r="G11" s="27" t="n">
        <v>90</v>
      </c>
      <c r="H11" s="27" t="n">
        <v>45</v>
      </c>
      <c r="I11" s="28">
        <f>IF(ISNUMBER($G11),$G11-IF(ISNUMBER($H11),$H11,0),"")</f>
        <v/>
      </c>
      <c r="J11" s="26" t="inlineStr">
        <is>
          <t>Confirmed</t>
        </is>
      </c>
      <c r="K11" s="29">
        <f>IF(ISNUMBER($D11),$D11-$C$4,"")</f>
        <v/>
      </c>
      <c r="L11" s="30">
        <f>IF($N11=1,$D11-TODAY(),"")</f>
        <v/>
      </c>
      <c r="M11" s="25" t="inlineStr">
        <is>
          <t>3 dozen, pink swirl</t>
        </is>
      </c>
      <c r="N11" s="31">
        <f>IF(ISNUMBER($D11),IF(OR($J11="Picked up",$J11="Canceled"),0,1),0)</f>
        <v/>
      </c>
      <c r="O11" s="31">
        <f>IF($N11=1,IF(AND($D11-TODAY()&gt;=0,$D11-TODAY()&lt;=$C$5),1,0),0)</f>
        <v/>
      </c>
      <c r="P11" s="31">
        <f>IF($N11=1,IF($D11-TODAY()&lt;0,1,0),0)</f>
        <v/>
      </c>
      <c r="Q11" s="31">
        <f>IF(AND($N11=1,ISNUMBER($G11)),$I11,0)</f>
        <v/>
      </c>
      <c r="R11" s="31">
        <f>IF($N11=1,IF($D11-TODAY()&gt;=0,$D11-TODAY(),""),"")</f>
        <v/>
      </c>
    </row>
    <row r="12">
      <c r="A12" s="23" t="n">
        <v>5</v>
      </c>
      <c r="B12" s="24" t="n">
        <v>46324</v>
      </c>
      <c r="C12" s="25" t="inlineStr">
        <is>
          <t>EXAMPLE: Lee family</t>
        </is>
      </c>
      <c r="D12" s="24" t="n">
        <v>46330</v>
      </c>
      <c r="E12" s="26" t="inlineStr">
        <is>
          <t>6-inch round</t>
        </is>
      </c>
      <c r="F12" s="26" t="inlineStr">
        <is>
          <t>Lemon</t>
        </is>
      </c>
      <c r="G12" s="27" t="n">
        <v>40</v>
      </c>
      <c r="H12" s="27" t="n">
        <v>0</v>
      </c>
      <c r="I12" s="28">
        <f>IF(ISNUMBER($G12),$G12-IF(ISNUMBER($H12),$H12,0),"")</f>
        <v/>
      </c>
      <c r="J12" s="26" t="inlineStr">
        <is>
          <t>New</t>
        </is>
      </c>
      <c r="K12" s="29">
        <f>IF(ISNUMBER($D12),$D12-$C$4,"")</f>
        <v/>
      </c>
      <c r="L12" s="30">
        <f>IF($N12=1,$D12-TODAY(),"")</f>
        <v/>
      </c>
      <c r="M12" s="25" t="inlineStr">
        <is>
          <t>Waiting on the deposit</t>
        </is>
      </c>
      <c r="N12" s="31">
        <f>IF(ISNUMBER($D12),IF(OR($J12="Picked up",$J12="Canceled"),0,1),0)</f>
        <v/>
      </c>
      <c r="O12" s="31">
        <f>IF($N12=1,IF(AND($D12-TODAY()&gt;=0,$D12-TODAY()&lt;=$C$5),1,0),0)</f>
        <v/>
      </c>
      <c r="P12" s="31">
        <f>IF($N12=1,IF($D12-TODAY()&lt;0,1,0),0)</f>
        <v/>
      </c>
      <c r="Q12" s="31">
        <f>IF(AND($N12=1,ISNUMBER($G12)),$I12,0)</f>
        <v/>
      </c>
      <c r="R12" s="31">
        <f>IF($N12=1,IF($D12-TODAY()&gt;=0,$D12-TODAY(),""),"")</f>
        <v/>
      </c>
    </row>
    <row r="13">
      <c r="A13" s="23" t="n">
        <v>6</v>
      </c>
      <c r="B13" s="24" t="n">
        <v>46325</v>
      </c>
      <c r="C13" s="25" t="inlineStr">
        <is>
          <t>EXAMPLE: Jo M.</t>
        </is>
      </c>
      <c r="D13" s="24" t="n">
        <v>46347</v>
      </c>
      <c r="E13" s="26" t="inlineStr">
        <is>
          <t>Half sheet</t>
        </is>
      </c>
      <c r="F13" s="26" t="inlineStr">
        <is>
          <t>Carrot</t>
        </is>
      </c>
      <c r="G13" s="27" t="n">
        <v>90</v>
      </c>
      <c r="H13" s="27" t="n">
        <v>45</v>
      </c>
      <c r="I13" s="28">
        <f>IF(ISNUMBER($G13),$G13-IF(ISNUMBER($H13),$H13,0),"")</f>
        <v/>
      </c>
      <c r="J13" s="26" t="inlineStr">
        <is>
          <t>Confirmed</t>
        </is>
      </c>
      <c r="K13" s="29">
        <f>IF(ISNUMBER($D13),$D13-$C$4,"")</f>
        <v/>
      </c>
      <c r="L13" s="30">
        <f>IF($N13=1,$D13-TODAY(),"")</f>
        <v/>
      </c>
      <c r="M13" s="25" t="inlineStr">
        <is>
          <t>Office party, delivery</t>
        </is>
      </c>
      <c r="N13" s="31">
        <f>IF(ISNUMBER($D13),IF(OR($J13="Picked up",$J13="Canceled"),0,1),0)</f>
        <v/>
      </c>
      <c r="O13" s="31">
        <f>IF($N13=1,IF(AND($D13-TODAY()&gt;=0,$D13-TODAY()&lt;=$C$5),1,0),0)</f>
        <v/>
      </c>
      <c r="P13" s="31">
        <f>IF($N13=1,IF($D13-TODAY()&lt;0,1,0),0)</f>
        <v/>
      </c>
      <c r="Q13" s="31">
        <f>IF(AND($N13=1,ISNUMBER($G13)),$I13,0)</f>
        <v/>
      </c>
      <c r="R13" s="31">
        <f>IF($N13=1,IF($D13-TODAY()&gt;=0,$D13-TODAY(),""),"")</f>
        <v/>
      </c>
    </row>
    <row r="14">
      <c r="A14" s="23" t="n">
        <v>7</v>
      </c>
      <c r="B14" s="24" t="n">
        <v>46326</v>
      </c>
      <c r="C14" s="25" t="inlineStr">
        <is>
          <t>EXAMPLE: Sam K.</t>
        </is>
      </c>
      <c r="D14" s="24" t="n">
        <v>46329</v>
      </c>
      <c r="E14" s="26" t="inlineStr">
        <is>
          <t>10-inch round</t>
        </is>
      </c>
      <c r="F14" s="26" t="inlineStr">
        <is>
          <t>Chocolate</t>
        </is>
      </c>
      <c r="G14" s="27" t="n">
        <v>80</v>
      </c>
      <c r="H14" s="27" t="n">
        <v>40</v>
      </c>
      <c r="I14" s="28">
        <f>IF(ISNUMBER($G14),$G14-IF(ISNUMBER($H14),$H14,0),"")</f>
        <v/>
      </c>
      <c r="J14" s="26" t="inlineStr">
        <is>
          <t>Baking</t>
        </is>
      </c>
      <c r="K14" s="29">
        <f>IF(ISNUMBER($D14),$D14-$C$4,"")</f>
        <v/>
      </c>
      <c r="L14" s="30">
        <f>IF($N14=1,$D14-TODAY(),"")</f>
        <v/>
      </c>
      <c r="M14" s="25" t="inlineStr">
        <is>
          <t>Allergy listed on the order form, read it before baking</t>
        </is>
      </c>
      <c r="N14" s="31">
        <f>IF(ISNUMBER($D14),IF(OR($J14="Picked up",$J14="Canceled"),0,1),0)</f>
        <v/>
      </c>
      <c r="O14" s="31">
        <f>IF($N14=1,IF(AND($D14-TODAY()&gt;=0,$D14-TODAY()&lt;=$C$5),1,0),0)</f>
        <v/>
      </c>
      <c r="P14" s="31">
        <f>IF($N14=1,IF($D14-TODAY()&lt;0,1,0),0)</f>
        <v/>
      </c>
      <c r="Q14" s="31">
        <f>IF(AND($N14=1,ISNUMBER($G14)),$I14,0)</f>
        <v/>
      </c>
      <c r="R14" s="31">
        <f>IF($N14=1,IF($D14-TODAY()&gt;=0,$D14-TODAY(),""),"")</f>
        <v/>
      </c>
    </row>
    <row r="15">
      <c r="A15" s="23" t="n">
        <v>8</v>
      </c>
      <c r="B15" s="24" t="n"/>
      <c r="C15" s="25" t="n"/>
      <c r="D15" s="24" t="n"/>
      <c r="E15" s="26" t="n"/>
      <c r="F15" s="26" t="n"/>
      <c r="G15" s="27" t="n"/>
      <c r="H15" s="27" t="n"/>
      <c r="I15" s="28">
        <f>IF(ISNUMBER($G15),$G15-IF(ISNUMBER($H15),$H15,0),"")</f>
        <v/>
      </c>
      <c r="J15" s="26" t="n"/>
      <c r="K15" s="29">
        <f>IF(ISNUMBER($D15),$D15-$C$4,"")</f>
        <v/>
      </c>
      <c r="L15" s="30">
        <f>IF($N15=1,$D15-TODAY(),"")</f>
        <v/>
      </c>
      <c r="M15" s="25" t="n"/>
      <c r="N15" s="31">
        <f>IF(ISNUMBER($D15),IF(OR($J15="Picked up",$J15="Canceled"),0,1),0)</f>
        <v/>
      </c>
      <c r="O15" s="31">
        <f>IF($N15=1,IF(AND($D15-TODAY()&gt;=0,$D15-TODAY()&lt;=$C$5),1,0),0)</f>
        <v/>
      </c>
      <c r="P15" s="31">
        <f>IF($N15=1,IF($D15-TODAY()&lt;0,1,0),0)</f>
        <v/>
      </c>
      <c r="Q15" s="31">
        <f>IF(AND($N15=1,ISNUMBER($G15)),$I15,0)</f>
        <v/>
      </c>
      <c r="R15" s="31">
        <f>IF($N15=1,IF($D15-TODAY()&gt;=0,$D15-TODAY(),""),"")</f>
        <v/>
      </c>
    </row>
    <row r="16">
      <c r="A16" s="23" t="n">
        <v>9</v>
      </c>
      <c r="B16" s="24" t="n"/>
      <c r="C16" s="25" t="n"/>
      <c r="D16" s="24" t="n"/>
      <c r="E16" s="26" t="n"/>
      <c r="F16" s="26" t="n"/>
      <c r="G16" s="27" t="n"/>
      <c r="H16" s="27" t="n"/>
      <c r="I16" s="28">
        <f>IF(ISNUMBER($G16),$G16-IF(ISNUMBER($H16),$H16,0),"")</f>
        <v/>
      </c>
      <c r="J16" s="26" t="n"/>
      <c r="K16" s="29">
        <f>IF(ISNUMBER($D16),$D16-$C$4,"")</f>
        <v/>
      </c>
      <c r="L16" s="30">
        <f>IF($N16=1,$D16-TODAY(),"")</f>
        <v/>
      </c>
      <c r="M16" s="25" t="n"/>
      <c r="N16" s="31">
        <f>IF(ISNUMBER($D16),IF(OR($J16="Picked up",$J16="Canceled"),0,1),0)</f>
        <v/>
      </c>
      <c r="O16" s="31">
        <f>IF($N16=1,IF(AND($D16-TODAY()&gt;=0,$D16-TODAY()&lt;=$C$5),1,0),0)</f>
        <v/>
      </c>
      <c r="P16" s="31">
        <f>IF($N16=1,IF($D16-TODAY()&lt;0,1,0),0)</f>
        <v/>
      </c>
      <c r="Q16" s="31">
        <f>IF(AND($N16=1,ISNUMBER($G16)),$I16,0)</f>
        <v/>
      </c>
      <c r="R16" s="31">
        <f>IF($N16=1,IF($D16-TODAY()&gt;=0,$D16-TODAY(),""),"")</f>
        <v/>
      </c>
    </row>
    <row r="17">
      <c r="A17" s="23" t="n">
        <v>10</v>
      </c>
      <c r="B17" s="24" t="n"/>
      <c r="C17" s="25" t="n"/>
      <c r="D17" s="24" t="n"/>
      <c r="E17" s="26" t="n"/>
      <c r="F17" s="26" t="n"/>
      <c r="G17" s="27" t="n"/>
      <c r="H17" s="27" t="n"/>
      <c r="I17" s="28">
        <f>IF(ISNUMBER($G17),$G17-IF(ISNUMBER($H17),$H17,0),"")</f>
        <v/>
      </c>
      <c r="J17" s="26" t="n"/>
      <c r="K17" s="29">
        <f>IF(ISNUMBER($D17),$D17-$C$4,"")</f>
        <v/>
      </c>
      <c r="L17" s="30">
        <f>IF($N17=1,$D17-TODAY(),"")</f>
        <v/>
      </c>
      <c r="M17" s="25" t="n"/>
      <c r="N17" s="31">
        <f>IF(ISNUMBER($D17),IF(OR($J17="Picked up",$J17="Canceled"),0,1),0)</f>
        <v/>
      </c>
      <c r="O17" s="31">
        <f>IF($N17=1,IF(AND($D17-TODAY()&gt;=0,$D17-TODAY()&lt;=$C$5),1,0),0)</f>
        <v/>
      </c>
      <c r="P17" s="31">
        <f>IF($N17=1,IF($D17-TODAY()&lt;0,1,0),0)</f>
        <v/>
      </c>
      <c r="Q17" s="31">
        <f>IF(AND($N17=1,ISNUMBER($G17)),$I17,0)</f>
        <v/>
      </c>
      <c r="R17" s="31">
        <f>IF($N17=1,IF($D17-TODAY()&gt;=0,$D17-TODAY(),""),"")</f>
        <v/>
      </c>
    </row>
    <row r="18">
      <c r="A18" s="23" t="n">
        <v>11</v>
      </c>
      <c r="B18" s="24" t="n"/>
      <c r="C18" s="25" t="n"/>
      <c r="D18" s="24" t="n"/>
      <c r="E18" s="26" t="n"/>
      <c r="F18" s="26" t="n"/>
      <c r="G18" s="27" t="n"/>
      <c r="H18" s="27" t="n"/>
      <c r="I18" s="28">
        <f>IF(ISNUMBER($G18),$G18-IF(ISNUMBER($H18),$H18,0),"")</f>
        <v/>
      </c>
      <c r="J18" s="26" t="n"/>
      <c r="K18" s="29">
        <f>IF(ISNUMBER($D18),$D18-$C$4,"")</f>
        <v/>
      </c>
      <c r="L18" s="30">
        <f>IF($N18=1,$D18-TODAY(),"")</f>
        <v/>
      </c>
      <c r="M18" s="25" t="n"/>
      <c r="N18" s="31">
        <f>IF(ISNUMBER($D18),IF(OR($J18="Picked up",$J18="Canceled"),0,1),0)</f>
        <v/>
      </c>
      <c r="O18" s="31">
        <f>IF($N18=1,IF(AND($D18-TODAY()&gt;=0,$D18-TODAY()&lt;=$C$5),1,0),0)</f>
        <v/>
      </c>
      <c r="P18" s="31">
        <f>IF($N18=1,IF($D18-TODAY()&lt;0,1,0),0)</f>
        <v/>
      </c>
      <c r="Q18" s="31">
        <f>IF(AND($N18=1,ISNUMBER($G18)),$I18,0)</f>
        <v/>
      </c>
      <c r="R18" s="31">
        <f>IF($N18=1,IF($D18-TODAY()&gt;=0,$D18-TODAY(),""),"")</f>
        <v/>
      </c>
    </row>
    <row r="19">
      <c r="A19" s="23" t="n">
        <v>12</v>
      </c>
      <c r="B19" s="24" t="n"/>
      <c r="C19" s="25" t="n"/>
      <c r="D19" s="24" t="n"/>
      <c r="E19" s="26" t="n"/>
      <c r="F19" s="26" t="n"/>
      <c r="G19" s="27" t="n"/>
      <c r="H19" s="27" t="n"/>
      <c r="I19" s="28">
        <f>IF(ISNUMBER($G19),$G19-IF(ISNUMBER($H19),$H19,0),"")</f>
        <v/>
      </c>
      <c r="J19" s="26" t="n"/>
      <c r="K19" s="29">
        <f>IF(ISNUMBER($D19),$D19-$C$4,"")</f>
        <v/>
      </c>
      <c r="L19" s="30">
        <f>IF($N19=1,$D19-TODAY(),"")</f>
        <v/>
      </c>
      <c r="M19" s="25" t="n"/>
      <c r="N19" s="31">
        <f>IF(ISNUMBER($D19),IF(OR($J19="Picked up",$J19="Canceled"),0,1),0)</f>
        <v/>
      </c>
      <c r="O19" s="31">
        <f>IF($N19=1,IF(AND($D19-TODAY()&gt;=0,$D19-TODAY()&lt;=$C$5),1,0),0)</f>
        <v/>
      </c>
      <c r="P19" s="31">
        <f>IF($N19=1,IF($D19-TODAY()&lt;0,1,0),0)</f>
        <v/>
      </c>
      <c r="Q19" s="31">
        <f>IF(AND($N19=1,ISNUMBER($G19)),$I19,0)</f>
        <v/>
      </c>
      <c r="R19" s="31">
        <f>IF($N19=1,IF($D19-TODAY()&gt;=0,$D19-TODAY(),""),"")</f>
        <v/>
      </c>
    </row>
    <row r="20">
      <c r="A20" s="23" t="n">
        <v>13</v>
      </c>
      <c r="B20" s="24" t="n"/>
      <c r="C20" s="25" t="n"/>
      <c r="D20" s="24" t="n"/>
      <c r="E20" s="26" t="n"/>
      <c r="F20" s="26" t="n"/>
      <c r="G20" s="27" t="n"/>
      <c r="H20" s="27" t="n"/>
      <c r="I20" s="28">
        <f>IF(ISNUMBER($G20),$G20-IF(ISNUMBER($H20),$H20,0),"")</f>
        <v/>
      </c>
      <c r="J20" s="26" t="n"/>
      <c r="K20" s="29">
        <f>IF(ISNUMBER($D20),$D20-$C$4,"")</f>
        <v/>
      </c>
      <c r="L20" s="30">
        <f>IF($N20=1,$D20-TODAY(),"")</f>
        <v/>
      </c>
      <c r="M20" s="25" t="n"/>
      <c r="N20" s="31">
        <f>IF(ISNUMBER($D20),IF(OR($J20="Picked up",$J20="Canceled"),0,1),0)</f>
        <v/>
      </c>
      <c r="O20" s="31">
        <f>IF($N20=1,IF(AND($D20-TODAY()&gt;=0,$D20-TODAY()&lt;=$C$5),1,0),0)</f>
        <v/>
      </c>
      <c r="P20" s="31">
        <f>IF($N20=1,IF($D20-TODAY()&lt;0,1,0),0)</f>
        <v/>
      </c>
      <c r="Q20" s="31">
        <f>IF(AND($N20=1,ISNUMBER($G20)),$I20,0)</f>
        <v/>
      </c>
      <c r="R20" s="31">
        <f>IF($N20=1,IF($D20-TODAY()&gt;=0,$D20-TODAY(),""),"")</f>
        <v/>
      </c>
    </row>
    <row r="21">
      <c r="A21" s="23" t="n">
        <v>14</v>
      </c>
      <c r="B21" s="24" t="n"/>
      <c r="C21" s="25" t="n"/>
      <c r="D21" s="24" t="n"/>
      <c r="E21" s="26" t="n"/>
      <c r="F21" s="26" t="n"/>
      <c r="G21" s="27" t="n"/>
      <c r="H21" s="27" t="n"/>
      <c r="I21" s="28">
        <f>IF(ISNUMBER($G21),$G21-IF(ISNUMBER($H21),$H21,0),"")</f>
        <v/>
      </c>
      <c r="J21" s="26" t="n"/>
      <c r="K21" s="29">
        <f>IF(ISNUMBER($D21),$D21-$C$4,"")</f>
        <v/>
      </c>
      <c r="L21" s="30">
        <f>IF($N21=1,$D21-TODAY(),"")</f>
        <v/>
      </c>
      <c r="M21" s="25" t="n"/>
      <c r="N21" s="31">
        <f>IF(ISNUMBER($D21),IF(OR($J21="Picked up",$J21="Canceled"),0,1),0)</f>
        <v/>
      </c>
      <c r="O21" s="31">
        <f>IF($N21=1,IF(AND($D21-TODAY()&gt;=0,$D21-TODAY()&lt;=$C$5),1,0),0)</f>
        <v/>
      </c>
      <c r="P21" s="31">
        <f>IF($N21=1,IF($D21-TODAY()&lt;0,1,0),0)</f>
        <v/>
      </c>
      <c r="Q21" s="31">
        <f>IF(AND($N21=1,ISNUMBER($G21)),$I21,0)</f>
        <v/>
      </c>
      <c r="R21" s="31">
        <f>IF($N21=1,IF($D21-TODAY()&gt;=0,$D21-TODAY(),""),"")</f>
        <v/>
      </c>
    </row>
    <row r="22">
      <c r="A22" s="23" t="n">
        <v>15</v>
      </c>
      <c r="B22" s="24" t="n"/>
      <c r="C22" s="25" t="n"/>
      <c r="D22" s="24" t="n"/>
      <c r="E22" s="26" t="n"/>
      <c r="F22" s="26" t="n"/>
      <c r="G22" s="27" t="n"/>
      <c r="H22" s="27" t="n"/>
      <c r="I22" s="28">
        <f>IF(ISNUMBER($G22),$G22-IF(ISNUMBER($H22),$H22,0),"")</f>
        <v/>
      </c>
      <c r="J22" s="26" t="n"/>
      <c r="K22" s="29">
        <f>IF(ISNUMBER($D22),$D22-$C$4,"")</f>
        <v/>
      </c>
      <c r="L22" s="30">
        <f>IF($N22=1,$D22-TODAY(),"")</f>
        <v/>
      </c>
      <c r="M22" s="25" t="n"/>
      <c r="N22" s="31">
        <f>IF(ISNUMBER($D22),IF(OR($J22="Picked up",$J22="Canceled"),0,1),0)</f>
        <v/>
      </c>
      <c r="O22" s="31">
        <f>IF($N22=1,IF(AND($D22-TODAY()&gt;=0,$D22-TODAY()&lt;=$C$5),1,0),0)</f>
        <v/>
      </c>
      <c r="P22" s="31">
        <f>IF($N22=1,IF($D22-TODAY()&lt;0,1,0),0)</f>
        <v/>
      </c>
      <c r="Q22" s="31">
        <f>IF(AND($N22=1,ISNUMBER($G22)),$I22,0)</f>
        <v/>
      </c>
      <c r="R22" s="31">
        <f>IF($N22=1,IF($D22-TODAY()&gt;=0,$D22-TODAY(),""),"")</f>
        <v/>
      </c>
    </row>
    <row r="23">
      <c r="A23" s="23" t="n">
        <v>16</v>
      </c>
      <c r="B23" s="24" t="n"/>
      <c r="C23" s="25" t="n"/>
      <c r="D23" s="24" t="n"/>
      <c r="E23" s="26" t="n"/>
      <c r="F23" s="26" t="n"/>
      <c r="G23" s="27" t="n"/>
      <c r="H23" s="27" t="n"/>
      <c r="I23" s="28">
        <f>IF(ISNUMBER($G23),$G23-IF(ISNUMBER($H23),$H23,0),"")</f>
        <v/>
      </c>
      <c r="J23" s="26" t="n"/>
      <c r="K23" s="29">
        <f>IF(ISNUMBER($D23),$D23-$C$4,"")</f>
        <v/>
      </c>
      <c r="L23" s="30">
        <f>IF($N23=1,$D23-TODAY(),"")</f>
        <v/>
      </c>
      <c r="M23" s="25" t="n"/>
      <c r="N23" s="31">
        <f>IF(ISNUMBER($D23),IF(OR($J23="Picked up",$J23="Canceled"),0,1),0)</f>
        <v/>
      </c>
      <c r="O23" s="31">
        <f>IF($N23=1,IF(AND($D23-TODAY()&gt;=0,$D23-TODAY()&lt;=$C$5),1,0),0)</f>
        <v/>
      </c>
      <c r="P23" s="31">
        <f>IF($N23=1,IF($D23-TODAY()&lt;0,1,0),0)</f>
        <v/>
      </c>
      <c r="Q23" s="31">
        <f>IF(AND($N23=1,ISNUMBER($G23)),$I23,0)</f>
        <v/>
      </c>
      <c r="R23" s="31">
        <f>IF($N23=1,IF($D23-TODAY()&gt;=0,$D23-TODAY(),""),"")</f>
        <v/>
      </c>
    </row>
    <row r="24">
      <c r="A24" s="23" t="n">
        <v>17</v>
      </c>
      <c r="B24" s="24" t="n"/>
      <c r="C24" s="25" t="n"/>
      <c r="D24" s="24" t="n"/>
      <c r="E24" s="26" t="n"/>
      <c r="F24" s="26" t="n"/>
      <c r="G24" s="27" t="n"/>
      <c r="H24" s="27" t="n"/>
      <c r="I24" s="28">
        <f>IF(ISNUMBER($G24),$G24-IF(ISNUMBER($H24),$H24,0),"")</f>
        <v/>
      </c>
      <c r="J24" s="26" t="n"/>
      <c r="K24" s="29">
        <f>IF(ISNUMBER($D24),$D24-$C$4,"")</f>
        <v/>
      </c>
      <c r="L24" s="30">
        <f>IF($N24=1,$D24-TODAY(),"")</f>
        <v/>
      </c>
      <c r="M24" s="25" t="n"/>
      <c r="N24" s="31">
        <f>IF(ISNUMBER($D24),IF(OR($J24="Picked up",$J24="Canceled"),0,1),0)</f>
        <v/>
      </c>
      <c r="O24" s="31">
        <f>IF($N24=1,IF(AND($D24-TODAY()&gt;=0,$D24-TODAY()&lt;=$C$5),1,0),0)</f>
        <v/>
      </c>
      <c r="P24" s="31">
        <f>IF($N24=1,IF($D24-TODAY()&lt;0,1,0),0)</f>
        <v/>
      </c>
      <c r="Q24" s="31">
        <f>IF(AND($N24=1,ISNUMBER($G24)),$I24,0)</f>
        <v/>
      </c>
      <c r="R24" s="31">
        <f>IF($N24=1,IF($D24-TODAY()&gt;=0,$D24-TODAY(),""),"")</f>
        <v/>
      </c>
    </row>
    <row r="25">
      <c r="A25" s="23" t="n">
        <v>18</v>
      </c>
      <c r="B25" s="24" t="n"/>
      <c r="C25" s="25" t="n"/>
      <c r="D25" s="24" t="n"/>
      <c r="E25" s="26" t="n"/>
      <c r="F25" s="26" t="n"/>
      <c r="G25" s="27" t="n"/>
      <c r="H25" s="27" t="n"/>
      <c r="I25" s="28">
        <f>IF(ISNUMBER($G25),$G25-IF(ISNUMBER($H25),$H25,0),"")</f>
        <v/>
      </c>
      <c r="J25" s="26" t="n"/>
      <c r="K25" s="29">
        <f>IF(ISNUMBER($D25),$D25-$C$4,"")</f>
        <v/>
      </c>
      <c r="L25" s="30">
        <f>IF($N25=1,$D25-TODAY(),"")</f>
        <v/>
      </c>
      <c r="M25" s="25" t="n"/>
      <c r="N25" s="31">
        <f>IF(ISNUMBER($D25),IF(OR($J25="Picked up",$J25="Canceled"),0,1),0)</f>
        <v/>
      </c>
      <c r="O25" s="31">
        <f>IF($N25=1,IF(AND($D25-TODAY()&gt;=0,$D25-TODAY()&lt;=$C$5),1,0),0)</f>
        <v/>
      </c>
      <c r="P25" s="31">
        <f>IF($N25=1,IF($D25-TODAY()&lt;0,1,0),0)</f>
        <v/>
      </c>
      <c r="Q25" s="31">
        <f>IF(AND($N25=1,ISNUMBER($G25)),$I25,0)</f>
        <v/>
      </c>
      <c r="R25" s="31">
        <f>IF($N25=1,IF($D25-TODAY()&gt;=0,$D25-TODAY(),""),"")</f>
        <v/>
      </c>
    </row>
    <row r="26">
      <c r="A26" s="23" t="n">
        <v>19</v>
      </c>
      <c r="B26" s="24" t="n"/>
      <c r="C26" s="25" t="n"/>
      <c r="D26" s="24" t="n"/>
      <c r="E26" s="26" t="n"/>
      <c r="F26" s="26" t="n"/>
      <c r="G26" s="27" t="n"/>
      <c r="H26" s="27" t="n"/>
      <c r="I26" s="28">
        <f>IF(ISNUMBER($G26),$G26-IF(ISNUMBER($H26),$H26,0),"")</f>
        <v/>
      </c>
      <c r="J26" s="26" t="n"/>
      <c r="K26" s="29">
        <f>IF(ISNUMBER($D26),$D26-$C$4,"")</f>
        <v/>
      </c>
      <c r="L26" s="30">
        <f>IF($N26=1,$D26-TODAY(),"")</f>
        <v/>
      </c>
      <c r="M26" s="25" t="n"/>
      <c r="N26" s="31">
        <f>IF(ISNUMBER($D26),IF(OR($J26="Picked up",$J26="Canceled"),0,1),0)</f>
        <v/>
      </c>
      <c r="O26" s="31">
        <f>IF($N26=1,IF(AND($D26-TODAY()&gt;=0,$D26-TODAY()&lt;=$C$5),1,0),0)</f>
        <v/>
      </c>
      <c r="P26" s="31">
        <f>IF($N26=1,IF($D26-TODAY()&lt;0,1,0),0)</f>
        <v/>
      </c>
      <c r="Q26" s="31">
        <f>IF(AND($N26=1,ISNUMBER($G26)),$I26,0)</f>
        <v/>
      </c>
      <c r="R26" s="31">
        <f>IF($N26=1,IF($D26-TODAY()&gt;=0,$D26-TODAY(),""),"")</f>
        <v/>
      </c>
    </row>
    <row r="27">
      <c r="A27" s="23" t="n">
        <v>20</v>
      </c>
      <c r="B27" s="24" t="n"/>
      <c r="C27" s="25" t="n"/>
      <c r="D27" s="24" t="n"/>
      <c r="E27" s="26" t="n"/>
      <c r="F27" s="26" t="n"/>
      <c r="G27" s="27" t="n"/>
      <c r="H27" s="27" t="n"/>
      <c r="I27" s="28">
        <f>IF(ISNUMBER($G27),$G27-IF(ISNUMBER($H27),$H27,0),"")</f>
        <v/>
      </c>
      <c r="J27" s="26" t="n"/>
      <c r="K27" s="29">
        <f>IF(ISNUMBER($D27),$D27-$C$4,"")</f>
        <v/>
      </c>
      <c r="L27" s="30">
        <f>IF($N27=1,$D27-TODAY(),"")</f>
        <v/>
      </c>
      <c r="M27" s="25" t="n"/>
      <c r="N27" s="31">
        <f>IF(ISNUMBER($D27),IF(OR($J27="Picked up",$J27="Canceled"),0,1),0)</f>
        <v/>
      </c>
      <c r="O27" s="31">
        <f>IF($N27=1,IF(AND($D27-TODAY()&gt;=0,$D27-TODAY()&lt;=$C$5),1,0),0)</f>
        <v/>
      </c>
      <c r="P27" s="31">
        <f>IF($N27=1,IF($D27-TODAY()&lt;0,1,0),0)</f>
        <v/>
      </c>
      <c r="Q27" s="31">
        <f>IF(AND($N27=1,ISNUMBER($G27)),$I27,0)</f>
        <v/>
      </c>
      <c r="R27" s="31">
        <f>IF($N27=1,IF($D27-TODAY()&gt;=0,$D27-TODAY(),""),"")</f>
        <v/>
      </c>
    </row>
    <row r="28">
      <c r="A28" s="23" t="n">
        <v>21</v>
      </c>
      <c r="B28" s="24" t="n"/>
      <c r="C28" s="25" t="n"/>
      <c r="D28" s="24" t="n"/>
      <c r="E28" s="26" t="n"/>
      <c r="F28" s="26" t="n"/>
      <c r="G28" s="27" t="n"/>
      <c r="H28" s="27" t="n"/>
      <c r="I28" s="28">
        <f>IF(ISNUMBER($G28),$G28-IF(ISNUMBER($H28),$H28,0),"")</f>
        <v/>
      </c>
      <c r="J28" s="26" t="n"/>
      <c r="K28" s="29">
        <f>IF(ISNUMBER($D28),$D28-$C$4,"")</f>
        <v/>
      </c>
      <c r="L28" s="30">
        <f>IF($N28=1,$D28-TODAY(),"")</f>
        <v/>
      </c>
      <c r="M28" s="25" t="n"/>
      <c r="N28" s="31">
        <f>IF(ISNUMBER($D28),IF(OR($J28="Picked up",$J28="Canceled"),0,1),0)</f>
        <v/>
      </c>
      <c r="O28" s="31">
        <f>IF($N28=1,IF(AND($D28-TODAY()&gt;=0,$D28-TODAY()&lt;=$C$5),1,0),0)</f>
        <v/>
      </c>
      <c r="P28" s="31">
        <f>IF($N28=1,IF($D28-TODAY()&lt;0,1,0),0)</f>
        <v/>
      </c>
      <c r="Q28" s="31">
        <f>IF(AND($N28=1,ISNUMBER($G28)),$I28,0)</f>
        <v/>
      </c>
      <c r="R28" s="31">
        <f>IF($N28=1,IF($D28-TODAY()&gt;=0,$D28-TODAY(),""),"")</f>
        <v/>
      </c>
    </row>
    <row r="29">
      <c r="A29" s="23" t="n">
        <v>22</v>
      </c>
      <c r="B29" s="24" t="n"/>
      <c r="C29" s="25" t="n"/>
      <c r="D29" s="24" t="n"/>
      <c r="E29" s="26" t="n"/>
      <c r="F29" s="26" t="n"/>
      <c r="G29" s="27" t="n"/>
      <c r="H29" s="27" t="n"/>
      <c r="I29" s="28">
        <f>IF(ISNUMBER($G29),$G29-IF(ISNUMBER($H29),$H29,0),"")</f>
        <v/>
      </c>
      <c r="J29" s="26" t="n"/>
      <c r="K29" s="29">
        <f>IF(ISNUMBER($D29),$D29-$C$4,"")</f>
        <v/>
      </c>
      <c r="L29" s="30">
        <f>IF($N29=1,$D29-TODAY(),"")</f>
        <v/>
      </c>
      <c r="M29" s="25" t="n"/>
      <c r="N29" s="31">
        <f>IF(ISNUMBER($D29),IF(OR($J29="Picked up",$J29="Canceled"),0,1),0)</f>
        <v/>
      </c>
      <c r="O29" s="31">
        <f>IF($N29=1,IF(AND($D29-TODAY()&gt;=0,$D29-TODAY()&lt;=$C$5),1,0),0)</f>
        <v/>
      </c>
      <c r="P29" s="31">
        <f>IF($N29=1,IF($D29-TODAY()&lt;0,1,0),0)</f>
        <v/>
      </c>
      <c r="Q29" s="31">
        <f>IF(AND($N29=1,ISNUMBER($G29)),$I29,0)</f>
        <v/>
      </c>
      <c r="R29" s="31">
        <f>IF($N29=1,IF($D29-TODAY()&gt;=0,$D29-TODAY(),""),"")</f>
        <v/>
      </c>
    </row>
    <row r="30">
      <c r="A30" s="23" t="n">
        <v>23</v>
      </c>
      <c r="B30" s="24" t="n"/>
      <c r="C30" s="25" t="n"/>
      <c r="D30" s="24" t="n"/>
      <c r="E30" s="26" t="n"/>
      <c r="F30" s="26" t="n"/>
      <c r="G30" s="27" t="n"/>
      <c r="H30" s="27" t="n"/>
      <c r="I30" s="28">
        <f>IF(ISNUMBER($G30),$G30-IF(ISNUMBER($H30),$H30,0),"")</f>
        <v/>
      </c>
      <c r="J30" s="26" t="n"/>
      <c r="K30" s="29">
        <f>IF(ISNUMBER($D30),$D30-$C$4,"")</f>
        <v/>
      </c>
      <c r="L30" s="30">
        <f>IF($N30=1,$D30-TODAY(),"")</f>
        <v/>
      </c>
      <c r="M30" s="25" t="n"/>
      <c r="N30" s="31">
        <f>IF(ISNUMBER($D30),IF(OR($J30="Picked up",$J30="Canceled"),0,1),0)</f>
        <v/>
      </c>
      <c r="O30" s="31">
        <f>IF($N30=1,IF(AND($D30-TODAY()&gt;=0,$D30-TODAY()&lt;=$C$5),1,0),0)</f>
        <v/>
      </c>
      <c r="P30" s="31">
        <f>IF($N30=1,IF($D30-TODAY()&lt;0,1,0),0)</f>
        <v/>
      </c>
      <c r="Q30" s="31">
        <f>IF(AND($N30=1,ISNUMBER($G30)),$I30,0)</f>
        <v/>
      </c>
      <c r="R30" s="31">
        <f>IF($N30=1,IF($D30-TODAY()&gt;=0,$D30-TODAY(),""),"")</f>
        <v/>
      </c>
    </row>
    <row r="31">
      <c r="A31" s="23" t="n">
        <v>24</v>
      </c>
      <c r="B31" s="24" t="n"/>
      <c r="C31" s="25" t="n"/>
      <c r="D31" s="24" t="n"/>
      <c r="E31" s="26" t="n"/>
      <c r="F31" s="26" t="n"/>
      <c r="G31" s="27" t="n"/>
      <c r="H31" s="27" t="n"/>
      <c r="I31" s="28">
        <f>IF(ISNUMBER($G31),$G31-IF(ISNUMBER($H31),$H31,0),"")</f>
        <v/>
      </c>
      <c r="J31" s="26" t="n"/>
      <c r="K31" s="29">
        <f>IF(ISNUMBER($D31),$D31-$C$4,"")</f>
        <v/>
      </c>
      <c r="L31" s="30">
        <f>IF($N31=1,$D31-TODAY(),"")</f>
        <v/>
      </c>
      <c r="M31" s="25" t="n"/>
      <c r="N31" s="31">
        <f>IF(ISNUMBER($D31),IF(OR($J31="Picked up",$J31="Canceled"),0,1),0)</f>
        <v/>
      </c>
      <c r="O31" s="31">
        <f>IF($N31=1,IF(AND($D31-TODAY()&gt;=0,$D31-TODAY()&lt;=$C$5),1,0),0)</f>
        <v/>
      </c>
      <c r="P31" s="31">
        <f>IF($N31=1,IF($D31-TODAY()&lt;0,1,0),0)</f>
        <v/>
      </c>
      <c r="Q31" s="31">
        <f>IF(AND($N31=1,ISNUMBER($G31)),$I31,0)</f>
        <v/>
      </c>
      <c r="R31" s="31">
        <f>IF($N31=1,IF($D31-TODAY()&gt;=0,$D31-TODAY(),""),"")</f>
        <v/>
      </c>
    </row>
    <row r="32">
      <c r="A32" s="23" t="n">
        <v>25</v>
      </c>
      <c r="B32" s="24" t="n"/>
      <c r="C32" s="25" t="n"/>
      <c r="D32" s="24" t="n"/>
      <c r="E32" s="26" t="n"/>
      <c r="F32" s="26" t="n"/>
      <c r="G32" s="27" t="n"/>
      <c r="H32" s="27" t="n"/>
      <c r="I32" s="28">
        <f>IF(ISNUMBER($G32),$G32-IF(ISNUMBER($H32),$H32,0),"")</f>
        <v/>
      </c>
      <c r="J32" s="26" t="n"/>
      <c r="K32" s="29">
        <f>IF(ISNUMBER($D32),$D32-$C$4,"")</f>
        <v/>
      </c>
      <c r="L32" s="30">
        <f>IF($N32=1,$D32-TODAY(),"")</f>
        <v/>
      </c>
      <c r="M32" s="25" t="n"/>
      <c r="N32" s="31">
        <f>IF(ISNUMBER($D32),IF(OR($J32="Picked up",$J32="Canceled"),0,1),0)</f>
        <v/>
      </c>
      <c r="O32" s="31">
        <f>IF($N32=1,IF(AND($D32-TODAY()&gt;=0,$D32-TODAY()&lt;=$C$5),1,0),0)</f>
        <v/>
      </c>
      <c r="P32" s="31">
        <f>IF($N32=1,IF($D32-TODAY()&lt;0,1,0),0)</f>
        <v/>
      </c>
      <c r="Q32" s="31">
        <f>IF(AND($N32=1,ISNUMBER($G32)),$I32,0)</f>
        <v/>
      </c>
      <c r="R32" s="31">
        <f>IF($N32=1,IF($D32-TODAY()&gt;=0,$D32-TODAY(),""),"")</f>
        <v/>
      </c>
    </row>
    <row r="33">
      <c r="A33" s="23" t="n">
        <v>26</v>
      </c>
      <c r="B33" s="24" t="n"/>
      <c r="C33" s="25" t="n"/>
      <c r="D33" s="24" t="n"/>
      <c r="E33" s="26" t="n"/>
      <c r="F33" s="26" t="n"/>
      <c r="G33" s="27" t="n"/>
      <c r="H33" s="27" t="n"/>
      <c r="I33" s="28">
        <f>IF(ISNUMBER($G33),$G33-IF(ISNUMBER($H33),$H33,0),"")</f>
        <v/>
      </c>
      <c r="J33" s="26" t="n"/>
      <c r="K33" s="29">
        <f>IF(ISNUMBER($D33),$D33-$C$4,"")</f>
        <v/>
      </c>
      <c r="L33" s="30">
        <f>IF($N33=1,$D33-TODAY(),"")</f>
        <v/>
      </c>
      <c r="M33" s="25" t="n"/>
      <c r="N33" s="31">
        <f>IF(ISNUMBER($D33),IF(OR($J33="Picked up",$J33="Canceled"),0,1),0)</f>
        <v/>
      </c>
      <c r="O33" s="31">
        <f>IF($N33=1,IF(AND($D33-TODAY()&gt;=0,$D33-TODAY()&lt;=$C$5),1,0),0)</f>
        <v/>
      </c>
      <c r="P33" s="31">
        <f>IF($N33=1,IF($D33-TODAY()&lt;0,1,0),0)</f>
        <v/>
      </c>
      <c r="Q33" s="31">
        <f>IF(AND($N33=1,ISNUMBER($G33)),$I33,0)</f>
        <v/>
      </c>
      <c r="R33" s="31">
        <f>IF($N33=1,IF($D33-TODAY()&gt;=0,$D33-TODAY(),""),"")</f>
        <v/>
      </c>
    </row>
    <row r="34">
      <c r="A34" s="23" t="n">
        <v>27</v>
      </c>
      <c r="B34" s="24" t="n"/>
      <c r="C34" s="25" t="n"/>
      <c r="D34" s="24" t="n"/>
      <c r="E34" s="26" t="n"/>
      <c r="F34" s="26" t="n"/>
      <c r="G34" s="27" t="n"/>
      <c r="H34" s="27" t="n"/>
      <c r="I34" s="28">
        <f>IF(ISNUMBER($G34),$G34-IF(ISNUMBER($H34),$H34,0),"")</f>
        <v/>
      </c>
      <c r="J34" s="26" t="n"/>
      <c r="K34" s="29">
        <f>IF(ISNUMBER($D34),$D34-$C$4,"")</f>
        <v/>
      </c>
      <c r="L34" s="30">
        <f>IF($N34=1,$D34-TODAY(),"")</f>
        <v/>
      </c>
      <c r="M34" s="25" t="n"/>
      <c r="N34" s="31">
        <f>IF(ISNUMBER($D34),IF(OR($J34="Picked up",$J34="Canceled"),0,1),0)</f>
        <v/>
      </c>
      <c r="O34" s="31">
        <f>IF($N34=1,IF(AND($D34-TODAY()&gt;=0,$D34-TODAY()&lt;=$C$5),1,0),0)</f>
        <v/>
      </c>
      <c r="P34" s="31">
        <f>IF($N34=1,IF($D34-TODAY()&lt;0,1,0),0)</f>
        <v/>
      </c>
      <c r="Q34" s="31">
        <f>IF(AND($N34=1,ISNUMBER($G34)),$I34,0)</f>
        <v/>
      </c>
      <c r="R34" s="31">
        <f>IF($N34=1,IF($D34-TODAY()&gt;=0,$D34-TODAY(),""),"")</f>
        <v/>
      </c>
    </row>
    <row r="35">
      <c r="A35" s="23" t="n">
        <v>28</v>
      </c>
      <c r="B35" s="24" t="n"/>
      <c r="C35" s="25" t="n"/>
      <c r="D35" s="24" t="n"/>
      <c r="E35" s="26" t="n"/>
      <c r="F35" s="26" t="n"/>
      <c r="G35" s="27" t="n"/>
      <c r="H35" s="27" t="n"/>
      <c r="I35" s="28">
        <f>IF(ISNUMBER($G35),$G35-IF(ISNUMBER($H35),$H35,0),"")</f>
        <v/>
      </c>
      <c r="J35" s="26" t="n"/>
      <c r="K35" s="29">
        <f>IF(ISNUMBER($D35),$D35-$C$4,"")</f>
        <v/>
      </c>
      <c r="L35" s="30">
        <f>IF($N35=1,$D35-TODAY(),"")</f>
        <v/>
      </c>
      <c r="M35" s="25" t="n"/>
      <c r="N35" s="31">
        <f>IF(ISNUMBER($D35),IF(OR($J35="Picked up",$J35="Canceled"),0,1),0)</f>
        <v/>
      </c>
      <c r="O35" s="31">
        <f>IF($N35=1,IF(AND($D35-TODAY()&gt;=0,$D35-TODAY()&lt;=$C$5),1,0),0)</f>
        <v/>
      </c>
      <c r="P35" s="31">
        <f>IF($N35=1,IF($D35-TODAY()&lt;0,1,0),0)</f>
        <v/>
      </c>
      <c r="Q35" s="31">
        <f>IF(AND($N35=1,ISNUMBER($G35)),$I35,0)</f>
        <v/>
      </c>
      <c r="R35" s="31">
        <f>IF($N35=1,IF($D35-TODAY()&gt;=0,$D35-TODAY(),""),"")</f>
        <v/>
      </c>
    </row>
    <row r="36">
      <c r="A36" s="23" t="n">
        <v>29</v>
      </c>
      <c r="B36" s="24" t="n"/>
      <c r="C36" s="25" t="n"/>
      <c r="D36" s="24" t="n"/>
      <c r="E36" s="26" t="n"/>
      <c r="F36" s="26" t="n"/>
      <c r="G36" s="27" t="n"/>
      <c r="H36" s="27" t="n"/>
      <c r="I36" s="28">
        <f>IF(ISNUMBER($G36),$G36-IF(ISNUMBER($H36),$H36,0),"")</f>
        <v/>
      </c>
      <c r="J36" s="26" t="n"/>
      <c r="K36" s="29">
        <f>IF(ISNUMBER($D36),$D36-$C$4,"")</f>
        <v/>
      </c>
      <c r="L36" s="30">
        <f>IF($N36=1,$D36-TODAY(),"")</f>
        <v/>
      </c>
      <c r="M36" s="25" t="n"/>
      <c r="N36" s="31">
        <f>IF(ISNUMBER($D36),IF(OR($J36="Picked up",$J36="Canceled"),0,1),0)</f>
        <v/>
      </c>
      <c r="O36" s="31">
        <f>IF($N36=1,IF(AND($D36-TODAY()&gt;=0,$D36-TODAY()&lt;=$C$5),1,0),0)</f>
        <v/>
      </c>
      <c r="P36" s="31">
        <f>IF($N36=1,IF($D36-TODAY()&lt;0,1,0),0)</f>
        <v/>
      </c>
      <c r="Q36" s="31">
        <f>IF(AND($N36=1,ISNUMBER($G36)),$I36,0)</f>
        <v/>
      </c>
      <c r="R36" s="31">
        <f>IF($N36=1,IF($D36-TODAY()&gt;=0,$D36-TODAY(),""),"")</f>
        <v/>
      </c>
    </row>
    <row r="37">
      <c r="A37" s="23" t="n">
        <v>30</v>
      </c>
      <c r="B37" s="24" t="n"/>
      <c r="C37" s="25" t="n"/>
      <c r="D37" s="24" t="n"/>
      <c r="E37" s="26" t="n"/>
      <c r="F37" s="26" t="n"/>
      <c r="G37" s="27" t="n"/>
      <c r="H37" s="27" t="n"/>
      <c r="I37" s="28">
        <f>IF(ISNUMBER($G37),$G37-IF(ISNUMBER($H37),$H37,0),"")</f>
        <v/>
      </c>
      <c r="J37" s="26" t="n"/>
      <c r="K37" s="29">
        <f>IF(ISNUMBER($D37),$D37-$C$4,"")</f>
        <v/>
      </c>
      <c r="L37" s="30">
        <f>IF($N37=1,$D37-TODAY(),"")</f>
        <v/>
      </c>
      <c r="M37" s="25" t="n"/>
      <c r="N37" s="31">
        <f>IF(ISNUMBER($D37),IF(OR($J37="Picked up",$J37="Canceled"),0,1),0)</f>
        <v/>
      </c>
      <c r="O37" s="31">
        <f>IF($N37=1,IF(AND($D37-TODAY()&gt;=0,$D37-TODAY()&lt;=$C$5),1,0),0)</f>
        <v/>
      </c>
      <c r="P37" s="31">
        <f>IF($N37=1,IF($D37-TODAY()&lt;0,1,0),0)</f>
        <v/>
      </c>
      <c r="Q37" s="31">
        <f>IF(AND($N37=1,ISNUMBER($G37)),$I37,0)</f>
        <v/>
      </c>
      <c r="R37" s="31">
        <f>IF($N37=1,IF($D37-TODAY()&gt;=0,$D37-TODAY(),""),"")</f>
        <v/>
      </c>
    </row>
    <row r="38">
      <c r="A38" s="23" t="n">
        <v>31</v>
      </c>
      <c r="B38" s="24" t="n"/>
      <c r="C38" s="25" t="n"/>
      <c r="D38" s="24" t="n"/>
      <c r="E38" s="26" t="n"/>
      <c r="F38" s="26" t="n"/>
      <c r="G38" s="27" t="n"/>
      <c r="H38" s="27" t="n"/>
      <c r="I38" s="28">
        <f>IF(ISNUMBER($G38),$G38-IF(ISNUMBER($H38),$H38,0),"")</f>
        <v/>
      </c>
      <c r="J38" s="26" t="n"/>
      <c r="K38" s="29">
        <f>IF(ISNUMBER($D38),$D38-$C$4,"")</f>
        <v/>
      </c>
      <c r="L38" s="30">
        <f>IF($N38=1,$D38-TODAY(),"")</f>
        <v/>
      </c>
      <c r="M38" s="25" t="n"/>
      <c r="N38" s="31">
        <f>IF(ISNUMBER($D38),IF(OR($J38="Picked up",$J38="Canceled"),0,1),0)</f>
        <v/>
      </c>
      <c r="O38" s="31">
        <f>IF($N38=1,IF(AND($D38-TODAY()&gt;=0,$D38-TODAY()&lt;=$C$5),1,0),0)</f>
        <v/>
      </c>
      <c r="P38" s="31">
        <f>IF($N38=1,IF($D38-TODAY()&lt;0,1,0),0)</f>
        <v/>
      </c>
      <c r="Q38" s="31">
        <f>IF(AND($N38=1,ISNUMBER($G38)),$I38,0)</f>
        <v/>
      </c>
      <c r="R38" s="31">
        <f>IF($N38=1,IF($D38-TODAY()&gt;=0,$D38-TODAY(),""),"")</f>
        <v/>
      </c>
    </row>
    <row r="39">
      <c r="A39" s="23" t="n">
        <v>32</v>
      </c>
      <c r="B39" s="24" t="n"/>
      <c r="C39" s="25" t="n"/>
      <c r="D39" s="24" t="n"/>
      <c r="E39" s="26" t="n"/>
      <c r="F39" s="26" t="n"/>
      <c r="G39" s="27" t="n"/>
      <c r="H39" s="27" t="n"/>
      <c r="I39" s="28">
        <f>IF(ISNUMBER($G39),$G39-IF(ISNUMBER($H39),$H39,0),"")</f>
        <v/>
      </c>
      <c r="J39" s="26" t="n"/>
      <c r="K39" s="29">
        <f>IF(ISNUMBER($D39),$D39-$C$4,"")</f>
        <v/>
      </c>
      <c r="L39" s="30">
        <f>IF($N39=1,$D39-TODAY(),"")</f>
        <v/>
      </c>
      <c r="M39" s="25" t="n"/>
      <c r="N39" s="31">
        <f>IF(ISNUMBER($D39),IF(OR($J39="Picked up",$J39="Canceled"),0,1),0)</f>
        <v/>
      </c>
      <c r="O39" s="31">
        <f>IF($N39=1,IF(AND($D39-TODAY()&gt;=0,$D39-TODAY()&lt;=$C$5),1,0),0)</f>
        <v/>
      </c>
      <c r="P39" s="31">
        <f>IF($N39=1,IF($D39-TODAY()&lt;0,1,0),0)</f>
        <v/>
      </c>
      <c r="Q39" s="31">
        <f>IF(AND($N39=1,ISNUMBER($G39)),$I39,0)</f>
        <v/>
      </c>
      <c r="R39" s="31">
        <f>IF($N39=1,IF($D39-TODAY()&gt;=0,$D39-TODAY(),""),"")</f>
        <v/>
      </c>
    </row>
    <row r="40">
      <c r="A40" s="23" t="n">
        <v>33</v>
      </c>
      <c r="B40" s="24" t="n"/>
      <c r="C40" s="25" t="n"/>
      <c r="D40" s="24" t="n"/>
      <c r="E40" s="26" t="n"/>
      <c r="F40" s="26" t="n"/>
      <c r="G40" s="27" t="n"/>
      <c r="H40" s="27" t="n"/>
      <c r="I40" s="28">
        <f>IF(ISNUMBER($G40),$G40-IF(ISNUMBER($H40),$H40,0),"")</f>
        <v/>
      </c>
      <c r="J40" s="26" t="n"/>
      <c r="K40" s="29">
        <f>IF(ISNUMBER($D40),$D40-$C$4,"")</f>
        <v/>
      </c>
      <c r="L40" s="30">
        <f>IF($N40=1,$D40-TODAY(),"")</f>
        <v/>
      </c>
      <c r="M40" s="25" t="n"/>
      <c r="N40" s="31">
        <f>IF(ISNUMBER($D40),IF(OR($J40="Picked up",$J40="Canceled"),0,1),0)</f>
        <v/>
      </c>
      <c r="O40" s="31">
        <f>IF($N40=1,IF(AND($D40-TODAY()&gt;=0,$D40-TODAY()&lt;=$C$5),1,0),0)</f>
        <v/>
      </c>
      <c r="P40" s="31">
        <f>IF($N40=1,IF($D40-TODAY()&lt;0,1,0),0)</f>
        <v/>
      </c>
      <c r="Q40" s="31">
        <f>IF(AND($N40=1,ISNUMBER($G40)),$I40,0)</f>
        <v/>
      </c>
      <c r="R40" s="31">
        <f>IF($N40=1,IF($D40-TODAY()&gt;=0,$D40-TODAY(),""),"")</f>
        <v/>
      </c>
    </row>
    <row r="41">
      <c r="A41" s="23" t="n">
        <v>34</v>
      </c>
      <c r="B41" s="24" t="n"/>
      <c r="C41" s="25" t="n"/>
      <c r="D41" s="24" t="n"/>
      <c r="E41" s="26" t="n"/>
      <c r="F41" s="26" t="n"/>
      <c r="G41" s="27" t="n"/>
      <c r="H41" s="27" t="n"/>
      <c r="I41" s="28">
        <f>IF(ISNUMBER($G41),$G41-IF(ISNUMBER($H41),$H41,0),"")</f>
        <v/>
      </c>
      <c r="J41" s="26" t="n"/>
      <c r="K41" s="29">
        <f>IF(ISNUMBER($D41),$D41-$C$4,"")</f>
        <v/>
      </c>
      <c r="L41" s="30">
        <f>IF($N41=1,$D41-TODAY(),"")</f>
        <v/>
      </c>
      <c r="M41" s="25" t="n"/>
      <c r="N41" s="31">
        <f>IF(ISNUMBER($D41),IF(OR($J41="Picked up",$J41="Canceled"),0,1),0)</f>
        <v/>
      </c>
      <c r="O41" s="31">
        <f>IF($N41=1,IF(AND($D41-TODAY()&gt;=0,$D41-TODAY()&lt;=$C$5),1,0),0)</f>
        <v/>
      </c>
      <c r="P41" s="31">
        <f>IF($N41=1,IF($D41-TODAY()&lt;0,1,0),0)</f>
        <v/>
      </c>
      <c r="Q41" s="31">
        <f>IF(AND($N41=1,ISNUMBER($G41)),$I41,0)</f>
        <v/>
      </c>
      <c r="R41" s="31">
        <f>IF($N41=1,IF($D41-TODAY()&gt;=0,$D41-TODAY(),""),"")</f>
        <v/>
      </c>
    </row>
    <row r="42">
      <c r="A42" s="23" t="n">
        <v>35</v>
      </c>
      <c r="B42" s="24" t="n"/>
      <c r="C42" s="25" t="n"/>
      <c r="D42" s="24" t="n"/>
      <c r="E42" s="26" t="n"/>
      <c r="F42" s="26" t="n"/>
      <c r="G42" s="27" t="n"/>
      <c r="H42" s="27" t="n"/>
      <c r="I42" s="28">
        <f>IF(ISNUMBER($G42),$G42-IF(ISNUMBER($H42),$H42,0),"")</f>
        <v/>
      </c>
      <c r="J42" s="26" t="n"/>
      <c r="K42" s="29">
        <f>IF(ISNUMBER($D42),$D42-$C$4,"")</f>
        <v/>
      </c>
      <c r="L42" s="30">
        <f>IF($N42=1,$D42-TODAY(),"")</f>
        <v/>
      </c>
      <c r="M42" s="25" t="n"/>
      <c r="N42" s="31">
        <f>IF(ISNUMBER($D42),IF(OR($J42="Picked up",$J42="Canceled"),0,1),0)</f>
        <v/>
      </c>
      <c r="O42" s="31">
        <f>IF($N42=1,IF(AND($D42-TODAY()&gt;=0,$D42-TODAY()&lt;=$C$5),1,0),0)</f>
        <v/>
      </c>
      <c r="P42" s="31">
        <f>IF($N42=1,IF($D42-TODAY()&lt;0,1,0),0)</f>
        <v/>
      </c>
      <c r="Q42" s="31">
        <f>IF(AND($N42=1,ISNUMBER($G42)),$I42,0)</f>
        <v/>
      </c>
      <c r="R42" s="31">
        <f>IF($N42=1,IF($D42-TODAY()&gt;=0,$D42-TODAY(),""),"")</f>
        <v/>
      </c>
    </row>
    <row r="43">
      <c r="A43" s="23" t="n">
        <v>36</v>
      </c>
      <c r="B43" s="24" t="n"/>
      <c r="C43" s="25" t="n"/>
      <c r="D43" s="24" t="n"/>
      <c r="E43" s="26" t="n"/>
      <c r="F43" s="26" t="n"/>
      <c r="G43" s="27" t="n"/>
      <c r="H43" s="27" t="n"/>
      <c r="I43" s="28">
        <f>IF(ISNUMBER($G43),$G43-IF(ISNUMBER($H43),$H43,0),"")</f>
        <v/>
      </c>
      <c r="J43" s="26" t="n"/>
      <c r="K43" s="29">
        <f>IF(ISNUMBER($D43),$D43-$C$4,"")</f>
        <v/>
      </c>
      <c r="L43" s="30">
        <f>IF($N43=1,$D43-TODAY(),"")</f>
        <v/>
      </c>
      <c r="M43" s="25" t="n"/>
      <c r="N43" s="31">
        <f>IF(ISNUMBER($D43),IF(OR($J43="Picked up",$J43="Canceled"),0,1),0)</f>
        <v/>
      </c>
      <c r="O43" s="31">
        <f>IF($N43=1,IF(AND($D43-TODAY()&gt;=0,$D43-TODAY()&lt;=$C$5),1,0),0)</f>
        <v/>
      </c>
      <c r="P43" s="31">
        <f>IF($N43=1,IF($D43-TODAY()&lt;0,1,0),0)</f>
        <v/>
      </c>
      <c r="Q43" s="31">
        <f>IF(AND($N43=1,ISNUMBER($G43)),$I43,0)</f>
        <v/>
      </c>
      <c r="R43" s="31">
        <f>IF($N43=1,IF($D43-TODAY()&gt;=0,$D43-TODAY(),""),"")</f>
        <v/>
      </c>
    </row>
    <row r="44">
      <c r="A44" s="23" t="n">
        <v>37</v>
      </c>
      <c r="B44" s="24" t="n"/>
      <c r="C44" s="25" t="n"/>
      <c r="D44" s="24" t="n"/>
      <c r="E44" s="26" t="n"/>
      <c r="F44" s="26" t="n"/>
      <c r="G44" s="27" t="n"/>
      <c r="H44" s="27" t="n"/>
      <c r="I44" s="28">
        <f>IF(ISNUMBER($G44),$G44-IF(ISNUMBER($H44),$H44,0),"")</f>
        <v/>
      </c>
      <c r="J44" s="26" t="n"/>
      <c r="K44" s="29">
        <f>IF(ISNUMBER($D44),$D44-$C$4,"")</f>
        <v/>
      </c>
      <c r="L44" s="30">
        <f>IF($N44=1,$D44-TODAY(),"")</f>
        <v/>
      </c>
      <c r="M44" s="25" t="n"/>
      <c r="N44" s="31">
        <f>IF(ISNUMBER($D44),IF(OR($J44="Picked up",$J44="Canceled"),0,1),0)</f>
        <v/>
      </c>
      <c r="O44" s="31">
        <f>IF($N44=1,IF(AND($D44-TODAY()&gt;=0,$D44-TODAY()&lt;=$C$5),1,0),0)</f>
        <v/>
      </c>
      <c r="P44" s="31">
        <f>IF($N44=1,IF($D44-TODAY()&lt;0,1,0),0)</f>
        <v/>
      </c>
      <c r="Q44" s="31">
        <f>IF(AND($N44=1,ISNUMBER($G44)),$I44,0)</f>
        <v/>
      </c>
      <c r="R44" s="31">
        <f>IF($N44=1,IF($D44-TODAY()&gt;=0,$D44-TODAY(),""),"")</f>
        <v/>
      </c>
    </row>
    <row r="45">
      <c r="A45" s="23" t="n">
        <v>38</v>
      </c>
      <c r="B45" s="24" t="n"/>
      <c r="C45" s="25" t="n"/>
      <c r="D45" s="24" t="n"/>
      <c r="E45" s="26" t="n"/>
      <c r="F45" s="26" t="n"/>
      <c r="G45" s="27" t="n"/>
      <c r="H45" s="27" t="n"/>
      <c r="I45" s="28">
        <f>IF(ISNUMBER($G45),$G45-IF(ISNUMBER($H45),$H45,0),"")</f>
        <v/>
      </c>
      <c r="J45" s="26" t="n"/>
      <c r="K45" s="29">
        <f>IF(ISNUMBER($D45),$D45-$C$4,"")</f>
        <v/>
      </c>
      <c r="L45" s="30">
        <f>IF($N45=1,$D45-TODAY(),"")</f>
        <v/>
      </c>
      <c r="M45" s="25" t="n"/>
      <c r="N45" s="31">
        <f>IF(ISNUMBER($D45),IF(OR($J45="Picked up",$J45="Canceled"),0,1),0)</f>
        <v/>
      </c>
      <c r="O45" s="31">
        <f>IF($N45=1,IF(AND($D45-TODAY()&gt;=0,$D45-TODAY()&lt;=$C$5),1,0),0)</f>
        <v/>
      </c>
      <c r="P45" s="31">
        <f>IF($N45=1,IF($D45-TODAY()&lt;0,1,0),0)</f>
        <v/>
      </c>
      <c r="Q45" s="31">
        <f>IF(AND($N45=1,ISNUMBER($G45)),$I45,0)</f>
        <v/>
      </c>
      <c r="R45" s="31">
        <f>IF($N45=1,IF($D45-TODAY()&gt;=0,$D45-TODAY(),""),"")</f>
        <v/>
      </c>
    </row>
    <row r="46">
      <c r="A46" s="23" t="n">
        <v>39</v>
      </c>
      <c r="B46" s="24" t="n"/>
      <c r="C46" s="25" t="n"/>
      <c r="D46" s="24" t="n"/>
      <c r="E46" s="26" t="n"/>
      <c r="F46" s="26" t="n"/>
      <c r="G46" s="27" t="n"/>
      <c r="H46" s="27" t="n"/>
      <c r="I46" s="28">
        <f>IF(ISNUMBER($G46),$G46-IF(ISNUMBER($H46),$H46,0),"")</f>
        <v/>
      </c>
      <c r="J46" s="26" t="n"/>
      <c r="K46" s="29">
        <f>IF(ISNUMBER($D46),$D46-$C$4,"")</f>
        <v/>
      </c>
      <c r="L46" s="30">
        <f>IF($N46=1,$D46-TODAY(),"")</f>
        <v/>
      </c>
      <c r="M46" s="25" t="n"/>
      <c r="N46" s="31">
        <f>IF(ISNUMBER($D46),IF(OR($J46="Picked up",$J46="Canceled"),0,1),0)</f>
        <v/>
      </c>
      <c r="O46" s="31">
        <f>IF($N46=1,IF(AND($D46-TODAY()&gt;=0,$D46-TODAY()&lt;=$C$5),1,0),0)</f>
        <v/>
      </c>
      <c r="P46" s="31">
        <f>IF($N46=1,IF($D46-TODAY()&lt;0,1,0),0)</f>
        <v/>
      </c>
      <c r="Q46" s="31">
        <f>IF(AND($N46=1,ISNUMBER($G46)),$I46,0)</f>
        <v/>
      </c>
      <c r="R46" s="31">
        <f>IF($N46=1,IF($D46-TODAY()&gt;=0,$D46-TODAY(),""),"")</f>
        <v/>
      </c>
    </row>
    <row r="47">
      <c r="A47" s="23" t="n">
        <v>40</v>
      </c>
      <c r="B47" s="24" t="n"/>
      <c r="C47" s="25" t="n"/>
      <c r="D47" s="24" t="n"/>
      <c r="E47" s="26" t="n"/>
      <c r="F47" s="26" t="n"/>
      <c r="G47" s="27" t="n"/>
      <c r="H47" s="27" t="n"/>
      <c r="I47" s="28">
        <f>IF(ISNUMBER($G47),$G47-IF(ISNUMBER($H47),$H47,0),"")</f>
        <v/>
      </c>
      <c r="J47" s="26" t="n"/>
      <c r="K47" s="29">
        <f>IF(ISNUMBER($D47),$D47-$C$4,"")</f>
        <v/>
      </c>
      <c r="L47" s="30">
        <f>IF($N47=1,$D47-TODAY(),"")</f>
        <v/>
      </c>
      <c r="M47" s="25" t="n"/>
      <c r="N47" s="31">
        <f>IF(ISNUMBER($D47),IF(OR($J47="Picked up",$J47="Canceled"),0,1),0)</f>
        <v/>
      </c>
      <c r="O47" s="31">
        <f>IF($N47=1,IF(AND($D47-TODAY()&gt;=0,$D47-TODAY()&lt;=$C$5),1,0),0)</f>
        <v/>
      </c>
      <c r="P47" s="31">
        <f>IF($N47=1,IF($D47-TODAY()&lt;0,1,0),0)</f>
        <v/>
      </c>
      <c r="Q47" s="31">
        <f>IF(AND($N47=1,ISNUMBER($G47)),$I47,0)</f>
        <v/>
      </c>
      <c r="R47" s="31">
        <f>IF($N47=1,IF($D47-TODAY()&gt;=0,$D47-TODAY(),""),"")</f>
        <v/>
      </c>
    </row>
    <row r="48">
      <c r="A48" s="23" t="n">
        <v>41</v>
      </c>
      <c r="B48" s="24" t="n"/>
      <c r="C48" s="25" t="n"/>
      <c r="D48" s="24" t="n"/>
      <c r="E48" s="26" t="n"/>
      <c r="F48" s="26" t="n"/>
      <c r="G48" s="27" t="n"/>
      <c r="H48" s="27" t="n"/>
      <c r="I48" s="28">
        <f>IF(ISNUMBER($G48),$G48-IF(ISNUMBER($H48),$H48,0),"")</f>
        <v/>
      </c>
      <c r="J48" s="26" t="n"/>
      <c r="K48" s="29">
        <f>IF(ISNUMBER($D48),$D48-$C$4,"")</f>
        <v/>
      </c>
      <c r="L48" s="30">
        <f>IF($N48=1,$D48-TODAY(),"")</f>
        <v/>
      </c>
      <c r="M48" s="25" t="n"/>
      <c r="N48" s="31">
        <f>IF(ISNUMBER($D48),IF(OR($J48="Picked up",$J48="Canceled"),0,1),0)</f>
        <v/>
      </c>
      <c r="O48" s="31">
        <f>IF($N48=1,IF(AND($D48-TODAY()&gt;=0,$D48-TODAY()&lt;=$C$5),1,0),0)</f>
        <v/>
      </c>
      <c r="P48" s="31">
        <f>IF($N48=1,IF($D48-TODAY()&lt;0,1,0),0)</f>
        <v/>
      </c>
      <c r="Q48" s="31">
        <f>IF(AND($N48=1,ISNUMBER($G48)),$I48,0)</f>
        <v/>
      </c>
      <c r="R48" s="31">
        <f>IF($N48=1,IF($D48-TODAY()&gt;=0,$D48-TODAY(),""),"")</f>
        <v/>
      </c>
    </row>
    <row r="49">
      <c r="A49" s="23" t="n">
        <v>42</v>
      </c>
      <c r="B49" s="24" t="n"/>
      <c r="C49" s="25" t="n"/>
      <c r="D49" s="24" t="n"/>
      <c r="E49" s="26" t="n"/>
      <c r="F49" s="26" t="n"/>
      <c r="G49" s="27" t="n"/>
      <c r="H49" s="27" t="n"/>
      <c r="I49" s="28">
        <f>IF(ISNUMBER($G49),$G49-IF(ISNUMBER($H49),$H49,0),"")</f>
        <v/>
      </c>
      <c r="J49" s="26" t="n"/>
      <c r="K49" s="29">
        <f>IF(ISNUMBER($D49),$D49-$C$4,"")</f>
        <v/>
      </c>
      <c r="L49" s="30">
        <f>IF($N49=1,$D49-TODAY(),"")</f>
        <v/>
      </c>
      <c r="M49" s="25" t="n"/>
      <c r="N49" s="31">
        <f>IF(ISNUMBER($D49),IF(OR($J49="Picked up",$J49="Canceled"),0,1),0)</f>
        <v/>
      </c>
      <c r="O49" s="31">
        <f>IF($N49=1,IF(AND($D49-TODAY()&gt;=0,$D49-TODAY()&lt;=$C$5),1,0),0)</f>
        <v/>
      </c>
      <c r="P49" s="31">
        <f>IF($N49=1,IF($D49-TODAY()&lt;0,1,0),0)</f>
        <v/>
      </c>
      <c r="Q49" s="31">
        <f>IF(AND($N49=1,ISNUMBER($G49)),$I49,0)</f>
        <v/>
      </c>
      <c r="R49" s="31">
        <f>IF($N49=1,IF($D49-TODAY()&gt;=0,$D49-TODAY(),""),"")</f>
        <v/>
      </c>
    </row>
    <row r="50">
      <c r="A50" s="23" t="n">
        <v>43</v>
      </c>
      <c r="B50" s="24" t="n"/>
      <c r="C50" s="25" t="n"/>
      <c r="D50" s="24" t="n"/>
      <c r="E50" s="26" t="n"/>
      <c r="F50" s="26" t="n"/>
      <c r="G50" s="27" t="n"/>
      <c r="H50" s="27" t="n"/>
      <c r="I50" s="28">
        <f>IF(ISNUMBER($G50),$G50-IF(ISNUMBER($H50),$H50,0),"")</f>
        <v/>
      </c>
      <c r="J50" s="26" t="n"/>
      <c r="K50" s="29">
        <f>IF(ISNUMBER($D50),$D50-$C$4,"")</f>
        <v/>
      </c>
      <c r="L50" s="30">
        <f>IF($N50=1,$D50-TODAY(),"")</f>
        <v/>
      </c>
      <c r="M50" s="25" t="n"/>
      <c r="N50" s="31">
        <f>IF(ISNUMBER($D50),IF(OR($J50="Picked up",$J50="Canceled"),0,1),0)</f>
        <v/>
      </c>
      <c r="O50" s="31">
        <f>IF($N50=1,IF(AND($D50-TODAY()&gt;=0,$D50-TODAY()&lt;=$C$5),1,0),0)</f>
        <v/>
      </c>
      <c r="P50" s="31">
        <f>IF($N50=1,IF($D50-TODAY()&lt;0,1,0),0)</f>
        <v/>
      </c>
      <c r="Q50" s="31">
        <f>IF(AND($N50=1,ISNUMBER($G50)),$I50,0)</f>
        <v/>
      </c>
      <c r="R50" s="31">
        <f>IF($N50=1,IF($D50-TODAY()&gt;=0,$D50-TODAY(),""),"")</f>
        <v/>
      </c>
    </row>
    <row r="51">
      <c r="A51" s="23" t="n">
        <v>44</v>
      </c>
      <c r="B51" s="24" t="n"/>
      <c r="C51" s="25" t="n"/>
      <c r="D51" s="24" t="n"/>
      <c r="E51" s="26" t="n"/>
      <c r="F51" s="26" t="n"/>
      <c r="G51" s="27" t="n"/>
      <c r="H51" s="27" t="n"/>
      <c r="I51" s="28">
        <f>IF(ISNUMBER($G51),$G51-IF(ISNUMBER($H51),$H51,0),"")</f>
        <v/>
      </c>
      <c r="J51" s="26" t="n"/>
      <c r="K51" s="29">
        <f>IF(ISNUMBER($D51),$D51-$C$4,"")</f>
        <v/>
      </c>
      <c r="L51" s="30">
        <f>IF($N51=1,$D51-TODAY(),"")</f>
        <v/>
      </c>
      <c r="M51" s="25" t="n"/>
      <c r="N51" s="31">
        <f>IF(ISNUMBER($D51),IF(OR($J51="Picked up",$J51="Canceled"),0,1),0)</f>
        <v/>
      </c>
      <c r="O51" s="31">
        <f>IF($N51=1,IF(AND($D51-TODAY()&gt;=0,$D51-TODAY()&lt;=$C$5),1,0),0)</f>
        <v/>
      </c>
      <c r="P51" s="31">
        <f>IF($N51=1,IF($D51-TODAY()&lt;0,1,0),0)</f>
        <v/>
      </c>
      <c r="Q51" s="31">
        <f>IF(AND($N51=1,ISNUMBER($G51)),$I51,0)</f>
        <v/>
      </c>
      <c r="R51" s="31">
        <f>IF($N51=1,IF($D51-TODAY()&gt;=0,$D51-TODAY(),""),"")</f>
        <v/>
      </c>
    </row>
    <row r="52">
      <c r="A52" s="23" t="n">
        <v>45</v>
      </c>
      <c r="B52" s="24" t="n"/>
      <c r="C52" s="25" t="n"/>
      <c r="D52" s="24" t="n"/>
      <c r="E52" s="26" t="n"/>
      <c r="F52" s="26" t="n"/>
      <c r="G52" s="27" t="n"/>
      <c r="H52" s="27" t="n"/>
      <c r="I52" s="28">
        <f>IF(ISNUMBER($G52),$G52-IF(ISNUMBER($H52),$H52,0),"")</f>
        <v/>
      </c>
      <c r="J52" s="26" t="n"/>
      <c r="K52" s="29">
        <f>IF(ISNUMBER($D52),$D52-$C$4,"")</f>
        <v/>
      </c>
      <c r="L52" s="30">
        <f>IF($N52=1,$D52-TODAY(),"")</f>
        <v/>
      </c>
      <c r="M52" s="25" t="n"/>
      <c r="N52" s="31">
        <f>IF(ISNUMBER($D52),IF(OR($J52="Picked up",$J52="Canceled"),0,1),0)</f>
        <v/>
      </c>
      <c r="O52" s="31">
        <f>IF($N52=1,IF(AND($D52-TODAY()&gt;=0,$D52-TODAY()&lt;=$C$5),1,0),0)</f>
        <v/>
      </c>
      <c r="P52" s="31">
        <f>IF($N52=1,IF($D52-TODAY()&lt;0,1,0),0)</f>
        <v/>
      </c>
      <c r="Q52" s="31">
        <f>IF(AND($N52=1,ISNUMBER($G52)),$I52,0)</f>
        <v/>
      </c>
      <c r="R52" s="31">
        <f>IF($N52=1,IF($D52-TODAY()&gt;=0,$D52-TODAY(),""),"")</f>
        <v/>
      </c>
    </row>
    <row r="53">
      <c r="A53" s="23" t="n">
        <v>46</v>
      </c>
      <c r="B53" s="24" t="n"/>
      <c r="C53" s="25" t="n"/>
      <c r="D53" s="24" t="n"/>
      <c r="E53" s="26" t="n"/>
      <c r="F53" s="26" t="n"/>
      <c r="G53" s="27" t="n"/>
      <c r="H53" s="27" t="n"/>
      <c r="I53" s="28">
        <f>IF(ISNUMBER($G53),$G53-IF(ISNUMBER($H53),$H53,0),"")</f>
        <v/>
      </c>
      <c r="J53" s="26" t="n"/>
      <c r="K53" s="29">
        <f>IF(ISNUMBER($D53),$D53-$C$4,"")</f>
        <v/>
      </c>
      <c r="L53" s="30">
        <f>IF($N53=1,$D53-TODAY(),"")</f>
        <v/>
      </c>
      <c r="M53" s="25" t="n"/>
      <c r="N53" s="31">
        <f>IF(ISNUMBER($D53),IF(OR($J53="Picked up",$J53="Canceled"),0,1),0)</f>
        <v/>
      </c>
      <c r="O53" s="31">
        <f>IF($N53=1,IF(AND($D53-TODAY()&gt;=0,$D53-TODAY()&lt;=$C$5),1,0),0)</f>
        <v/>
      </c>
      <c r="P53" s="31">
        <f>IF($N53=1,IF($D53-TODAY()&lt;0,1,0),0)</f>
        <v/>
      </c>
      <c r="Q53" s="31">
        <f>IF(AND($N53=1,ISNUMBER($G53)),$I53,0)</f>
        <v/>
      </c>
      <c r="R53" s="31">
        <f>IF($N53=1,IF($D53-TODAY()&gt;=0,$D53-TODAY(),""),"")</f>
        <v/>
      </c>
    </row>
    <row r="54">
      <c r="A54" s="23" t="n">
        <v>47</v>
      </c>
      <c r="B54" s="24" t="n"/>
      <c r="C54" s="25" t="n"/>
      <c r="D54" s="24" t="n"/>
      <c r="E54" s="26" t="n"/>
      <c r="F54" s="26" t="n"/>
      <c r="G54" s="27" t="n"/>
      <c r="H54" s="27" t="n"/>
      <c r="I54" s="28">
        <f>IF(ISNUMBER($G54),$G54-IF(ISNUMBER($H54),$H54,0),"")</f>
        <v/>
      </c>
      <c r="J54" s="26" t="n"/>
      <c r="K54" s="29">
        <f>IF(ISNUMBER($D54),$D54-$C$4,"")</f>
        <v/>
      </c>
      <c r="L54" s="30">
        <f>IF($N54=1,$D54-TODAY(),"")</f>
        <v/>
      </c>
      <c r="M54" s="25" t="n"/>
      <c r="N54" s="31">
        <f>IF(ISNUMBER($D54),IF(OR($J54="Picked up",$J54="Canceled"),0,1),0)</f>
        <v/>
      </c>
      <c r="O54" s="31">
        <f>IF($N54=1,IF(AND($D54-TODAY()&gt;=0,$D54-TODAY()&lt;=$C$5),1,0),0)</f>
        <v/>
      </c>
      <c r="P54" s="31">
        <f>IF($N54=1,IF($D54-TODAY()&lt;0,1,0),0)</f>
        <v/>
      </c>
      <c r="Q54" s="31">
        <f>IF(AND($N54=1,ISNUMBER($G54)),$I54,0)</f>
        <v/>
      </c>
      <c r="R54" s="31">
        <f>IF($N54=1,IF($D54-TODAY()&gt;=0,$D54-TODAY(),""),"")</f>
        <v/>
      </c>
    </row>
    <row r="55">
      <c r="A55" s="23" t="n">
        <v>48</v>
      </c>
      <c r="B55" s="24" t="n"/>
      <c r="C55" s="25" t="n"/>
      <c r="D55" s="24" t="n"/>
      <c r="E55" s="26" t="n"/>
      <c r="F55" s="26" t="n"/>
      <c r="G55" s="27" t="n"/>
      <c r="H55" s="27" t="n"/>
      <c r="I55" s="28">
        <f>IF(ISNUMBER($G55),$G55-IF(ISNUMBER($H55),$H55,0),"")</f>
        <v/>
      </c>
      <c r="J55" s="26" t="n"/>
      <c r="K55" s="29">
        <f>IF(ISNUMBER($D55),$D55-$C$4,"")</f>
        <v/>
      </c>
      <c r="L55" s="30">
        <f>IF($N55=1,$D55-TODAY(),"")</f>
        <v/>
      </c>
      <c r="M55" s="25" t="n"/>
      <c r="N55" s="31">
        <f>IF(ISNUMBER($D55),IF(OR($J55="Picked up",$J55="Canceled"),0,1),0)</f>
        <v/>
      </c>
      <c r="O55" s="31">
        <f>IF($N55=1,IF(AND($D55-TODAY()&gt;=0,$D55-TODAY()&lt;=$C$5),1,0),0)</f>
        <v/>
      </c>
      <c r="P55" s="31">
        <f>IF($N55=1,IF($D55-TODAY()&lt;0,1,0),0)</f>
        <v/>
      </c>
      <c r="Q55" s="31">
        <f>IF(AND($N55=1,ISNUMBER($G55)),$I55,0)</f>
        <v/>
      </c>
      <c r="R55" s="31">
        <f>IF($N55=1,IF($D55-TODAY()&gt;=0,$D55-TODAY(),""),"")</f>
        <v/>
      </c>
    </row>
    <row r="56">
      <c r="A56" s="23" t="n">
        <v>49</v>
      </c>
      <c r="B56" s="24" t="n"/>
      <c r="C56" s="25" t="n"/>
      <c r="D56" s="24" t="n"/>
      <c r="E56" s="26" t="n"/>
      <c r="F56" s="26" t="n"/>
      <c r="G56" s="27" t="n"/>
      <c r="H56" s="27" t="n"/>
      <c r="I56" s="28">
        <f>IF(ISNUMBER($G56),$G56-IF(ISNUMBER($H56),$H56,0),"")</f>
        <v/>
      </c>
      <c r="J56" s="26" t="n"/>
      <c r="K56" s="29">
        <f>IF(ISNUMBER($D56),$D56-$C$4,"")</f>
        <v/>
      </c>
      <c r="L56" s="30">
        <f>IF($N56=1,$D56-TODAY(),"")</f>
        <v/>
      </c>
      <c r="M56" s="25" t="n"/>
      <c r="N56" s="31">
        <f>IF(ISNUMBER($D56),IF(OR($J56="Picked up",$J56="Canceled"),0,1),0)</f>
        <v/>
      </c>
      <c r="O56" s="31">
        <f>IF($N56=1,IF(AND($D56-TODAY()&gt;=0,$D56-TODAY()&lt;=$C$5),1,0),0)</f>
        <v/>
      </c>
      <c r="P56" s="31">
        <f>IF($N56=1,IF($D56-TODAY()&lt;0,1,0),0)</f>
        <v/>
      </c>
      <c r="Q56" s="31">
        <f>IF(AND($N56=1,ISNUMBER($G56)),$I56,0)</f>
        <v/>
      </c>
      <c r="R56" s="31">
        <f>IF($N56=1,IF($D56-TODAY()&gt;=0,$D56-TODAY(),""),"")</f>
        <v/>
      </c>
    </row>
    <row r="57">
      <c r="A57" s="23" t="n">
        <v>50</v>
      </c>
      <c r="B57" s="24" t="n"/>
      <c r="C57" s="25" t="n"/>
      <c r="D57" s="24" t="n"/>
      <c r="E57" s="26" t="n"/>
      <c r="F57" s="26" t="n"/>
      <c r="G57" s="27" t="n"/>
      <c r="H57" s="27" t="n"/>
      <c r="I57" s="28">
        <f>IF(ISNUMBER($G57),$G57-IF(ISNUMBER($H57),$H57,0),"")</f>
        <v/>
      </c>
      <c r="J57" s="26" t="n"/>
      <c r="K57" s="29">
        <f>IF(ISNUMBER($D57),$D57-$C$4,"")</f>
        <v/>
      </c>
      <c r="L57" s="30">
        <f>IF($N57=1,$D57-TODAY(),"")</f>
        <v/>
      </c>
      <c r="M57" s="25" t="n"/>
      <c r="N57" s="31">
        <f>IF(ISNUMBER($D57),IF(OR($J57="Picked up",$J57="Canceled"),0,1),0)</f>
        <v/>
      </c>
      <c r="O57" s="31">
        <f>IF($N57=1,IF(AND($D57-TODAY()&gt;=0,$D57-TODAY()&lt;=$C$5),1,0),0)</f>
        <v/>
      </c>
      <c r="P57" s="31">
        <f>IF($N57=1,IF($D57-TODAY()&lt;0,1,0),0)</f>
        <v/>
      </c>
      <c r="Q57" s="31">
        <f>IF(AND($N57=1,ISNUMBER($G57)),$I57,0)</f>
        <v/>
      </c>
      <c r="R57" s="31">
        <f>IF($N57=1,IF($D57-TODAY()&gt;=0,$D57-TODAY(),""),"")</f>
        <v/>
      </c>
    </row>
    <row r="58">
      <c r="A58" s="23" t="n">
        <v>51</v>
      </c>
      <c r="B58" s="24" t="n"/>
      <c r="C58" s="25" t="n"/>
      <c r="D58" s="24" t="n"/>
      <c r="E58" s="26" t="n"/>
      <c r="F58" s="26" t="n"/>
      <c r="G58" s="27" t="n"/>
      <c r="H58" s="27" t="n"/>
      <c r="I58" s="28">
        <f>IF(ISNUMBER($G58),$G58-IF(ISNUMBER($H58),$H58,0),"")</f>
        <v/>
      </c>
      <c r="J58" s="26" t="n"/>
      <c r="K58" s="29">
        <f>IF(ISNUMBER($D58),$D58-$C$4,"")</f>
        <v/>
      </c>
      <c r="L58" s="30">
        <f>IF($N58=1,$D58-TODAY(),"")</f>
        <v/>
      </c>
      <c r="M58" s="25" t="n"/>
      <c r="N58" s="31">
        <f>IF(ISNUMBER($D58),IF(OR($J58="Picked up",$J58="Canceled"),0,1),0)</f>
        <v/>
      </c>
      <c r="O58" s="31">
        <f>IF($N58=1,IF(AND($D58-TODAY()&gt;=0,$D58-TODAY()&lt;=$C$5),1,0),0)</f>
        <v/>
      </c>
      <c r="P58" s="31">
        <f>IF($N58=1,IF($D58-TODAY()&lt;0,1,0),0)</f>
        <v/>
      </c>
      <c r="Q58" s="31">
        <f>IF(AND($N58=1,ISNUMBER($G58)),$I58,0)</f>
        <v/>
      </c>
      <c r="R58" s="31">
        <f>IF($N58=1,IF($D58-TODAY()&gt;=0,$D58-TODAY(),""),"")</f>
        <v/>
      </c>
    </row>
    <row r="59">
      <c r="A59" s="23" t="n">
        <v>52</v>
      </c>
      <c r="B59" s="24" t="n"/>
      <c r="C59" s="25" t="n"/>
      <c r="D59" s="24" t="n"/>
      <c r="E59" s="26" t="n"/>
      <c r="F59" s="26" t="n"/>
      <c r="G59" s="27" t="n"/>
      <c r="H59" s="27" t="n"/>
      <c r="I59" s="28">
        <f>IF(ISNUMBER($G59),$G59-IF(ISNUMBER($H59),$H59,0),"")</f>
        <v/>
      </c>
      <c r="J59" s="26" t="n"/>
      <c r="K59" s="29">
        <f>IF(ISNUMBER($D59),$D59-$C$4,"")</f>
        <v/>
      </c>
      <c r="L59" s="30">
        <f>IF($N59=1,$D59-TODAY(),"")</f>
        <v/>
      </c>
      <c r="M59" s="25" t="n"/>
      <c r="N59" s="31">
        <f>IF(ISNUMBER($D59),IF(OR($J59="Picked up",$J59="Canceled"),0,1),0)</f>
        <v/>
      </c>
      <c r="O59" s="31">
        <f>IF($N59=1,IF(AND($D59-TODAY()&gt;=0,$D59-TODAY()&lt;=$C$5),1,0),0)</f>
        <v/>
      </c>
      <c r="P59" s="31">
        <f>IF($N59=1,IF($D59-TODAY()&lt;0,1,0),0)</f>
        <v/>
      </c>
      <c r="Q59" s="31">
        <f>IF(AND($N59=1,ISNUMBER($G59)),$I59,0)</f>
        <v/>
      </c>
      <c r="R59" s="31">
        <f>IF($N59=1,IF($D59-TODAY()&gt;=0,$D59-TODAY(),""),"")</f>
        <v/>
      </c>
    </row>
    <row r="60">
      <c r="A60" s="23" t="n">
        <v>53</v>
      </c>
      <c r="B60" s="24" t="n"/>
      <c r="C60" s="25" t="n"/>
      <c r="D60" s="24" t="n"/>
      <c r="E60" s="26" t="n"/>
      <c r="F60" s="26" t="n"/>
      <c r="G60" s="27" t="n"/>
      <c r="H60" s="27" t="n"/>
      <c r="I60" s="28">
        <f>IF(ISNUMBER($G60),$G60-IF(ISNUMBER($H60),$H60,0),"")</f>
        <v/>
      </c>
      <c r="J60" s="26" t="n"/>
      <c r="K60" s="29">
        <f>IF(ISNUMBER($D60),$D60-$C$4,"")</f>
        <v/>
      </c>
      <c r="L60" s="30">
        <f>IF($N60=1,$D60-TODAY(),"")</f>
        <v/>
      </c>
      <c r="M60" s="25" t="n"/>
      <c r="N60" s="31">
        <f>IF(ISNUMBER($D60),IF(OR($J60="Picked up",$J60="Canceled"),0,1),0)</f>
        <v/>
      </c>
      <c r="O60" s="31">
        <f>IF($N60=1,IF(AND($D60-TODAY()&gt;=0,$D60-TODAY()&lt;=$C$5),1,0),0)</f>
        <v/>
      </c>
      <c r="P60" s="31">
        <f>IF($N60=1,IF($D60-TODAY()&lt;0,1,0),0)</f>
        <v/>
      </c>
      <c r="Q60" s="31">
        <f>IF(AND($N60=1,ISNUMBER($G60)),$I60,0)</f>
        <v/>
      </c>
      <c r="R60" s="31">
        <f>IF($N60=1,IF($D60-TODAY()&gt;=0,$D60-TODAY(),""),"")</f>
        <v/>
      </c>
    </row>
    <row r="61">
      <c r="A61" s="23" t="n">
        <v>54</v>
      </c>
      <c r="B61" s="24" t="n"/>
      <c r="C61" s="25" t="n"/>
      <c r="D61" s="24" t="n"/>
      <c r="E61" s="26" t="n"/>
      <c r="F61" s="26" t="n"/>
      <c r="G61" s="27" t="n"/>
      <c r="H61" s="27" t="n"/>
      <c r="I61" s="28">
        <f>IF(ISNUMBER($G61),$G61-IF(ISNUMBER($H61),$H61,0),"")</f>
        <v/>
      </c>
      <c r="J61" s="26" t="n"/>
      <c r="K61" s="29">
        <f>IF(ISNUMBER($D61),$D61-$C$4,"")</f>
        <v/>
      </c>
      <c r="L61" s="30">
        <f>IF($N61=1,$D61-TODAY(),"")</f>
        <v/>
      </c>
      <c r="M61" s="25" t="n"/>
      <c r="N61" s="31">
        <f>IF(ISNUMBER($D61),IF(OR($J61="Picked up",$J61="Canceled"),0,1),0)</f>
        <v/>
      </c>
      <c r="O61" s="31">
        <f>IF($N61=1,IF(AND($D61-TODAY()&gt;=0,$D61-TODAY()&lt;=$C$5),1,0),0)</f>
        <v/>
      </c>
      <c r="P61" s="31">
        <f>IF($N61=1,IF($D61-TODAY()&lt;0,1,0),0)</f>
        <v/>
      </c>
      <c r="Q61" s="31">
        <f>IF(AND($N61=1,ISNUMBER($G61)),$I61,0)</f>
        <v/>
      </c>
      <c r="R61" s="31">
        <f>IF($N61=1,IF($D61-TODAY()&gt;=0,$D61-TODAY(),""),"")</f>
        <v/>
      </c>
    </row>
    <row r="62">
      <c r="A62" s="23" t="n">
        <v>55</v>
      </c>
      <c r="B62" s="24" t="n"/>
      <c r="C62" s="25" t="n"/>
      <c r="D62" s="24" t="n"/>
      <c r="E62" s="26" t="n"/>
      <c r="F62" s="26" t="n"/>
      <c r="G62" s="27" t="n"/>
      <c r="H62" s="27" t="n"/>
      <c r="I62" s="28">
        <f>IF(ISNUMBER($G62),$G62-IF(ISNUMBER($H62),$H62,0),"")</f>
        <v/>
      </c>
      <c r="J62" s="26" t="n"/>
      <c r="K62" s="29">
        <f>IF(ISNUMBER($D62),$D62-$C$4,"")</f>
        <v/>
      </c>
      <c r="L62" s="30">
        <f>IF($N62=1,$D62-TODAY(),"")</f>
        <v/>
      </c>
      <c r="M62" s="25" t="n"/>
      <c r="N62" s="31">
        <f>IF(ISNUMBER($D62),IF(OR($J62="Picked up",$J62="Canceled"),0,1),0)</f>
        <v/>
      </c>
      <c r="O62" s="31">
        <f>IF($N62=1,IF(AND($D62-TODAY()&gt;=0,$D62-TODAY()&lt;=$C$5),1,0),0)</f>
        <v/>
      </c>
      <c r="P62" s="31">
        <f>IF($N62=1,IF($D62-TODAY()&lt;0,1,0),0)</f>
        <v/>
      </c>
      <c r="Q62" s="31">
        <f>IF(AND($N62=1,ISNUMBER($G62)),$I62,0)</f>
        <v/>
      </c>
      <c r="R62" s="31">
        <f>IF($N62=1,IF($D62-TODAY()&gt;=0,$D62-TODAY(),""),"")</f>
        <v/>
      </c>
    </row>
    <row r="63">
      <c r="A63" s="23" t="n">
        <v>56</v>
      </c>
      <c r="B63" s="24" t="n"/>
      <c r="C63" s="25" t="n"/>
      <c r="D63" s="24" t="n"/>
      <c r="E63" s="26" t="n"/>
      <c r="F63" s="26" t="n"/>
      <c r="G63" s="27" t="n"/>
      <c r="H63" s="27" t="n"/>
      <c r="I63" s="28">
        <f>IF(ISNUMBER($G63),$G63-IF(ISNUMBER($H63),$H63,0),"")</f>
        <v/>
      </c>
      <c r="J63" s="26" t="n"/>
      <c r="K63" s="29">
        <f>IF(ISNUMBER($D63),$D63-$C$4,"")</f>
        <v/>
      </c>
      <c r="L63" s="30">
        <f>IF($N63=1,$D63-TODAY(),"")</f>
        <v/>
      </c>
      <c r="M63" s="25" t="n"/>
      <c r="N63" s="31">
        <f>IF(ISNUMBER($D63),IF(OR($J63="Picked up",$J63="Canceled"),0,1),0)</f>
        <v/>
      </c>
      <c r="O63" s="31">
        <f>IF($N63=1,IF(AND($D63-TODAY()&gt;=0,$D63-TODAY()&lt;=$C$5),1,0),0)</f>
        <v/>
      </c>
      <c r="P63" s="31">
        <f>IF($N63=1,IF($D63-TODAY()&lt;0,1,0),0)</f>
        <v/>
      </c>
      <c r="Q63" s="31">
        <f>IF(AND($N63=1,ISNUMBER($G63)),$I63,0)</f>
        <v/>
      </c>
      <c r="R63" s="31">
        <f>IF($N63=1,IF($D63-TODAY()&gt;=0,$D63-TODAY(),""),"")</f>
        <v/>
      </c>
    </row>
    <row r="64">
      <c r="A64" s="23" t="n">
        <v>57</v>
      </c>
      <c r="B64" s="24" t="n"/>
      <c r="C64" s="25" t="n"/>
      <c r="D64" s="24" t="n"/>
      <c r="E64" s="26" t="n"/>
      <c r="F64" s="26" t="n"/>
      <c r="G64" s="27" t="n"/>
      <c r="H64" s="27" t="n"/>
      <c r="I64" s="28">
        <f>IF(ISNUMBER($G64),$G64-IF(ISNUMBER($H64),$H64,0),"")</f>
        <v/>
      </c>
      <c r="J64" s="26" t="n"/>
      <c r="K64" s="29">
        <f>IF(ISNUMBER($D64),$D64-$C$4,"")</f>
        <v/>
      </c>
      <c r="L64" s="30">
        <f>IF($N64=1,$D64-TODAY(),"")</f>
        <v/>
      </c>
      <c r="M64" s="25" t="n"/>
      <c r="N64" s="31">
        <f>IF(ISNUMBER($D64),IF(OR($J64="Picked up",$J64="Canceled"),0,1),0)</f>
        <v/>
      </c>
      <c r="O64" s="31">
        <f>IF($N64=1,IF(AND($D64-TODAY()&gt;=0,$D64-TODAY()&lt;=$C$5),1,0),0)</f>
        <v/>
      </c>
      <c r="P64" s="31">
        <f>IF($N64=1,IF($D64-TODAY()&lt;0,1,0),0)</f>
        <v/>
      </c>
      <c r="Q64" s="31">
        <f>IF(AND($N64=1,ISNUMBER($G64)),$I64,0)</f>
        <v/>
      </c>
      <c r="R64" s="31">
        <f>IF($N64=1,IF($D64-TODAY()&gt;=0,$D64-TODAY(),""),"")</f>
        <v/>
      </c>
    </row>
    <row r="65">
      <c r="A65" s="23" t="n">
        <v>58</v>
      </c>
      <c r="B65" s="24" t="n"/>
      <c r="C65" s="25" t="n"/>
      <c r="D65" s="24" t="n"/>
      <c r="E65" s="26" t="n"/>
      <c r="F65" s="26" t="n"/>
      <c r="G65" s="27" t="n"/>
      <c r="H65" s="27" t="n"/>
      <c r="I65" s="28">
        <f>IF(ISNUMBER($G65),$G65-IF(ISNUMBER($H65),$H65,0),"")</f>
        <v/>
      </c>
      <c r="J65" s="26" t="n"/>
      <c r="K65" s="29">
        <f>IF(ISNUMBER($D65),$D65-$C$4,"")</f>
        <v/>
      </c>
      <c r="L65" s="30">
        <f>IF($N65=1,$D65-TODAY(),"")</f>
        <v/>
      </c>
      <c r="M65" s="25" t="n"/>
      <c r="N65" s="31">
        <f>IF(ISNUMBER($D65),IF(OR($J65="Picked up",$J65="Canceled"),0,1),0)</f>
        <v/>
      </c>
      <c r="O65" s="31">
        <f>IF($N65=1,IF(AND($D65-TODAY()&gt;=0,$D65-TODAY()&lt;=$C$5),1,0),0)</f>
        <v/>
      </c>
      <c r="P65" s="31">
        <f>IF($N65=1,IF($D65-TODAY()&lt;0,1,0),0)</f>
        <v/>
      </c>
      <c r="Q65" s="31">
        <f>IF(AND($N65=1,ISNUMBER($G65)),$I65,0)</f>
        <v/>
      </c>
      <c r="R65" s="31">
        <f>IF($N65=1,IF($D65-TODAY()&gt;=0,$D65-TODAY(),""),"")</f>
        <v/>
      </c>
    </row>
    <row r="66">
      <c r="A66" s="23" t="n">
        <v>59</v>
      </c>
      <c r="B66" s="24" t="n"/>
      <c r="C66" s="25" t="n"/>
      <c r="D66" s="24" t="n"/>
      <c r="E66" s="26" t="n"/>
      <c r="F66" s="26" t="n"/>
      <c r="G66" s="27" t="n"/>
      <c r="H66" s="27" t="n"/>
      <c r="I66" s="28">
        <f>IF(ISNUMBER($G66),$G66-IF(ISNUMBER($H66),$H66,0),"")</f>
        <v/>
      </c>
      <c r="J66" s="26" t="n"/>
      <c r="K66" s="29">
        <f>IF(ISNUMBER($D66),$D66-$C$4,"")</f>
        <v/>
      </c>
      <c r="L66" s="30">
        <f>IF($N66=1,$D66-TODAY(),"")</f>
        <v/>
      </c>
      <c r="M66" s="25" t="n"/>
      <c r="N66" s="31">
        <f>IF(ISNUMBER($D66),IF(OR($J66="Picked up",$J66="Canceled"),0,1),0)</f>
        <v/>
      </c>
      <c r="O66" s="31">
        <f>IF($N66=1,IF(AND($D66-TODAY()&gt;=0,$D66-TODAY()&lt;=$C$5),1,0),0)</f>
        <v/>
      </c>
      <c r="P66" s="31">
        <f>IF($N66=1,IF($D66-TODAY()&lt;0,1,0),0)</f>
        <v/>
      </c>
      <c r="Q66" s="31">
        <f>IF(AND($N66=1,ISNUMBER($G66)),$I66,0)</f>
        <v/>
      </c>
      <c r="R66" s="31">
        <f>IF($N66=1,IF($D66-TODAY()&gt;=0,$D66-TODAY(),""),"")</f>
        <v/>
      </c>
    </row>
    <row r="67">
      <c r="A67" s="23" t="n">
        <v>60</v>
      </c>
      <c r="B67" s="24" t="n"/>
      <c r="C67" s="25" t="n"/>
      <c r="D67" s="24" t="n"/>
      <c r="E67" s="26" t="n"/>
      <c r="F67" s="26" t="n"/>
      <c r="G67" s="27" t="n"/>
      <c r="H67" s="27" t="n"/>
      <c r="I67" s="28">
        <f>IF(ISNUMBER($G67),$G67-IF(ISNUMBER($H67),$H67,0),"")</f>
        <v/>
      </c>
      <c r="J67" s="26" t="n"/>
      <c r="K67" s="29">
        <f>IF(ISNUMBER($D67),$D67-$C$4,"")</f>
        <v/>
      </c>
      <c r="L67" s="30">
        <f>IF($N67=1,$D67-TODAY(),"")</f>
        <v/>
      </c>
      <c r="M67" s="25" t="n"/>
      <c r="N67" s="31">
        <f>IF(ISNUMBER($D67),IF(OR($J67="Picked up",$J67="Canceled"),0,1),0)</f>
        <v/>
      </c>
      <c r="O67" s="31">
        <f>IF($N67=1,IF(AND($D67-TODAY()&gt;=0,$D67-TODAY()&lt;=$C$5),1,0),0)</f>
        <v/>
      </c>
      <c r="P67" s="31">
        <f>IF($N67=1,IF($D67-TODAY()&lt;0,1,0),0)</f>
        <v/>
      </c>
      <c r="Q67" s="31">
        <f>IF(AND($N67=1,ISNUMBER($G67)),$I67,0)</f>
        <v/>
      </c>
      <c r="R67" s="31">
        <f>IF($N67=1,IF($D67-TODAY()&gt;=0,$D67-TODAY(),""),"")</f>
        <v/>
      </c>
    </row>
    <row r="68">
      <c r="A68" s="23" t="n">
        <v>61</v>
      </c>
      <c r="B68" s="24" t="n"/>
      <c r="C68" s="25" t="n"/>
      <c r="D68" s="24" t="n"/>
      <c r="E68" s="26" t="n"/>
      <c r="F68" s="26" t="n"/>
      <c r="G68" s="27" t="n"/>
      <c r="H68" s="27" t="n"/>
      <c r="I68" s="28">
        <f>IF(ISNUMBER($G68),$G68-IF(ISNUMBER($H68),$H68,0),"")</f>
        <v/>
      </c>
      <c r="J68" s="26" t="n"/>
      <c r="K68" s="29">
        <f>IF(ISNUMBER($D68),$D68-$C$4,"")</f>
        <v/>
      </c>
      <c r="L68" s="30">
        <f>IF($N68=1,$D68-TODAY(),"")</f>
        <v/>
      </c>
      <c r="M68" s="25" t="n"/>
      <c r="N68" s="31">
        <f>IF(ISNUMBER($D68),IF(OR($J68="Picked up",$J68="Canceled"),0,1),0)</f>
        <v/>
      </c>
      <c r="O68" s="31">
        <f>IF($N68=1,IF(AND($D68-TODAY()&gt;=0,$D68-TODAY()&lt;=$C$5),1,0),0)</f>
        <v/>
      </c>
      <c r="P68" s="31">
        <f>IF($N68=1,IF($D68-TODAY()&lt;0,1,0),0)</f>
        <v/>
      </c>
      <c r="Q68" s="31">
        <f>IF(AND($N68=1,ISNUMBER($G68)),$I68,0)</f>
        <v/>
      </c>
      <c r="R68" s="31">
        <f>IF($N68=1,IF($D68-TODAY()&gt;=0,$D68-TODAY(),""),"")</f>
        <v/>
      </c>
    </row>
    <row r="69">
      <c r="A69" s="23" t="n">
        <v>62</v>
      </c>
      <c r="B69" s="24" t="n"/>
      <c r="C69" s="25" t="n"/>
      <c r="D69" s="24" t="n"/>
      <c r="E69" s="26" t="n"/>
      <c r="F69" s="26" t="n"/>
      <c r="G69" s="27" t="n"/>
      <c r="H69" s="27" t="n"/>
      <c r="I69" s="28">
        <f>IF(ISNUMBER($G69),$G69-IF(ISNUMBER($H69),$H69,0),"")</f>
        <v/>
      </c>
      <c r="J69" s="26" t="n"/>
      <c r="K69" s="29">
        <f>IF(ISNUMBER($D69),$D69-$C$4,"")</f>
        <v/>
      </c>
      <c r="L69" s="30">
        <f>IF($N69=1,$D69-TODAY(),"")</f>
        <v/>
      </c>
      <c r="M69" s="25" t="n"/>
      <c r="N69" s="31">
        <f>IF(ISNUMBER($D69),IF(OR($J69="Picked up",$J69="Canceled"),0,1),0)</f>
        <v/>
      </c>
      <c r="O69" s="31">
        <f>IF($N69=1,IF(AND($D69-TODAY()&gt;=0,$D69-TODAY()&lt;=$C$5),1,0),0)</f>
        <v/>
      </c>
      <c r="P69" s="31">
        <f>IF($N69=1,IF($D69-TODAY()&lt;0,1,0),0)</f>
        <v/>
      </c>
      <c r="Q69" s="31">
        <f>IF(AND($N69=1,ISNUMBER($G69)),$I69,0)</f>
        <v/>
      </c>
      <c r="R69" s="31">
        <f>IF($N69=1,IF($D69-TODAY()&gt;=0,$D69-TODAY(),""),"")</f>
        <v/>
      </c>
    </row>
    <row r="70">
      <c r="A70" s="23" t="n">
        <v>63</v>
      </c>
      <c r="B70" s="24" t="n"/>
      <c r="C70" s="25" t="n"/>
      <c r="D70" s="24" t="n"/>
      <c r="E70" s="26" t="n"/>
      <c r="F70" s="26" t="n"/>
      <c r="G70" s="27" t="n"/>
      <c r="H70" s="27" t="n"/>
      <c r="I70" s="28">
        <f>IF(ISNUMBER($G70),$G70-IF(ISNUMBER($H70),$H70,0),"")</f>
        <v/>
      </c>
      <c r="J70" s="26" t="n"/>
      <c r="K70" s="29">
        <f>IF(ISNUMBER($D70),$D70-$C$4,"")</f>
        <v/>
      </c>
      <c r="L70" s="30">
        <f>IF($N70=1,$D70-TODAY(),"")</f>
        <v/>
      </c>
      <c r="M70" s="25" t="n"/>
      <c r="N70" s="31">
        <f>IF(ISNUMBER($D70),IF(OR($J70="Picked up",$J70="Canceled"),0,1),0)</f>
        <v/>
      </c>
      <c r="O70" s="31">
        <f>IF($N70=1,IF(AND($D70-TODAY()&gt;=0,$D70-TODAY()&lt;=$C$5),1,0),0)</f>
        <v/>
      </c>
      <c r="P70" s="31">
        <f>IF($N70=1,IF($D70-TODAY()&lt;0,1,0),0)</f>
        <v/>
      </c>
      <c r="Q70" s="31">
        <f>IF(AND($N70=1,ISNUMBER($G70)),$I70,0)</f>
        <v/>
      </c>
      <c r="R70" s="31">
        <f>IF($N70=1,IF($D70-TODAY()&gt;=0,$D70-TODAY(),""),"")</f>
        <v/>
      </c>
    </row>
    <row r="71">
      <c r="A71" s="23" t="n">
        <v>64</v>
      </c>
      <c r="B71" s="24" t="n"/>
      <c r="C71" s="25" t="n"/>
      <c r="D71" s="24" t="n"/>
      <c r="E71" s="26" t="n"/>
      <c r="F71" s="26" t="n"/>
      <c r="G71" s="27" t="n"/>
      <c r="H71" s="27" t="n"/>
      <c r="I71" s="28">
        <f>IF(ISNUMBER($G71),$G71-IF(ISNUMBER($H71),$H71,0),"")</f>
        <v/>
      </c>
      <c r="J71" s="26" t="n"/>
      <c r="K71" s="29">
        <f>IF(ISNUMBER($D71),$D71-$C$4,"")</f>
        <v/>
      </c>
      <c r="L71" s="30">
        <f>IF($N71=1,$D71-TODAY(),"")</f>
        <v/>
      </c>
      <c r="M71" s="25" t="n"/>
      <c r="N71" s="31">
        <f>IF(ISNUMBER($D71),IF(OR($J71="Picked up",$J71="Canceled"),0,1),0)</f>
        <v/>
      </c>
      <c r="O71" s="31">
        <f>IF($N71=1,IF(AND($D71-TODAY()&gt;=0,$D71-TODAY()&lt;=$C$5),1,0),0)</f>
        <v/>
      </c>
      <c r="P71" s="31">
        <f>IF($N71=1,IF($D71-TODAY()&lt;0,1,0),0)</f>
        <v/>
      </c>
      <c r="Q71" s="31">
        <f>IF(AND($N71=1,ISNUMBER($G71)),$I71,0)</f>
        <v/>
      </c>
      <c r="R71" s="31">
        <f>IF($N71=1,IF($D71-TODAY()&gt;=0,$D71-TODAY(),""),"")</f>
        <v/>
      </c>
    </row>
    <row r="72">
      <c r="A72" s="23" t="n">
        <v>65</v>
      </c>
      <c r="B72" s="24" t="n"/>
      <c r="C72" s="25" t="n"/>
      <c r="D72" s="24" t="n"/>
      <c r="E72" s="26" t="n"/>
      <c r="F72" s="26" t="n"/>
      <c r="G72" s="27" t="n"/>
      <c r="H72" s="27" t="n"/>
      <c r="I72" s="28">
        <f>IF(ISNUMBER($G72),$G72-IF(ISNUMBER($H72),$H72,0),"")</f>
        <v/>
      </c>
      <c r="J72" s="26" t="n"/>
      <c r="K72" s="29">
        <f>IF(ISNUMBER($D72),$D72-$C$4,"")</f>
        <v/>
      </c>
      <c r="L72" s="30">
        <f>IF($N72=1,$D72-TODAY(),"")</f>
        <v/>
      </c>
      <c r="M72" s="25" t="n"/>
      <c r="N72" s="31">
        <f>IF(ISNUMBER($D72),IF(OR($J72="Picked up",$J72="Canceled"),0,1),0)</f>
        <v/>
      </c>
      <c r="O72" s="31">
        <f>IF($N72=1,IF(AND($D72-TODAY()&gt;=0,$D72-TODAY()&lt;=$C$5),1,0),0)</f>
        <v/>
      </c>
      <c r="P72" s="31">
        <f>IF($N72=1,IF($D72-TODAY()&lt;0,1,0),0)</f>
        <v/>
      </c>
      <c r="Q72" s="31">
        <f>IF(AND($N72=1,ISNUMBER($G72)),$I72,0)</f>
        <v/>
      </c>
      <c r="R72" s="31">
        <f>IF($N72=1,IF($D72-TODAY()&gt;=0,$D72-TODAY(),""),"")</f>
        <v/>
      </c>
    </row>
    <row r="73">
      <c r="A73" s="23" t="n">
        <v>66</v>
      </c>
      <c r="B73" s="24" t="n"/>
      <c r="C73" s="25" t="n"/>
      <c r="D73" s="24" t="n"/>
      <c r="E73" s="26" t="n"/>
      <c r="F73" s="26" t="n"/>
      <c r="G73" s="27" t="n"/>
      <c r="H73" s="27" t="n"/>
      <c r="I73" s="28">
        <f>IF(ISNUMBER($G73),$G73-IF(ISNUMBER($H73),$H73,0),"")</f>
        <v/>
      </c>
      <c r="J73" s="26" t="n"/>
      <c r="K73" s="29">
        <f>IF(ISNUMBER($D73),$D73-$C$4,"")</f>
        <v/>
      </c>
      <c r="L73" s="30">
        <f>IF($N73=1,$D73-TODAY(),"")</f>
        <v/>
      </c>
      <c r="M73" s="25" t="n"/>
      <c r="N73" s="31">
        <f>IF(ISNUMBER($D73),IF(OR($J73="Picked up",$J73="Canceled"),0,1),0)</f>
        <v/>
      </c>
      <c r="O73" s="31">
        <f>IF($N73=1,IF(AND($D73-TODAY()&gt;=0,$D73-TODAY()&lt;=$C$5),1,0),0)</f>
        <v/>
      </c>
      <c r="P73" s="31">
        <f>IF($N73=1,IF($D73-TODAY()&lt;0,1,0),0)</f>
        <v/>
      </c>
      <c r="Q73" s="31">
        <f>IF(AND($N73=1,ISNUMBER($G73)),$I73,0)</f>
        <v/>
      </c>
      <c r="R73" s="31">
        <f>IF($N73=1,IF($D73-TODAY()&gt;=0,$D73-TODAY(),""),"")</f>
        <v/>
      </c>
    </row>
    <row r="74">
      <c r="A74" s="23" t="n">
        <v>67</v>
      </c>
      <c r="B74" s="24" t="n"/>
      <c r="C74" s="25" t="n"/>
      <c r="D74" s="24" t="n"/>
      <c r="E74" s="26" t="n"/>
      <c r="F74" s="26" t="n"/>
      <c r="G74" s="27" t="n"/>
      <c r="H74" s="27" t="n"/>
      <c r="I74" s="28">
        <f>IF(ISNUMBER($G74),$G74-IF(ISNUMBER($H74),$H74,0),"")</f>
        <v/>
      </c>
      <c r="J74" s="26" t="n"/>
      <c r="K74" s="29">
        <f>IF(ISNUMBER($D74),$D74-$C$4,"")</f>
        <v/>
      </c>
      <c r="L74" s="30">
        <f>IF($N74=1,$D74-TODAY(),"")</f>
        <v/>
      </c>
      <c r="M74" s="25" t="n"/>
      <c r="N74" s="31">
        <f>IF(ISNUMBER($D74),IF(OR($J74="Picked up",$J74="Canceled"),0,1),0)</f>
        <v/>
      </c>
      <c r="O74" s="31">
        <f>IF($N74=1,IF(AND($D74-TODAY()&gt;=0,$D74-TODAY()&lt;=$C$5),1,0),0)</f>
        <v/>
      </c>
      <c r="P74" s="31">
        <f>IF($N74=1,IF($D74-TODAY()&lt;0,1,0),0)</f>
        <v/>
      </c>
      <c r="Q74" s="31">
        <f>IF(AND($N74=1,ISNUMBER($G74)),$I74,0)</f>
        <v/>
      </c>
      <c r="R74" s="31">
        <f>IF($N74=1,IF($D74-TODAY()&gt;=0,$D74-TODAY(),""),"")</f>
        <v/>
      </c>
    </row>
    <row r="75">
      <c r="A75" s="23" t="n">
        <v>68</v>
      </c>
      <c r="B75" s="24" t="n"/>
      <c r="C75" s="25" t="n"/>
      <c r="D75" s="24" t="n"/>
      <c r="E75" s="26" t="n"/>
      <c r="F75" s="26" t="n"/>
      <c r="G75" s="27" t="n"/>
      <c r="H75" s="27" t="n"/>
      <c r="I75" s="28">
        <f>IF(ISNUMBER($G75),$G75-IF(ISNUMBER($H75),$H75,0),"")</f>
        <v/>
      </c>
      <c r="J75" s="26" t="n"/>
      <c r="K75" s="29">
        <f>IF(ISNUMBER($D75),$D75-$C$4,"")</f>
        <v/>
      </c>
      <c r="L75" s="30">
        <f>IF($N75=1,$D75-TODAY(),"")</f>
        <v/>
      </c>
      <c r="M75" s="25" t="n"/>
      <c r="N75" s="31">
        <f>IF(ISNUMBER($D75),IF(OR($J75="Picked up",$J75="Canceled"),0,1),0)</f>
        <v/>
      </c>
      <c r="O75" s="31">
        <f>IF($N75=1,IF(AND($D75-TODAY()&gt;=0,$D75-TODAY()&lt;=$C$5),1,0),0)</f>
        <v/>
      </c>
      <c r="P75" s="31">
        <f>IF($N75=1,IF($D75-TODAY()&lt;0,1,0),0)</f>
        <v/>
      </c>
      <c r="Q75" s="31">
        <f>IF(AND($N75=1,ISNUMBER($G75)),$I75,0)</f>
        <v/>
      </c>
      <c r="R75" s="31">
        <f>IF($N75=1,IF($D75-TODAY()&gt;=0,$D75-TODAY(),""),"")</f>
        <v/>
      </c>
    </row>
    <row r="76">
      <c r="A76" s="23" t="n">
        <v>69</v>
      </c>
      <c r="B76" s="24" t="n"/>
      <c r="C76" s="25" t="n"/>
      <c r="D76" s="24" t="n"/>
      <c r="E76" s="26" t="n"/>
      <c r="F76" s="26" t="n"/>
      <c r="G76" s="27" t="n"/>
      <c r="H76" s="27" t="n"/>
      <c r="I76" s="28">
        <f>IF(ISNUMBER($G76),$G76-IF(ISNUMBER($H76),$H76,0),"")</f>
        <v/>
      </c>
      <c r="J76" s="26" t="n"/>
      <c r="K76" s="29">
        <f>IF(ISNUMBER($D76),$D76-$C$4,"")</f>
        <v/>
      </c>
      <c r="L76" s="30">
        <f>IF($N76=1,$D76-TODAY(),"")</f>
        <v/>
      </c>
      <c r="M76" s="25" t="n"/>
      <c r="N76" s="31">
        <f>IF(ISNUMBER($D76),IF(OR($J76="Picked up",$J76="Canceled"),0,1),0)</f>
        <v/>
      </c>
      <c r="O76" s="31">
        <f>IF($N76=1,IF(AND($D76-TODAY()&gt;=0,$D76-TODAY()&lt;=$C$5),1,0),0)</f>
        <v/>
      </c>
      <c r="P76" s="31">
        <f>IF($N76=1,IF($D76-TODAY()&lt;0,1,0),0)</f>
        <v/>
      </c>
      <c r="Q76" s="31">
        <f>IF(AND($N76=1,ISNUMBER($G76)),$I76,0)</f>
        <v/>
      </c>
      <c r="R76" s="31">
        <f>IF($N76=1,IF($D76-TODAY()&gt;=0,$D76-TODAY(),""),"")</f>
        <v/>
      </c>
    </row>
    <row r="77">
      <c r="A77" s="23" t="n">
        <v>70</v>
      </c>
      <c r="B77" s="24" t="n"/>
      <c r="C77" s="25" t="n"/>
      <c r="D77" s="24" t="n"/>
      <c r="E77" s="26" t="n"/>
      <c r="F77" s="26" t="n"/>
      <c r="G77" s="27" t="n"/>
      <c r="H77" s="27" t="n"/>
      <c r="I77" s="28">
        <f>IF(ISNUMBER($G77),$G77-IF(ISNUMBER($H77),$H77,0),"")</f>
        <v/>
      </c>
      <c r="J77" s="26" t="n"/>
      <c r="K77" s="29">
        <f>IF(ISNUMBER($D77),$D77-$C$4,"")</f>
        <v/>
      </c>
      <c r="L77" s="30">
        <f>IF($N77=1,$D77-TODAY(),"")</f>
        <v/>
      </c>
      <c r="M77" s="25" t="n"/>
      <c r="N77" s="31">
        <f>IF(ISNUMBER($D77),IF(OR($J77="Picked up",$J77="Canceled"),0,1),0)</f>
        <v/>
      </c>
      <c r="O77" s="31">
        <f>IF($N77=1,IF(AND($D77-TODAY()&gt;=0,$D77-TODAY()&lt;=$C$5),1,0),0)</f>
        <v/>
      </c>
      <c r="P77" s="31">
        <f>IF($N77=1,IF($D77-TODAY()&lt;0,1,0),0)</f>
        <v/>
      </c>
      <c r="Q77" s="31">
        <f>IF(AND($N77=1,ISNUMBER($G77)),$I77,0)</f>
        <v/>
      </c>
      <c r="R77" s="31">
        <f>IF($N77=1,IF($D77-TODAY()&gt;=0,$D77-TODAY(),""),"")</f>
        <v/>
      </c>
    </row>
    <row r="78">
      <c r="A78" s="23" t="n">
        <v>71</v>
      </c>
      <c r="B78" s="24" t="n"/>
      <c r="C78" s="25" t="n"/>
      <c r="D78" s="24" t="n"/>
      <c r="E78" s="26" t="n"/>
      <c r="F78" s="26" t="n"/>
      <c r="G78" s="27" t="n"/>
      <c r="H78" s="27" t="n"/>
      <c r="I78" s="28">
        <f>IF(ISNUMBER($G78),$G78-IF(ISNUMBER($H78),$H78,0),"")</f>
        <v/>
      </c>
      <c r="J78" s="26" t="n"/>
      <c r="K78" s="29">
        <f>IF(ISNUMBER($D78),$D78-$C$4,"")</f>
        <v/>
      </c>
      <c r="L78" s="30">
        <f>IF($N78=1,$D78-TODAY(),"")</f>
        <v/>
      </c>
      <c r="M78" s="25" t="n"/>
      <c r="N78" s="31">
        <f>IF(ISNUMBER($D78),IF(OR($J78="Picked up",$J78="Canceled"),0,1),0)</f>
        <v/>
      </c>
      <c r="O78" s="31">
        <f>IF($N78=1,IF(AND($D78-TODAY()&gt;=0,$D78-TODAY()&lt;=$C$5),1,0),0)</f>
        <v/>
      </c>
      <c r="P78" s="31">
        <f>IF($N78=1,IF($D78-TODAY()&lt;0,1,0),0)</f>
        <v/>
      </c>
      <c r="Q78" s="31">
        <f>IF(AND($N78=1,ISNUMBER($G78)),$I78,0)</f>
        <v/>
      </c>
      <c r="R78" s="31">
        <f>IF($N78=1,IF($D78-TODAY()&gt;=0,$D78-TODAY(),""),"")</f>
        <v/>
      </c>
    </row>
    <row r="79">
      <c r="A79" s="23" t="n">
        <v>72</v>
      </c>
      <c r="B79" s="24" t="n"/>
      <c r="C79" s="25" t="n"/>
      <c r="D79" s="24" t="n"/>
      <c r="E79" s="26" t="n"/>
      <c r="F79" s="26" t="n"/>
      <c r="G79" s="27" t="n"/>
      <c r="H79" s="27" t="n"/>
      <c r="I79" s="28">
        <f>IF(ISNUMBER($G79),$G79-IF(ISNUMBER($H79),$H79,0),"")</f>
        <v/>
      </c>
      <c r="J79" s="26" t="n"/>
      <c r="K79" s="29">
        <f>IF(ISNUMBER($D79),$D79-$C$4,"")</f>
        <v/>
      </c>
      <c r="L79" s="30">
        <f>IF($N79=1,$D79-TODAY(),"")</f>
        <v/>
      </c>
      <c r="M79" s="25" t="n"/>
      <c r="N79" s="31">
        <f>IF(ISNUMBER($D79),IF(OR($J79="Picked up",$J79="Canceled"),0,1),0)</f>
        <v/>
      </c>
      <c r="O79" s="31">
        <f>IF($N79=1,IF(AND($D79-TODAY()&gt;=0,$D79-TODAY()&lt;=$C$5),1,0),0)</f>
        <v/>
      </c>
      <c r="P79" s="31">
        <f>IF($N79=1,IF($D79-TODAY()&lt;0,1,0),0)</f>
        <v/>
      </c>
      <c r="Q79" s="31">
        <f>IF(AND($N79=1,ISNUMBER($G79)),$I79,0)</f>
        <v/>
      </c>
      <c r="R79" s="31">
        <f>IF($N79=1,IF($D79-TODAY()&gt;=0,$D79-TODAY(),""),"")</f>
        <v/>
      </c>
    </row>
    <row r="80">
      <c r="A80" s="23" t="n">
        <v>73</v>
      </c>
      <c r="B80" s="24" t="n"/>
      <c r="C80" s="25" t="n"/>
      <c r="D80" s="24" t="n"/>
      <c r="E80" s="26" t="n"/>
      <c r="F80" s="26" t="n"/>
      <c r="G80" s="27" t="n"/>
      <c r="H80" s="27" t="n"/>
      <c r="I80" s="28">
        <f>IF(ISNUMBER($G80),$G80-IF(ISNUMBER($H80),$H80,0),"")</f>
        <v/>
      </c>
      <c r="J80" s="26" t="n"/>
      <c r="K80" s="29">
        <f>IF(ISNUMBER($D80),$D80-$C$4,"")</f>
        <v/>
      </c>
      <c r="L80" s="30">
        <f>IF($N80=1,$D80-TODAY(),"")</f>
        <v/>
      </c>
      <c r="M80" s="25" t="n"/>
      <c r="N80" s="31">
        <f>IF(ISNUMBER($D80),IF(OR($J80="Picked up",$J80="Canceled"),0,1),0)</f>
        <v/>
      </c>
      <c r="O80" s="31">
        <f>IF($N80=1,IF(AND($D80-TODAY()&gt;=0,$D80-TODAY()&lt;=$C$5),1,0),0)</f>
        <v/>
      </c>
      <c r="P80" s="31">
        <f>IF($N80=1,IF($D80-TODAY()&lt;0,1,0),0)</f>
        <v/>
      </c>
      <c r="Q80" s="31">
        <f>IF(AND($N80=1,ISNUMBER($G80)),$I80,0)</f>
        <v/>
      </c>
      <c r="R80" s="31">
        <f>IF($N80=1,IF($D80-TODAY()&gt;=0,$D80-TODAY(),""),"")</f>
        <v/>
      </c>
    </row>
    <row r="81">
      <c r="A81" s="23" t="n">
        <v>74</v>
      </c>
      <c r="B81" s="24" t="n"/>
      <c r="C81" s="25" t="n"/>
      <c r="D81" s="24" t="n"/>
      <c r="E81" s="26" t="n"/>
      <c r="F81" s="26" t="n"/>
      <c r="G81" s="27" t="n"/>
      <c r="H81" s="27" t="n"/>
      <c r="I81" s="28">
        <f>IF(ISNUMBER($G81),$G81-IF(ISNUMBER($H81),$H81,0),"")</f>
        <v/>
      </c>
      <c r="J81" s="26" t="n"/>
      <c r="K81" s="29">
        <f>IF(ISNUMBER($D81),$D81-$C$4,"")</f>
        <v/>
      </c>
      <c r="L81" s="30">
        <f>IF($N81=1,$D81-TODAY(),"")</f>
        <v/>
      </c>
      <c r="M81" s="25" t="n"/>
      <c r="N81" s="31">
        <f>IF(ISNUMBER($D81),IF(OR($J81="Picked up",$J81="Canceled"),0,1),0)</f>
        <v/>
      </c>
      <c r="O81" s="31">
        <f>IF($N81=1,IF(AND($D81-TODAY()&gt;=0,$D81-TODAY()&lt;=$C$5),1,0),0)</f>
        <v/>
      </c>
      <c r="P81" s="31">
        <f>IF($N81=1,IF($D81-TODAY()&lt;0,1,0),0)</f>
        <v/>
      </c>
      <c r="Q81" s="31">
        <f>IF(AND($N81=1,ISNUMBER($G81)),$I81,0)</f>
        <v/>
      </c>
      <c r="R81" s="31">
        <f>IF($N81=1,IF($D81-TODAY()&gt;=0,$D81-TODAY(),""),"")</f>
        <v/>
      </c>
    </row>
    <row r="82">
      <c r="A82" s="23" t="n">
        <v>75</v>
      </c>
      <c r="B82" s="24" t="n"/>
      <c r="C82" s="25" t="n"/>
      <c r="D82" s="24" t="n"/>
      <c r="E82" s="26" t="n"/>
      <c r="F82" s="26" t="n"/>
      <c r="G82" s="27" t="n"/>
      <c r="H82" s="27" t="n"/>
      <c r="I82" s="28">
        <f>IF(ISNUMBER($G82),$G82-IF(ISNUMBER($H82),$H82,0),"")</f>
        <v/>
      </c>
      <c r="J82" s="26" t="n"/>
      <c r="K82" s="29">
        <f>IF(ISNUMBER($D82),$D82-$C$4,"")</f>
        <v/>
      </c>
      <c r="L82" s="30">
        <f>IF($N82=1,$D82-TODAY(),"")</f>
        <v/>
      </c>
      <c r="M82" s="25" t="n"/>
      <c r="N82" s="31">
        <f>IF(ISNUMBER($D82),IF(OR($J82="Picked up",$J82="Canceled"),0,1),0)</f>
        <v/>
      </c>
      <c r="O82" s="31">
        <f>IF($N82=1,IF(AND($D82-TODAY()&gt;=0,$D82-TODAY()&lt;=$C$5),1,0),0)</f>
        <v/>
      </c>
      <c r="P82" s="31">
        <f>IF($N82=1,IF($D82-TODAY()&lt;0,1,0),0)</f>
        <v/>
      </c>
      <c r="Q82" s="31">
        <f>IF(AND($N82=1,ISNUMBER($G82)),$I82,0)</f>
        <v/>
      </c>
      <c r="R82" s="31">
        <f>IF($N82=1,IF($D82-TODAY()&gt;=0,$D82-TODAY(),""),"")</f>
        <v/>
      </c>
    </row>
    <row r="83">
      <c r="A83" s="23" t="n">
        <v>76</v>
      </c>
      <c r="B83" s="24" t="n"/>
      <c r="C83" s="25" t="n"/>
      <c r="D83" s="24" t="n"/>
      <c r="E83" s="26" t="n"/>
      <c r="F83" s="26" t="n"/>
      <c r="G83" s="27" t="n"/>
      <c r="H83" s="27" t="n"/>
      <c r="I83" s="28">
        <f>IF(ISNUMBER($G83),$G83-IF(ISNUMBER($H83),$H83,0),"")</f>
        <v/>
      </c>
      <c r="J83" s="26" t="n"/>
      <c r="K83" s="29">
        <f>IF(ISNUMBER($D83),$D83-$C$4,"")</f>
        <v/>
      </c>
      <c r="L83" s="30">
        <f>IF($N83=1,$D83-TODAY(),"")</f>
        <v/>
      </c>
      <c r="M83" s="25" t="n"/>
      <c r="N83" s="31">
        <f>IF(ISNUMBER($D83),IF(OR($J83="Picked up",$J83="Canceled"),0,1),0)</f>
        <v/>
      </c>
      <c r="O83" s="31">
        <f>IF($N83=1,IF(AND($D83-TODAY()&gt;=0,$D83-TODAY()&lt;=$C$5),1,0),0)</f>
        <v/>
      </c>
      <c r="P83" s="31">
        <f>IF($N83=1,IF($D83-TODAY()&lt;0,1,0),0)</f>
        <v/>
      </c>
      <c r="Q83" s="31">
        <f>IF(AND($N83=1,ISNUMBER($G83)),$I83,0)</f>
        <v/>
      </c>
      <c r="R83" s="31">
        <f>IF($N83=1,IF($D83-TODAY()&gt;=0,$D83-TODAY(),""),"")</f>
        <v/>
      </c>
    </row>
    <row r="84">
      <c r="A84" s="23" t="n">
        <v>77</v>
      </c>
      <c r="B84" s="24" t="n"/>
      <c r="C84" s="25" t="n"/>
      <c r="D84" s="24" t="n"/>
      <c r="E84" s="26" t="n"/>
      <c r="F84" s="26" t="n"/>
      <c r="G84" s="27" t="n"/>
      <c r="H84" s="27" t="n"/>
      <c r="I84" s="28">
        <f>IF(ISNUMBER($G84),$G84-IF(ISNUMBER($H84),$H84,0),"")</f>
        <v/>
      </c>
      <c r="J84" s="26" t="n"/>
      <c r="K84" s="29">
        <f>IF(ISNUMBER($D84),$D84-$C$4,"")</f>
        <v/>
      </c>
      <c r="L84" s="30">
        <f>IF($N84=1,$D84-TODAY(),"")</f>
        <v/>
      </c>
      <c r="M84" s="25" t="n"/>
      <c r="N84" s="31">
        <f>IF(ISNUMBER($D84),IF(OR($J84="Picked up",$J84="Canceled"),0,1),0)</f>
        <v/>
      </c>
      <c r="O84" s="31">
        <f>IF($N84=1,IF(AND($D84-TODAY()&gt;=0,$D84-TODAY()&lt;=$C$5),1,0),0)</f>
        <v/>
      </c>
      <c r="P84" s="31">
        <f>IF($N84=1,IF($D84-TODAY()&lt;0,1,0),0)</f>
        <v/>
      </c>
      <c r="Q84" s="31">
        <f>IF(AND($N84=1,ISNUMBER($G84)),$I84,0)</f>
        <v/>
      </c>
      <c r="R84" s="31">
        <f>IF($N84=1,IF($D84-TODAY()&gt;=0,$D84-TODAY(),""),"")</f>
        <v/>
      </c>
    </row>
    <row r="85">
      <c r="A85" s="23" t="n">
        <v>78</v>
      </c>
      <c r="B85" s="24" t="n"/>
      <c r="C85" s="25" t="n"/>
      <c r="D85" s="24" t="n"/>
      <c r="E85" s="26" t="n"/>
      <c r="F85" s="26" t="n"/>
      <c r="G85" s="27" t="n"/>
      <c r="H85" s="27" t="n"/>
      <c r="I85" s="28">
        <f>IF(ISNUMBER($G85),$G85-IF(ISNUMBER($H85),$H85,0),"")</f>
        <v/>
      </c>
      <c r="J85" s="26" t="n"/>
      <c r="K85" s="29">
        <f>IF(ISNUMBER($D85),$D85-$C$4,"")</f>
        <v/>
      </c>
      <c r="L85" s="30">
        <f>IF($N85=1,$D85-TODAY(),"")</f>
        <v/>
      </c>
      <c r="M85" s="25" t="n"/>
      <c r="N85" s="31">
        <f>IF(ISNUMBER($D85),IF(OR($J85="Picked up",$J85="Canceled"),0,1),0)</f>
        <v/>
      </c>
      <c r="O85" s="31">
        <f>IF($N85=1,IF(AND($D85-TODAY()&gt;=0,$D85-TODAY()&lt;=$C$5),1,0),0)</f>
        <v/>
      </c>
      <c r="P85" s="31">
        <f>IF($N85=1,IF($D85-TODAY()&lt;0,1,0),0)</f>
        <v/>
      </c>
      <c r="Q85" s="31">
        <f>IF(AND($N85=1,ISNUMBER($G85)),$I85,0)</f>
        <v/>
      </c>
      <c r="R85" s="31">
        <f>IF($N85=1,IF($D85-TODAY()&gt;=0,$D85-TODAY(),""),"")</f>
        <v/>
      </c>
    </row>
    <row r="86">
      <c r="A86" s="23" t="n">
        <v>79</v>
      </c>
      <c r="B86" s="24" t="n"/>
      <c r="C86" s="25" t="n"/>
      <c r="D86" s="24" t="n"/>
      <c r="E86" s="26" t="n"/>
      <c r="F86" s="26" t="n"/>
      <c r="G86" s="27" t="n"/>
      <c r="H86" s="27" t="n"/>
      <c r="I86" s="28">
        <f>IF(ISNUMBER($G86),$G86-IF(ISNUMBER($H86),$H86,0),"")</f>
        <v/>
      </c>
      <c r="J86" s="26" t="n"/>
      <c r="K86" s="29">
        <f>IF(ISNUMBER($D86),$D86-$C$4,"")</f>
        <v/>
      </c>
      <c r="L86" s="30">
        <f>IF($N86=1,$D86-TODAY(),"")</f>
        <v/>
      </c>
      <c r="M86" s="25" t="n"/>
      <c r="N86" s="31">
        <f>IF(ISNUMBER($D86),IF(OR($J86="Picked up",$J86="Canceled"),0,1),0)</f>
        <v/>
      </c>
      <c r="O86" s="31">
        <f>IF($N86=1,IF(AND($D86-TODAY()&gt;=0,$D86-TODAY()&lt;=$C$5),1,0),0)</f>
        <v/>
      </c>
      <c r="P86" s="31">
        <f>IF($N86=1,IF($D86-TODAY()&lt;0,1,0),0)</f>
        <v/>
      </c>
      <c r="Q86" s="31">
        <f>IF(AND($N86=1,ISNUMBER($G86)),$I86,0)</f>
        <v/>
      </c>
      <c r="R86" s="31">
        <f>IF($N86=1,IF($D86-TODAY()&gt;=0,$D86-TODAY(),""),"")</f>
        <v/>
      </c>
    </row>
    <row r="87">
      <c r="A87" s="23" t="n">
        <v>80</v>
      </c>
      <c r="B87" s="24" t="n"/>
      <c r="C87" s="25" t="n"/>
      <c r="D87" s="24" t="n"/>
      <c r="E87" s="26" t="n"/>
      <c r="F87" s="26" t="n"/>
      <c r="G87" s="27" t="n"/>
      <c r="H87" s="27" t="n"/>
      <c r="I87" s="28">
        <f>IF(ISNUMBER($G87),$G87-IF(ISNUMBER($H87),$H87,0),"")</f>
        <v/>
      </c>
      <c r="J87" s="26" t="n"/>
      <c r="K87" s="29">
        <f>IF(ISNUMBER($D87),$D87-$C$4,"")</f>
        <v/>
      </c>
      <c r="L87" s="30">
        <f>IF($N87=1,$D87-TODAY(),"")</f>
        <v/>
      </c>
      <c r="M87" s="25" t="n"/>
      <c r="N87" s="31">
        <f>IF(ISNUMBER($D87),IF(OR($J87="Picked up",$J87="Canceled"),0,1),0)</f>
        <v/>
      </c>
      <c r="O87" s="31">
        <f>IF($N87=1,IF(AND($D87-TODAY()&gt;=0,$D87-TODAY()&lt;=$C$5),1,0),0)</f>
        <v/>
      </c>
      <c r="P87" s="31">
        <f>IF($N87=1,IF($D87-TODAY()&lt;0,1,0),0)</f>
        <v/>
      </c>
      <c r="Q87" s="31">
        <f>IF(AND($N87=1,ISNUMBER($G87)),$I87,0)</f>
        <v/>
      </c>
      <c r="R87" s="31">
        <f>IF($N87=1,IF($D87-TODAY()&gt;=0,$D87-TODAY(),""),"")</f>
        <v/>
      </c>
    </row>
    <row r="88">
      <c r="A88" s="23" t="n">
        <v>81</v>
      </c>
      <c r="B88" s="24" t="n"/>
      <c r="C88" s="25" t="n"/>
      <c r="D88" s="24" t="n"/>
      <c r="E88" s="26" t="n"/>
      <c r="F88" s="26" t="n"/>
      <c r="G88" s="27" t="n"/>
      <c r="H88" s="27" t="n"/>
      <c r="I88" s="28">
        <f>IF(ISNUMBER($G88),$G88-IF(ISNUMBER($H88),$H88,0),"")</f>
        <v/>
      </c>
      <c r="J88" s="26" t="n"/>
      <c r="K88" s="29">
        <f>IF(ISNUMBER($D88),$D88-$C$4,"")</f>
        <v/>
      </c>
      <c r="L88" s="30">
        <f>IF($N88=1,$D88-TODAY(),"")</f>
        <v/>
      </c>
      <c r="M88" s="25" t="n"/>
      <c r="N88" s="31">
        <f>IF(ISNUMBER($D88),IF(OR($J88="Picked up",$J88="Canceled"),0,1),0)</f>
        <v/>
      </c>
      <c r="O88" s="31">
        <f>IF($N88=1,IF(AND($D88-TODAY()&gt;=0,$D88-TODAY()&lt;=$C$5),1,0),0)</f>
        <v/>
      </c>
      <c r="P88" s="31">
        <f>IF($N88=1,IF($D88-TODAY()&lt;0,1,0),0)</f>
        <v/>
      </c>
      <c r="Q88" s="31">
        <f>IF(AND($N88=1,ISNUMBER($G88)),$I88,0)</f>
        <v/>
      </c>
      <c r="R88" s="31">
        <f>IF($N88=1,IF($D88-TODAY()&gt;=0,$D88-TODAY(),""),"")</f>
        <v/>
      </c>
    </row>
    <row r="89">
      <c r="A89" s="23" t="n">
        <v>82</v>
      </c>
      <c r="B89" s="24" t="n"/>
      <c r="C89" s="25" t="n"/>
      <c r="D89" s="24" t="n"/>
      <c r="E89" s="26" t="n"/>
      <c r="F89" s="26" t="n"/>
      <c r="G89" s="27" t="n"/>
      <c r="H89" s="27" t="n"/>
      <c r="I89" s="28">
        <f>IF(ISNUMBER($G89),$G89-IF(ISNUMBER($H89),$H89,0),"")</f>
        <v/>
      </c>
      <c r="J89" s="26" t="n"/>
      <c r="K89" s="29">
        <f>IF(ISNUMBER($D89),$D89-$C$4,"")</f>
        <v/>
      </c>
      <c r="L89" s="30">
        <f>IF($N89=1,$D89-TODAY(),"")</f>
        <v/>
      </c>
      <c r="M89" s="25" t="n"/>
      <c r="N89" s="31">
        <f>IF(ISNUMBER($D89),IF(OR($J89="Picked up",$J89="Canceled"),0,1),0)</f>
        <v/>
      </c>
      <c r="O89" s="31">
        <f>IF($N89=1,IF(AND($D89-TODAY()&gt;=0,$D89-TODAY()&lt;=$C$5),1,0),0)</f>
        <v/>
      </c>
      <c r="P89" s="31">
        <f>IF($N89=1,IF($D89-TODAY()&lt;0,1,0),0)</f>
        <v/>
      </c>
      <c r="Q89" s="31">
        <f>IF(AND($N89=1,ISNUMBER($G89)),$I89,0)</f>
        <v/>
      </c>
      <c r="R89" s="31">
        <f>IF($N89=1,IF($D89-TODAY()&gt;=0,$D89-TODAY(),""),"")</f>
        <v/>
      </c>
    </row>
    <row r="90">
      <c r="A90" s="23" t="n">
        <v>83</v>
      </c>
      <c r="B90" s="24" t="n"/>
      <c r="C90" s="25" t="n"/>
      <c r="D90" s="24" t="n"/>
      <c r="E90" s="26" t="n"/>
      <c r="F90" s="26" t="n"/>
      <c r="G90" s="27" t="n"/>
      <c r="H90" s="27" t="n"/>
      <c r="I90" s="28">
        <f>IF(ISNUMBER($G90),$G90-IF(ISNUMBER($H90),$H90,0),"")</f>
        <v/>
      </c>
      <c r="J90" s="26" t="n"/>
      <c r="K90" s="29">
        <f>IF(ISNUMBER($D90),$D90-$C$4,"")</f>
        <v/>
      </c>
      <c r="L90" s="30">
        <f>IF($N90=1,$D90-TODAY(),"")</f>
        <v/>
      </c>
      <c r="M90" s="25" t="n"/>
      <c r="N90" s="31">
        <f>IF(ISNUMBER($D90),IF(OR($J90="Picked up",$J90="Canceled"),0,1),0)</f>
        <v/>
      </c>
      <c r="O90" s="31">
        <f>IF($N90=1,IF(AND($D90-TODAY()&gt;=0,$D90-TODAY()&lt;=$C$5),1,0),0)</f>
        <v/>
      </c>
      <c r="P90" s="31">
        <f>IF($N90=1,IF($D90-TODAY()&lt;0,1,0),0)</f>
        <v/>
      </c>
      <c r="Q90" s="31">
        <f>IF(AND($N90=1,ISNUMBER($G90)),$I90,0)</f>
        <v/>
      </c>
      <c r="R90" s="31">
        <f>IF($N90=1,IF($D90-TODAY()&gt;=0,$D90-TODAY(),""),"")</f>
        <v/>
      </c>
    </row>
    <row r="91">
      <c r="A91" s="23" t="n">
        <v>84</v>
      </c>
      <c r="B91" s="24" t="n"/>
      <c r="C91" s="25" t="n"/>
      <c r="D91" s="24" t="n"/>
      <c r="E91" s="26" t="n"/>
      <c r="F91" s="26" t="n"/>
      <c r="G91" s="27" t="n"/>
      <c r="H91" s="27" t="n"/>
      <c r="I91" s="28">
        <f>IF(ISNUMBER($G91),$G91-IF(ISNUMBER($H91),$H91,0),"")</f>
        <v/>
      </c>
      <c r="J91" s="26" t="n"/>
      <c r="K91" s="29">
        <f>IF(ISNUMBER($D91),$D91-$C$4,"")</f>
        <v/>
      </c>
      <c r="L91" s="30">
        <f>IF($N91=1,$D91-TODAY(),"")</f>
        <v/>
      </c>
      <c r="M91" s="25" t="n"/>
      <c r="N91" s="31">
        <f>IF(ISNUMBER($D91),IF(OR($J91="Picked up",$J91="Canceled"),0,1),0)</f>
        <v/>
      </c>
      <c r="O91" s="31">
        <f>IF($N91=1,IF(AND($D91-TODAY()&gt;=0,$D91-TODAY()&lt;=$C$5),1,0),0)</f>
        <v/>
      </c>
      <c r="P91" s="31">
        <f>IF($N91=1,IF($D91-TODAY()&lt;0,1,0),0)</f>
        <v/>
      </c>
      <c r="Q91" s="31">
        <f>IF(AND($N91=1,ISNUMBER($G91)),$I91,0)</f>
        <v/>
      </c>
      <c r="R91" s="31">
        <f>IF($N91=1,IF($D91-TODAY()&gt;=0,$D91-TODAY(),""),"")</f>
        <v/>
      </c>
    </row>
    <row r="92">
      <c r="A92" s="23" t="n">
        <v>85</v>
      </c>
      <c r="B92" s="24" t="n"/>
      <c r="C92" s="25" t="n"/>
      <c r="D92" s="24" t="n"/>
      <c r="E92" s="26" t="n"/>
      <c r="F92" s="26" t="n"/>
      <c r="G92" s="27" t="n"/>
      <c r="H92" s="27" t="n"/>
      <c r="I92" s="28">
        <f>IF(ISNUMBER($G92),$G92-IF(ISNUMBER($H92),$H92,0),"")</f>
        <v/>
      </c>
      <c r="J92" s="26" t="n"/>
      <c r="K92" s="29">
        <f>IF(ISNUMBER($D92),$D92-$C$4,"")</f>
        <v/>
      </c>
      <c r="L92" s="30">
        <f>IF($N92=1,$D92-TODAY(),"")</f>
        <v/>
      </c>
      <c r="M92" s="25" t="n"/>
      <c r="N92" s="31">
        <f>IF(ISNUMBER($D92),IF(OR($J92="Picked up",$J92="Canceled"),0,1),0)</f>
        <v/>
      </c>
      <c r="O92" s="31">
        <f>IF($N92=1,IF(AND($D92-TODAY()&gt;=0,$D92-TODAY()&lt;=$C$5),1,0),0)</f>
        <v/>
      </c>
      <c r="P92" s="31">
        <f>IF($N92=1,IF($D92-TODAY()&lt;0,1,0),0)</f>
        <v/>
      </c>
      <c r="Q92" s="31">
        <f>IF(AND($N92=1,ISNUMBER($G92)),$I92,0)</f>
        <v/>
      </c>
      <c r="R92" s="31">
        <f>IF($N92=1,IF($D92-TODAY()&gt;=0,$D92-TODAY(),""),"")</f>
        <v/>
      </c>
    </row>
    <row r="93">
      <c r="A93" s="23" t="n">
        <v>86</v>
      </c>
      <c r="B93" s="24" t="n"/>
      <c r="C93" s="25" t="n"/>
      <c r="D93" s="24" t="n"/>
      <c r="E93" s="26" t="n"/>
      <c r="F93" s="26" t="n"/>
      <c r="G93" s="27" t="n"/>
      <c r="H93" s="27" t="n"/>
      <c r="I93" s="28">
        <f>IF(ISNUMBER($G93),$G93-IF(ISNUMBER($H93),$H93,0),"")</f>
        <v/>
      </c>
      <c r="J93" s="26" t="n"/>
      <c r="K93" s="29">
        <f>IF(ISNUMBER($D93),$D93-$C$4,"")</f>
        <v/>
      </c>
      <c r="L93" s="30">
        <f>IF($N93=1,$D93-TODAY(),"")</f>
        <v/>
      </c>
      <c r="M93" s="25" t="n"/>
      <c r="N93" s="31">
        <f>IF(ISNUMBER($D93),IF(OR($J93="Picked up",$J93="Canceled"),0,1),0)</f>
        <v/>
      </c>
      <c r="O93" s="31">
        <f>IF($N93=1,IF(AND($D93-TODAY()&gt;=0,$D93-TODAY()&lt;=$C$5),1,0),0)</f>
        <v/>
      </c>
      <c r="P93" s="31">
        <f>IF($N93=1,IF($D93-TODAY()&lt;0,1,0),0)</f>
        <v/>
      </c>
      <c r="Q93" s="31">
        <f>IF(AND($N93=1,ISNUMBER($G93)),$I93,0)</f>
        <v/>
      </c>
      <c r="R93" s="31">
        <f>IF($N93=1,IF($D93-TODAY()&gt;=0,$D93-TODAY(),""),"")</f>
        <v/>
      </c>
    </row>
    <row r="94">
      <c r="A94" s="23" t="n">
        <v>87</v>
      </c>
      <c r="B94" s="24" t="n"/>
      <c r="C94" s="25" t="n"/>
      <c r="D94" s="24" t="n"/>
      <c r="E94" s="26" t="n"/>
      <c r="F94" s="26" t="n"/>
      <c r="G94" s="27" t="n"/>
      <c r="H94" s="27" t="n"/>
      <c r="I94" s="28">
        <f>IF(ISNUMBER($G94),$G94-IF(ISNUMBER($H94),$H94,0),"")</f>
        <v/>
      </c>
      <c r="J94" s="26" t="n"/>
      <c r="K94" s="29">
        <f>IF(ISNUMBER($D94),$D94-$C$4,"")</f>
        <v/>
      </c>
      <c r="L94" s="30">
        <f>IF($N94=1,$D94-TODAY(),"")</f>
        <v/>
      </c>
      <c r="M94" s="25" t="n"/>
      <c r="N94" s="31">
        <f>IF(ISNUMBER($D94),IF(OR($J94="Picked up",$J94="Canceled"),0,1),0)</f>
        <v/>
      </c>
      <c r="O94" s="31">
        <f>IF($N94=1,IF(AND($D94-TODAY()&gt;=0,$D94-TODAY()&lt;=$C$5),1,0),0)</f>
        <v/>
      </c>
      <c r="P94" s="31">
        <f>IF($N94=1,IF($D94-TODAY()&lt;0,1,0),0)</f>
        <v/>
      </c>
      <c r="Q94" s="31">
        <f>IF(AND($N94=1,ISNUMBER($G94)),$I94,0)</f>
        <v/>
      </c>
      <c r="R94" s="31">
        <f>IF($N94=1,IF($D94-TODAY()&gt;=0,$D94-TODAY(),""),"")</f>
        <v/>
      </c>
    </row>
    <row r="95">
      <c r="A95" s="23" t="n">
        <v>88</v>
      </c>
      <c r="B95" s="24" t="n"/>
      <c r="C95" s="25" t="n"/>
      <c r="D95" s="24" t="n"/>
      <c r="E95" s="26" t="n"/>
      <c r="F95" s="26" t="n"/>
      <c r="G95" s="27" t="n"/>
      <c r="H95" s="27" t="n"/>
      <c r="I95" s="28">
        <f>IF(ISNUMBER($G95),$G95-IF(ISNUMBER($H95),$H95,0),"")</f>
        <v/>
      </c>
      <c r="J95" s="26" t="n"/>
      <c r="K95" s="29">
        <f>IF(ISNUMBER($D95),$D95-$C$4,"")</f>
        <v/>
      </c>
      <c r="L95" s="30">
        <f>IF($N95=1,$D95-TODAY(),"")</f>
        <v/>
      </c>
      <c r="M95" s="25" t="n"/>
      <c r="N95" s="31">
        <f>IF(ISNUMBER($D95),IF(OR($J95="Picked up",$J95="Canceled"),0,1),0)</f>
        <v/>
      </c>
      <c r="O95" s="31">
        <f>IF($N95=1,IF(AND($D95-TODAY()&gt;=0,$D95-TODAY()&lt;=$C$5),1,0),0)</f>
        <v/>
      </c>
      <c r="P95" s="31">
        <f>IF($N95=1,IF($D95-TODAY()&lt;0,1,0),0)</f>
        <v/>
      </c>
      <c r="Q95" s="31">
        <f>IF(AND($N95=1,ISNUMBER($G95)),$I95,0)</f>
        <v/>
      </c>
      <c r="R95" s="31">
        <f>IF($N95=1,IF($D95-TODAY()&gt;=0,$D95-TODAY(),""),"")</f>
        <v/>
      </c>
    </row>
    <row r="96">
      <c r="A96" s="23" t="n">
        <v>89</v>
      </c>
      <c r="B96" s="24" t="n"/>
      <c r="C96" s="25" t="n"/>
      <c r="D96" s="24" t="n"/>
      <c r="E96" s="26" t="n"/>
      <c r="F96" s="26" t="n"/>
      <c r="G96" s="27" t="n"/>
      <c r="H96" s="27" t="n"/>
      <c r="I96" s="28">
        <f>IF(ISNUMBER($G96),$G96-IF(ISNUMBER($H96),$H96,0),"")</f>
        <v/>
      </c>
      <c r="J96" s="26" t="n"/>
      <c r="K96" s="29">
        <f>IF(ISNUMBER($D96),$D96-$C$4,"")</f>
        <v/>
      </c>
      <c r="L96" s="30">
        <f>IF($N96=1,$D96-TODAY(),"")</f>
        <v/>
      </c>
      <c r="M96" s="25" t="n"/>
      <c r="N96" s="31">
        <f>IF(ISNUMBER($D96),IF(OR($J96="Picked up",$J96="Canceled"),0,1),0)</f>
        <v/>
      </c>
      <c r="O96" s="31">
        <f>IF($N96=1,IF(AND($D96-TODAY()&gt;=0,$D96-TODAY()&lt;=$C$5),1,0),0)</f>
        <v/>
      </c>
      <c r="P96" s="31">
        <f>IF($N96=1,IF($D96-TODAY()&lt;0,1,0),0)</f>
        <v/>
      </c>
      <c r="Q96" s="31">
        <f>IF(AND($N96=1,ISNUMBER($G96)),$I96,0)</f>
        <v/>
      </c>
      <c r="R96" s="31">
        <f>IF($N96=1,IF($D96-TODAY()&gt;=0,$D96-TODAY(),""),"")</f>
        <v/>
      </c>
    </row>
    <row r="97">
      <c r="A97" s="23" t="n">
        <v>90</v>
      </c>
      <c r="B97" s="24" t="n"/>
      <c r="C97" s="25" t="n"/>
      <c r="D97" s="24" t="n"/>
      <c r="E97" s="26" t="n"/>
      <c r="F97" s="26" t="n"/>
      <c r="G97" s="27" t="n"/>
      <c r="H97" s="27" t="n"/>
      <c r="I97" s="28">
        <f>IF(ISNUMBER($G97),$G97-IF(ISNUMBER($H97),$H97,0),"")</f>
        <v/>
      </c>
      <c r="J97" s="26" t="n"/>
      <c r="K97" s="29">
        <f>IF(ISNUMBER($D97),$D97-$C$4,"")</f>
        <v/>
      </c>
      <c r="L97" s="30">
        <f>IF($N97=1,$D97-TODAY(),"")</f>
        <v/>
      </c>
      <c r="M97" s="25" t="n"/>
      <c r="N97" s="31">
        <f>IF(ISNUMBER($D97),IF(OR($J97="Picked up",$J97="Canceled"),0,1),0)</f>
        <v/>
      </c>
      <c r="O97" s="31">
        <f>IF($N97=1,IF(AND($D97-TODAY()&gt;=0,$D97-TODAY()&lt;=$C$5),1,0),0)</f>
        <v/>
      </c>
      <c r="P97" s="31">
        <f>IF($N97=1,IF($D97-TODAY()&lt;0,1,0),0)</f>
        <v/>
      </c>
      <c r="Q97" s="31">
        <f>IF(AND($N97=1,ISNUMBER($G97)),$I97,0)</f>
        <v/>
      </c>
      <c r="R97" s="31">
        <f>IF($N97=1,IF($D97-TODAY()&gt;=0,$D97-TODAY(),""),"")</f>
        <v/>
      </c>
    </row>
    <row r="98">
      <c r="A98" s="23" t="n">
        <v>91</v>
      </c>
      <c r="B98" s="24" t="n"/>
      <c r="C98" s="25" t="n"/>
      <c r="D98" s="24" t="n"/>
      <c r="E98" s="26" t="n"/>
      <c r="F98" s="26" t="n"/>
      <c r="G98" s="27" t="n"/>
      <c r="H98" s="27" t="n"/>
      <c r="I98" s="28">
        <f>IF(ISNUMBER($G98),$G98-IF(ISNUMBER($H98),$H98,0),"")</f>
        <v/>
      </c>
      <c r="J98" s="26" t="n"/>
      <c r="K98" s="29">
        <f>IF(ISNUMBER($D98),$D98-$C$4,"")</f>
        <v/>
      </c>
      <c r="L98" s="30">
        <f>IF($N98=1,$D98-TODAY(),"")</f>
        <v/>
      </c>
      <c r="M98" s="25" t="n"/>
      <c r="N98" s="31">
        <f>IF(ISNUMBER($D98),IF(OR($J98="Picked up",$J98="Canceled"),0,1),0)</f>
        <v/>
      </c>
      <c r="O98" s="31">
        <f>IF($N98=1,IF(AND($D98-TODAY()&gt;=0,$D98-TODAY()&lt;=$C$5),1,0),0)</f>
        <v/>
      </c>
      <c r="P98" s="31">
        <f>IF($N98=1,IF($D98-TODAY()&lt;0,1,0),0)</f>
        <v/>
      </c>
      <c r="Q98" s="31">
        <f>IF(AND($N98=1,ISNUMBER($G98)),$I98,0)</f>
        <v/>
      </c>
      <c r="R98" s="31">
        <f>IF($N98=1,IF($D98-TODAY()&gt;=0,$D98-TODAY(),""),"")</f>
        <v/>
      </c>
    </row>
    <row r="99">
      <c r="A99" s="23" t="n">
        <v>92</v>
      </c>
      <c r="B99" s="24" t="n"/>
      <c r="C99" s="25" t="n"/>
      <c r="D99" s="24" t="n"/>
      <c r="E99" s="26" t="n"/>
      <c r="F99" s="26" t="n"/>
      <c r="G99" s="27" t="n"/>
      <c r="H99" s="27" t="n"/>
      <c r="I99" s="28">
        <f>IF(ISNUMBER($G99),$G99-IF(ISNUMBER($H99),$H99,0),"")</f>
        <v/>
      </c>
      <c r="J99" s="26" t="n"/>
      <c r="K99" s="29">
        <f>IF(ISNUMBER($D99),$D99-$C$4,"")</f>
        <v/>
      </c>
      <c r="L99" s="30">
        <f>IF($N99=1,$D99-TODAY(),"")</f>
        <v/>
      </c>
      <c r="M99" s="25" t="n"/>
      <c r="N99" s="31">
        <f>IF(ISNUMBER($D99),IF(OR($J99="Picked up",$J99="Canceled"),0,1),0)</f>
        <v/>
      </c>
      <c r="O99" s="31">
        <f>IF($N99=1,IF(AND($D99-TODAY()&gt;=0,$D99-TODAY()&lt;=$C$5),1,0),0)</f>
        <v/>
      </c>
      <c r="P99" s="31">
        <f>IF($N99=1,IF($D99-TODAY()&lt;0,1,0),0)</f>
        <v/>
      </c>
      <c r="Q99" s="31">
        <f>IF(AND($N99=1,ISNUMBER($G99)),$I99,0)</f>
        <v/>
      </c>
      <c r="R99" s="31">
        <f>IF($N99=1,IF($D99-TODAY()&gt;=0,$D99-TODAY(),""),"")</f>
        <v/>
      </c>
    </row>
    <row r="100">
      <c r="A100" s="23" t="n">
        <v>93</v>
      </c>
      <c r="B100" s="24" t="n"/>
      <c r="C100" s="25" t="n"/>
      <c r="D100" s="24" t="n"/>
      <c r="E100" s="26" t="n"/>
      <c r="F100" s="26" t="n"/>
      <c r="G100" s="27" t="n"/>
      <c r="H100" s="27" t="n"/>
      <c r="I100" s="28">
        <f>IF(ISNUMBER($G100),$G100-IF(ISNUMBER($H100),$H100,0),"")</f>
        <v/>
      </c>
      <c r="J100" s="26" t="n"/>
      <c r="K100" s="29">
        <f>IF(ISNUMBER($D100),$D100-$C$4,"")</f>
        <v/>
      </c>
      <c r="L100" s="30">
        <f>IF($N100=1,$D100-TODAY(),"")</f>
        <v/>
      </c>
      <c r="M100" s="25" t="n"/>
      <c r="N100" s="31">
        <f>IF(ISNUMBER($D100),IF(OR($J100="Picked up",$J100="Canceled"),0,1),0)</f>
        <v/>
      </c>
      <c r="O100" s="31">
        <f>IF($N100=1,IF(AND($D100-TODAY()&gt;=0,$D100-TODAY()&lt;=$C$5),1,0),0)</f>
        <v/>
      </c>
      <c r="P100" s="31">
        <f>IF($N100=1,IF($D100-TODAY()&lt;0,1,0),0)</f>
        <v/>
      </c>
      <c r="Q100" s="31">
        <f>IF(AND($N100=1,ISNUMBER($G100)),$I100,0)</f>
        <v/>
      </c>
      <c r="R100" s="31">
        <f>IF($N100=1,IF($D100-TODAY()&gt;=0,$D100-TODAY(),""),"")</f>
        <v/>
      </c>
    </row>
    <row r="101">
      <c r="A101" s="23" t="n">
        <v>94</v>
      </c>
      <c r="B101" s="24" t="n"/>
      <c r="C101" s="25" t="n"/>
      <c r="D101" s="24" t="n"/>
      <c r="E101" s="26" t="n"/>
      <c r="F101" s="26" t="n"/>
      <c r="G101" s="27" t="n"/>
      <c r="H101" s="27" t="n"/>
      <c r="I101" s="28">
        <f>IF(ISNUMBER($G101),$G101-IF(ISNUMBER($H101),$H101,0),"")</f>
        <v/>
      </c>
      <c r="J101" s="26" t="n"/>
      <c r="K101" s="29">
        <f>IF(ISNUMBER($D101),$D101-$C$4,"")</f>
        <v/>
      </c>
      <c r="L101" s="30">
        <f>IF($N101=1,$D101-TODAY(),"")</f>
        <v/>
      </c>
      <c r="M101" s="25" t="n"/>
      <c r="N101" s="31">
        <f>IF(ISNUMBER($D101),IF(OR($J101="Picked up",$J101="Canceled"),0,1),0)</f>
        <v/>
      </c>
      <c r="O101" s="31">
        <f>IF($N101=1,IF(AND($D101-TODAY()&gt;=0,$D101-TODAY()&lt;=$C$5),1,0),0)</f>
        <v/>
      </c>
      <c r="P101" s="31">
        <f>IF($N101=1,IF($D101-TODAY()&lt;0,1,0),0)</f>
        <v/>
      </c>
      <c r="Q101" s="31">
        <f>IF(AND($N101=1,ISNUMBER($G101)),$I101,0)</f>
        <v/>
      </c>
      <c r="R101" s="31">
        <f>IF($N101=1,IF($D101-TODAY()&gt;=0,$D101-TODAY(),""),"")</f>
        <v/>
      </c>
    </row>
    <row r="102">
      <c r="A102" s="23" t="n">
        <v>95</v>
      </c>
      <c r="B102" s="24" t="n"/>
      <c r="C102" s="25" t="n"/>
      <c r="D102" s="24" t="n"/>
      <c r="E102" s="26" t="n"/>
      <c r="F102" s="26" t="n"/>
      <c r="G102" s="27" t="n"/>
      <c r="H102" s="27" t="n"/>
      <c r="I102" s="28">
        <f>IF(ISNUMBER($G102),$G102-IF(ISNUMBER($H102),$H102,0),"")</f>
        <v/>
      </c>
      <c r="J102" s="26" t="n"/>
      <c r="K102" s="29">
        <f>IF(ISNUMBER($D102),$D102-$C$4,"")</f>
        <v/>
      </c>
      <c r="L102" s="30">
        <f>IF($N102=1,$D102-TODAY(),"")</f>
        <v/>
      </c>
      <c r="M102" s="25" t="n"/>
      <c r="N102" s="31">
        <f>IF(ISNUMBER($D102),IF(OR($J102="Picked up",$J102="Canceled"),0,1),0)</f>
        <v/>
      </c>
      <c r="O102" s="31">
        <f>IF($N102=1,IF(AND($D102-TODAY()&gt;=0,$D102-TODAY()&lt;=$C$5),1,0),0)</f>
        <v/>
      </c>
      <c r="P102" s="31">
        <f>IF($N102=1,IF($D102-TODAY()&lt;0,1,0),0)</f>
        <v/>
      </c>
      <c r="Q102" s="31">
        <f>IF(AND($N102=1,ISNUMBER($G102)),$I102,0)</f>
        <v/>
      </c>
      <c r="R102" s="31">
        <f>IF($N102=1,IF($D102-TODAY()&gt;=0,$D102-TODAY(),""),"")</f>
        <v/>
      </c>
    </row>
    <row r="103">
      <c r="A103" s="23" t="n">
        <v>96</v>
      </c>
      <c r="B103" s="24" t="n"/>
      <c r="C103" s="25" t="n"/>
      <c r="D103" s="24" t="n"/>
      <c r="E103" s="26" t="n"/>
      <c r="F103" s="26" t="n"/>
      <c r="G103" s="27" t="n"/>
      <c r="H103" s="27" t="n"/>
      <c r="I103" s="28">
        <f>IF(ISNUMBER($G103),$G103-IF(ISNUMBER($H103),$H103,0),"")</f>
        <v/>
      </c>
      <c r="J103" s="26" t="n"/>
      <c r="K103" s="29">
        <f>IF(ISNUMBER($D103),$D103-$C$4,"")</f>
        <v/>
      </c>
      <c r="L103" s="30">
        <f>IF($N103=1,$D103-TODAY(),"")</f>
        <v/>
      </c>
      <c r="M103" s="25" t="n"/>
      <c r="N103" s="31">
        <f>IF(ISNUMBER($D103),IF(OR($J103="Picked up",$J103="Canceled"),0,1),0)</f>
        <v/>
      </c>
      <c r="O103" s="31">
        <f>IF($N103=1,IF(AND($D103-TODAY()&gt;=0,$D103-TODAY()&lt;=$C$5),1,0),0)</f>
        <v/>
      </c>
      <c r="P103" s="31">
        <f>IF($N103=1,IF($D103-TODAY()&lt;0,1,0),0)</f>
        <v/>
      </c>
      <c r="Q103" s="31">
        <f>IF(AND($N103=1,ISNUMBER($G103)),$I103,0)</f>
        <v/>
      </c>
      <c r="R103" s="31">
        <f>IF($N103=1,IF($D103-TODAY()&gt;=0,$D103-TODAY(),""),"")</f>
        <v/>
      </c>
    </row>
    <row r="104">
      <c r="A104" s="23" t="n">
        <v>97</v>
      </c>
      <c r="B104" s="24" t="n"/>
      <c r="C104" s="25" t="n"/>
      <c r="D104" s="24" t="n"/>
      <c r="E104" s="26" t="n"/>
      <c r="F104" s="26" t="n"/>
      <c r="G104" s="27" t="n"/>
      <c r="H104" s="27" t="n"/>
      <c r="I104" s="28">
        <f>IF(ISNUMBER($G104),$G104-IF(ISNUMBER($H104),$H104,0),"")</f>
        <v/>
      </c>
      <c r="J104" s="26" t="n"/>
      <c r="K104" s="29">
        <f>IF(ISNUMBER($D104),$D104-$C$4,"")</f>
        <v/>
      </c>
      <c r="L104" s="30">
        <f>IF($N104=1,$D104-TODAY(),"")</f>
        <v/>
      </c>
      <c r="M104" s="25" t="n"/>
      <c r="N104" s="31">
        <f>IF(ISNUMBER($D104),IF(OR($J104="Picked up",$J104="Canceled"),0,1),0)</f>
        <v/>
      </c>
      <c r="O104" s="31">
        <f>IF($N104=1,IF(AND($D104-TODAY()&gt;=0,$D104-TODAY()&lt;=$C$5),1,0),0)</f>
        <v/>
      </c>
      <c r="P104" s="31">
        <f>IF($N104=1,IF($D104-TODAY()&lt;0,1,0),0)</f>
        <v/>
      </c>
      <c r="Q104" s="31">
        <f>IF(AND($N104=1,ISNUMBER($G104)),$I104,0)</f>
        <v/>
      </c>
      <c r="R104" s="31">
        <f>IF($N104=1,IF($D104-TODAY()&gt;=0,$D104-TODAY(),""),"")</f>
        <v/>
      </c>
    </row>
    <row r="105">
      <c r="A105" s="23" t="n">
        <v>98</v>
      </c>
      <c r="B105" s="24" t="n"/>
      <c r="C105" s="25" t="n"/>
      <c r="D105" s="24" t="n"/>
      <c r="E105" s="26" t="n"/>
      <c r="F105" s="26" t="n"/>
      <c r="G105" s="27" t="n"/>
      <c r="H105" s="27" t="n"/>
      <c r="I105" s="28">
        <f>IF(ISNUMBER($G105),$G105-IF(ISNUMBER($H105),$H105,0),"")</f>
        <v/>
      </c>
      <c r="J105" s="26" t="n"/>
      <c r="K105" s="29">
        <f>IF(ISNUMBER($D105),$D105-$C$4,"")</f>
        <v/>
      </c>
      <c r="L105" s="30">
        <f>IF($N105=1,$D105-TODAY(),"")</f>
        <v/>
      </c>
      <c r="M105" s="25" t="n"/>
      <c r="N105" s="31">
        <f>IF(ISNUMBER($D105),IF(OR($J105="Picked up",$J105="Canceled"),0,1),0)</f>
        <v/>
      </c>
      <c r="O105" s="31">
        <f>IF($N105=1,IF(AND($D105-TODAY()&gt;=0,$D105-TODAY()&lt;=$C$5),1,0),0)</f>
        <v/>
      </c>
      <c r="P105" s="31">
        <f>IF($N105=1,IF($D105-TODAY()&lt;0,1,0),0)</f>
        <v/>
      </c>
      <c r="Q105" s="31">
        <f>IF(AND($N105=1,ISNUMBER($G105)),$I105,0)</f>
        <v/>
      </c>
      <c r="R105" s="31">
        <f>IF($N105=1,IF($D105-TODAY()&gt;=0,$D105-TODAY(),""),"")</f>
        <v/>
      </c>
    </row>
    <row r="106">
      <c r="A106" s="23" t="n">
        <v>99</v>
      </c>
      <c r="B106" s="24" t="n"/>
      <c r="C106" s="25" t="n"/>
      <c r="D106" s="24" t="n"/>
      <c r="E106" s="26" t="n"/>
      <c r="F106" s="26" t="n"/>
      <c r="G106" s="27" t="n"/>
      <c r="H106" s="27" t="n"/>
      <c r="I106" s="28">
        <f>IF(ISNUMBER($G106),$G106-IF(ISNUMBER($H106),$H106,0),"")</f>
        <v/>
      </c>
      <c r="J106" s="26" t="n"/>
      <c r="K106" s="29">
        <f>IF(ISNUMBER($D106),$D106-$C$4,"")</f>
        <v/>
      </c>
      <c r="L106" s="30">
        <f>IF($N106=1,$D106-TODAY(),"")</f>
        <v/>
      </c>
      <c r="M106" s="25" t="n"/>
      <c r="N106" s="31">
        <f>IF(ISNUMBER($D106),IF(OR($J106="Picked up",$J106="Canceled"),0,1),0)</f>
        <v/>
      </c>
      <c r="O106" s="31">
        <f>IF($N106=1,IF(AND($D106-TODAY()&gt;=0,$D106-TODAY()&lt;=$C$5),1,0),0)</f>
        <v/>
      </c>
      <c r="P106" s="31">
        <f>IF($N106=1,IF($D106-TODAY()&lt;0,1,0),0)</f>
        <v/>
      </c>
      <c r="Q106" s="31">
        <f>IF(AND($N106=1,ISNUMBER($G106)),$I106,0)</f>
        <v/>
      </c>
      <c r="R106" s="31">
        <f>IF($N106=1,IF($D106-TODAY()&gt;=0,$D106-TODAY(),""),"")</f>
        <v/>
      </c>
    </row>
    <row r="107">
      <c r="A107" s="23" t="n">
        <v>100</v>
      </c>
      <c r="B107" s="24" t="n"/>
      <c r="C107" s="25" t="n"/>
      <c r="D107" s="24" t="n"/>
      <c r="E107" s="26" t="n"/>
      <c r="F107" s="26" t="n"/>
      <c r="G107" s="27" t="n"/>
      <c r="H107" s="27" t="n"/>
      <c r="I107" s="28">
        <f>IF(ISNUMBER($G107),$G107-IF(ISNUMBER($H107),$H107,0),"")</f>
        <v/>
      </c>
      <c r="J107" s="26" t="n"/>
      <c r="K107" s="29">
        <f>IF(ISNUMBER($D107),$D107-$C$4,"")</f>
        <v/>
      </c>
      <c r="L107" s="30">
        <f>IF($N107=1,$D107-TODAY(),"")</f>
        <v/>
      </c>
      <c r="M107" s="25" t="n"/>
      <c r="N107" s="31">
        <f>IF(ISNUMBER($D107),IF(OR($J107="Picked up",$J107="Canceled"),0,1),0)</f>
        <v/>
      </c>
      <c r="O107" s="31">
        <f>IF($N107=1,IF(AND($D107-TODAY()&gt;=0,$D107-TODAY()&lt;=$C$5),1,0),0)</f>
        <v/>
      </c>
      <c r="P107" s="31">
        <f>IF($N107=1,IF($D107-TODAY()&lt;0,1,0),0)</f>
        <v/>
      </c>
      <c r="Q107" s="31">
        <f>IF(AND($N107=1,ISNUMBER($G107)),$I107,0)</f>
        <v/>
      </c>
      <c r="R107" s="31">
        <f>IF($N107=1,IF($D107-TODAY()&gt;=0,$D107-TODAY(),""),"")</f>
        <v/>
      </c>
    </row>
    <row r="108">
      <c r="A108" s="23" t="n">
        <v>101</v>
      </c>
      <c r="B108" s="24" t="n"/>
      <c r="C108" s="25" t="n"/>
      <c r="D108" s="24" t="n"/>
      <c r="E108" s="26" t="n"/>
      <c r="F108" s="26" t="n"/>
      <c r="G108" s="27" t="n"/>
      <c r="H108" s="27" t="n"/>
      <c r="I108" s="28">
        <f>IF(ISNUMBER($G108),$G108-IF(ISNUMBER($H108),$H108,0),"")</f>
        <v/>
      </c>
      <c r="J108" s="26" t="n"/>
      <c r="K108" s="29">
        <f>IF(ISNUMBER($D108),$D108-$C$4,"")</f>
        <v/>
      </c>
      <c r="L108" s="30">
        <f>IF($N108=1,$D108-TODAY(),"")</f>
        <v/>
      </c>
      <c r="M108" s="25" t="n"/>
      <c r="N108" s="31">
        <f>IF(ISNUMBER($D108),IF(OR($J108="Picked up",$J108="Canceled"),0,1),0)</f>
        <v/>
      </c>
      <c r="O108" s="31">
        <f>IF($N108=1,IF(AND($D108-TODAY()&gt;=0,$D108-TODAY()&lt;=$C$5),1,0),0)</f>
        <v/>
      </c>
      <c r="P108" s="31">
        <f>IF($N108=1,IF($D108-TODAY()&lt;0,1,0),0)</f>
        <v/>
      </c>
      <c r="Q108" s="31">
        <f>IF(AND($N108=1,ISNUMBER($G108)),$I108,0)</f>
        <v/>
      </c>
      <c r="R108" s="31">
        <f>IF($N108=1,IF($D108-TODAY()&gt;=0,$D108-TODAY(),""),"")</f>
        <v/>
      </c>
    </row>
    <row r="109">
      <c r="A109" s="23" t="n">
        <v>102</v>
      </c>
      <c r="B109" s="24" t="n"/>
      <c r="C109" s="25" t="n"/>
      <c r="D109" s="24" t="n"/>
      <c r="E109" s="26" t="n"/>
      <c r="F109" s="26" t="n"/>
      <c r="G109" s="27" t="n"/>
      <c r="H109" s="27" t="n"/>
      <c r="I109" s="28">
        <f>IF(ISNUMBER($G109),$G109-IF(ISNUMBER($H109),$H109,0),"")</f>
        <v/>
      </c>
      <c r="J109" s="26" t="n"/>
      <c r="K109" s="29">
        <f>IF(ISNUMBER($D109),$D109-$C$4,"")</f>
        <v/>
      </c>
      <c r="L109" s="30">
        <f>IF($N109=1,$D109-TODAY(),"")</f>
        <v/>
      </c>
      <c r="M109" s="25" t="n"/>
      <c r="N109" s="31">
        <f>IF(ISNUMBER($D109),IF(OR($J109="Picked up",$J109="Canceled"),0,1),0)</f>
        <v/>
      </c>
      <c r="O109" s="31">
        <f>IF($N109=1,IF(AND($D109-TODAY()&gt;=0,$D109-TODAY()&lt;=$C$5),1,0),0)</f>
        <v/>
      </c>
      <c r="P109" s="31">
        <f>IF($N109=1,IF($D109-TODAY()&lt;0,1,0),0)</f>
        <v/>
      </c>
      <c r="Q109" s="31">
        <f>IF(AND($N109=1,ISNUMBER($G109)),$I109,0)</f>
        <v/>
      </c>
      <c r="R109" s="31">
        <f>IF($N109=1,IF($D109-TODAY()&gt;=0,$D109-TODAY(),""),"")</f>
        <v/>
      </c>
    </row>
    <row r="110">
      <c r="A110" s="23" t="n">
        <v>103</v>
      </c>
      <c r="B110" s="24" t="n"/>
      <c r="C110" s="25" t="n"/>
      <c r="D110" s="24" t="n"/>
      <c r="E110" s="26" t="n"/>
      <c r="F110" s="26" t="n"/>
      <c r="G110" s="27" t="n"/>
      <c r="H110" s="27" t="n"/>
      <c r="I110" s="28">
        <f>IF(ISNUMBER($G110),$G110-IF(ISNUMBER($H110),$H110,0),"")</f>
        <v/>
      </c>
      <c r="J110" s="26" t="n"/>
      <c r="K110" s="29">
        <f>IF(ISNUMBER($D110),$D110-$C$4,"")</f>
        <v/>
      </c>
      <c r="L110" s="30">
        <f>IF($N110=1,$D110-TODAY(),"")</f>
        <v/>
      </c>
      <c r="M110" s="25" t="n"/>
      <c r="N110" s="31">
        <f>IF(ISNUMBER($D110),IF(OR($J110="Picked up",$J110="Canceled"),0,1),0)</f>
        <v/>
      </c>
      <c r="O110" s="31">
        <f>IF($N110=1,IF(AND($D110-TODAY()&gt;=0,$D110-TODAY()&lt;=$C$5),1,0),0)</f>
        <v/>
      </c>
      <c r="P110" s="31">
        <f>IF($N110=1,IF($D110-TODAY()&lt;0,1,0),0)</f>
        <v/>
      </c>
      <c r="Q110" s="31">
        <f>IF(AND($N110=1,ISNUMBER($G110)),$I110,0)</f>
        <v/>
      </c>
      <c r="R110" s="31">
        <f>IF($N110=1,IF($D110-TODAY()&gt;=0,$D110-TODAY(),""),"")</f>
        <v/>
      </c>
    </row>
    <row r="111">
      <c r="A111" s="23" t="n">
        <v>104</v>
      </c>
      <c r="B111" s="24" t="n"/>
      <c r="C111" s="25" t="n"/>
      <c r="D111" s="24" t="n"/>
      <c r="E111" s="26" t="n"/>
      <c r="F111" s="26" t="n"/>
      <c r="G111" s="27" t="n"/>
      <c r="H111" s="27" t="n"/>
      <c r="I111" s="28">
        <f>IF(ISNUMBER($G111),$G111-IF(ISNUMBER($H111),$H111,0),"")</f>
        <v/>
      </c>
      <c r="J111" s="26" t="n"/>
      <c r="K111" s="29">
        <f>IF(ISNUMBER($D111),$D111-$C$4,"")</f>
        <v/>
      </c>
      <c r="L111" s="30">
        <f>IF($N111=1,$D111-TODAY(),"")</f>
        <v/>
      </c>
      <c r="M111" s="25" t="n"/>
      <c r="N111" s="31">
        <f>IF(ISNUMBER($D111),IF(OR($J111="Picked up",$J111="Canceled"),0,1),0)</f>
        <v/>
      </c>
      <c r="O111" s="31">
        <f>IF($N111=1,IF(AND($D111-TODAY()&gt;=0,$D111-TODAY()&lt;=$C$5),1,0),0)</f>
        <v/>
      </c>
      <c r="P111" s="31">
        <f>IF($N111=1,IF($D111-TODAY()&lt;0,1,0),0)</f>
        <v/>
      </c>
      <c r="Q111" s="31">
        <f>IF(AND($N111=1,ISNUMBER($G111)),$I111,0)</f>
        <v/>
      </c>
      <c r="R111" s="31">
        <f>IF($N111=1,IF($D111-TODAY()&gt;=0,$D111-TODAY(),""),"")</f>
        <v/>
      </c>
    </row>
    <row r="112">
      <c r="A112" s="23" t="n">
        <v>105</v>
      </c>
      <c r="B112" s="24" t="n"/>
      <c r="C112" s="25" t="n"/>
      <c r="D112" s="24" t="n"/>
      <c r="E112" s="26" t="n"/>
      <c r="F112" s="26" t="n"/>
      <c r="G112" s="27" t="n"/>
      <c r="H112" s="27" t="n"/>
      <c r="I112" s="28">
        <f>IF(ISNUMBER($G112),$G112-IF(ISNUMBER($H112),$H112,0),"")</f>
        <v/>
      </c>
      <c r="J112" s="26" t="n"/>
      <c r="K112" s="29">
        <f>IF(ISNUMBER($D112),$D112-$C$4,"")</f>
        <v/>
      </c>
      <c r="L112" s="30">
        <f>IF($N112=1,$D112-TODAY(),"")</f>
        <v/>
      </c>
      <c r="M112" s="25" t="n"/>
      <c r="N112" s="31">
        <f>IF(ISNUMBER($D112),IF(OR($J112="Picked up",$J112="Canceled"),0,1),0)</f>
        <v/>
      </c>
      <c r="O112" s="31">
        <f>IF($N112=1,IF(AND($D112-TODAY()&gt;=0,$D112-TODAY()&lt;=$C$5),1,0),0)</f>
        <v/>
      </c>
      <c r="P112" s="31">
        <f>IF($N112=1,IF($D112-TODAY()&lt;0,1,0),0)</f>
        <v/>
      </c>
      <c r="Q112" s="31">
        <f>IF(AND($N112=1,ISNUMBER($G112)),$I112,0)</f>
        <v/>
      </c>
      <c r="R112" s="31">
        <f>IF($N112=1,IF($D112-TODAY()&gt;=0,$D112-TODAY(),""),"")</f>
        <v/>
      </c>
    </row>
    <row r="113">
      <c r="A113" s="23" t="n">
        <v>106</v>
      </c>
      <c r="B113" s="24" t="n"/>
      <c r="C113" s="25" t="n"/>
      <c r="D113" s="24" t="n"/>
      <c r="E113" s="26" t="n"/>
      <c r="F113" s="26" t="n"/>
      <c r="G113" s="27" t="n"/>
      <c r="H113" s="27" t="n"/>
      <c r="I113" s="28">
        <f>IF(ISNUMBER($G113),$G113-IF(ISNUMBER($H113),$H113,0),"")</f>
        <v/>
      </c>
      <c r="J113" s="26" t="n"/>
      <c r="K113" s="29">
        <f>IF(ISNUMBER($D113),$D113-$C$4,"")</f>
        <v/>
      </c>
      <c r="L113" s="30">
        <f>IF($N113=1,$D113-TODAY(),"")</f>
        <v/>
      </c>
      <c r="M113" s="25" t="n"/>
      <c r="N113" s="31">
        <f>IF(ISNUMBER($D113),IF(OR($J113="Picked up",$J113="Canceled"),0,1),0)</f>
        <v/>
      </c>
      <c r="O113" s="31">
        <f>IF($N113=1,IF(AND($D113-TODAY()&gt;=0,$D113-TODAY()&lt;=$C$5),1,0),0)</f>
        <v/>
      </c>
      <c r="P113" s="31">
        <f>IF($N113=1,IF($D113-TODAY()&lt;0,1,0),0)</f>
        <v/>
      </c>
      <c r="Q113" s="31">
        <f>IF(AND($N113=1,ISNUMBER($G113)),$I113,0)</f>
        <v/>
      </c>
      <c r="R113" s="31">
        <f>IF($N113=1,IF($D113-TODAY()&gt;=0,$D113-TODAY(),""),"")</f>
        <v/>
      </c>
    </row>
    <row r="114">
      <c r="A114" s="23" t="n">
        <v>107</v>
      </c>
      <c r="B114" s="24" t="n"/>
      <c r="C114" s="25" t="n"/>
      <c r="D114" s="24" t="n"/>
      <c r="E114" s="26" t="n"/>
      <c r="F114" s="26" t="n"/>
      <c r="G114" s="27" t="n"/>
      <c r="H114" s="27" t="n"/>
      <c r="I114" s="28">
        <f>IF(ISNUMBER($G114),$G114-IF(ISNUMBER($H114),$H114,0),"")</f>
        <v/>
      </c>
      <c r="J114" s="26" t="n"/>
      <c r="K114" s="29">
        <f>IF(ISNUMBER($D114),$D114-$C$4,"")</f>
        <v/>
      </c>
      <c r="L114" s="30">
        <f>IF($N114=1,$D114-TODAY(),"")</f>
        <v/>
      </c>
      <c r="M114" s="25" t="n"/>
      <c r="N114" s="31">
        <f>IF(ISNUMBER($D114),IF(OR($J114="Picked up",$J114="Canceled"),0,1),0)</f>
        <v/>
      </c>
      <c r="O114" s="31">
        <f>IF($N114=1,IF(AND($D114-TODAY()&gt;=0,$D114-TODAY()&lt;=$C$5),1,0),0)</f>
        <v/>
      </c>
      <c r="P114" s="31">
        <f>IF($N114=1,IF($D114-TODAY()&lt;0,1,0),0)</f>
        <v/>
      </c>
      <c r="Q114" s="31">
        <f>IF(AND($N114=1,ISNUMBER($G114)),$I114,0)</f>
        <v/>
      </c>
      <c r="R114" s="31">
        <f>IF($N114=1,IF($D114-TODAY()&gt;=0,$D114-TODAY(),""),"")</f>
        <v/>
      </c>
    </row>
    <row r="115">
      <c r="A115" s="23" t="n">
        <v>108</v>
      </c>
      <c r="B115" s="24" t="n"/>
      <c r="C115" s="25" t="n"/>
      <c r="D115" s="24" t="n"/>
      <c r="E115" s="26" t="n"/>
      <c r="F115" s="26" t="n"/>
      <c r="G115" s="27" t="n"/>
      <c r="H115" s="27" t="n"/>
      <c r="I115" s="28">
        <f>IF(ISNUMBER($G115),$G115-IF(ISNUMBER($H115),$H115,0),"")</f>
        <v/>
      </c>
      <c r="J115" s="26" t="n"/>
      <c r="K115" s="29">
        <f>IF(ISNUMBER($D115),$D115-$C$4,"")</f>
        <v/>
      </c>
      <c r="L115" s="30">
        <f>IF($N115=1,$D115-TODAY(),"")</f>
        <v/>
      </c>
      <c r="M115" s="25" t="n"/>
      <c r="N115" s="31">
        <f>IF(ISNUMBER($D115),IF(OR($J115="Picked up",$J115="Canceled"),0,1),0)</f>
        <v/>
      </c>
      <c r="O115" s="31">
        <f>IF($N115=1,IF(AND($D115-TODAY()&gt;=0,$D115-TODAY()&lt;=$C$5),1,0),0)</f>
        <v/>
      </c>
      <c r="P115" s="31">
        <f>IF($N115=1,IF($D115-TODAY()&lt;0,1,0),0)</f>
        <v/>
      </c>
      <c r="Q115" s="31">
        <f>IF(AND($N115=1,ISNUMBER($G115)),$I115,0)</f>
        <v/>
      </c>
      <c r="R115" s="31">
        <f>IF($N115=1,IF($D115-TODAY()&gt;=0,$D115-TODAY(),""),"")</f>
        <v/>
      </c>
    </row>
    <row r="116">
      <c r="A116" s="23" t="n">
        <v>109</v>
      </c>
      <c r="B116" s="24" t="n"/>
      <c r="C116" s="25" t="n"/>
      <c r="D116" s="24" t="n"/>
      <c r="E116" s="26" t="n"/>
      <c r="F116" s="26" t="n"/>
      <c r="G116" s="27" t="n"/>
      <c r="H116" s="27" t="n"/>
      <c r="I116" s="28">
        <f>IF(ISNUMBER($G116),$G116-IF(ISNUMBER($H116),$H116,0),"")</f>
        <v/>
      </c>
      <c r="J116" s="26" t="n"/>
      <c r="K116" s="29">
        <f>IF(ISNUMBER($D116),$D116-$C$4,"")</f>
        <v/>
      </c>
      <c r="L116" s="30">
        <f>IF($N116=1,$D116-TODAY(),"")</f>
        <v/>
      </c>
      <c r="M116" s="25" t="n"/>
      <c r="N116" s="31">
        <f>IF(ISNUMBER($D116),IF(OR($J116="Picked up",$J116="Canceled"),0,1),0)</f>
        <v/>
      </c>
      <c r="O116" s="31">
        <f>IF($N116=1,IF(AND($D116-TODAY()&gt;=0,$D116-TODAY()&lt;=$C$5),1,0),0)</f>
        <v/>
      </c>
      <c r="P116" s="31">
        <f>IF($N116=1,IF($D116-TODAY()&lt;0,1,0),0)</f>
        <v/>
      </c>
      <c r="Q116" s="31">
        <f>IF(AND($N116=1,ISNUMBER($G116)),$I116,0)</f>
        <v/>
      </c>
      <c r="R116" s="31">
        <f>IF($N116=1,IF($D116-TODAY()&gt;=0,$D116-TODAY(),""),"")</f>
        <v/>
      </c>
    </row>
    <row r="117">
      <c r="A117" s="23" t="n">
        <v>110</v>
      </c>
      <c r="B117" s="24" t="n"/>
      <c r="C117" s="25" t="n"/>
      <c r="D117" s="24" t="n"/>
      <c r="E117" s="26" t="n"/>
      <c r="F117" s="26" t="n"/>
      <c r="G117" s="27" t="n"/>
      <c r="H117" s="27" t="n"/>
      <c r="I117" s="28">
        <f>IF(ISNUMBER($G117),$G117-IF(ISNUMBER($H117),$H117,0),"")</f>
        <v/>
      </c>
      <c r="J117" s="26" t="n"/>
      <c r="K117" s="29">
        <f>IF(ISNUMBER($D117),$D117-$C$4,"")</f>
        <v/>
      </c>
      <c r="L117" s="30">
        <f>IF($N117=1,$D117-TODAY(),"")</f>
        <v/>
      </c>
      <c r="M117" s="25" t="n"/>
      <c r="N117" s="31">
        <f>IF(ISNUMBER($D117),IF(OR($J117="Picked up",$J117="Canceled"),0,1),0)</f>
        <v/>
      </c>
      <c r="O117" s="31">
        <f>IF($N117=1,IF(AND($D117-TODAY()&gt;=0,$D117-TODAY()&lt;=$C$5),1,0),0)</f>
        <v/>
      </c>
      <c r="P117" s="31">
        <f>IF($N117=1,IF($D117-TODAY()&lt;0,1,0),0)</f>
        <v/>
      </c>
      <c r="Q117" s="31">
        <f>IF(AND($N117=1,ISNUMBER($G117)),$I117,0)</f>
        <v/>
      </c>
      <c r="R117" s="31">
        <f>IF($N117=1,IF($D117-TODAY()&gt;=0,$D117-TODAY(),""),"")</f>
        <v/>
      </c>
    </row>
    <row r="118">
      <c r="A118" s="23" t="n">
        <v>111</v>
      </c>
      <c r="B118" s="24" t="n"/>
      <c r="C118" s="25" t="n"/>
      <c r="D118" s="24" t="n"/>
      <c r="E118" s="26" t="n"/>
      <c r="F118" s="26" t="n"/>
      <c r="G118" s="27" t="n"/>
      <c r="H118" s="27" t="n"/>
      <c r="I118" s="28">
        <f>IF(ISNUMBER($G118),$G118-IF(ISNUMBER($H118),$H118,0),"")</f>
        <v/>
      </c>
      <c r="J118" s="26" t="n"/>
      <c r="K118" s="29">
        <f>IF(ISNUMBER($D118),$D118-$C$4,"")</f>
        <v/>
      </c>
      <c r="L118" s="30">
        <f>IF($N118=1,$D118-TODAY(),"")</f>
        <v/>
      </c>
      <c r="M118" s="25" t="n"/>
      <c r="N118" s="31">
        <f>IF(ISNUMBER($D118),IF(OR($J118="Picked up",$J118="Canceled"),0,1),0)</f>
        <v/>
      </c>
      <c r="O118" s="31">
        <f>IF($N118=1,IF(AND($D118-TODAY()&gt;=0,$D118-TODAY()&lt;=$C$5),1,0),0)</f>
        <v/>
      </c>
      <c r="P118" s="31">
        <f>IF($N118=1,IF($D118-TODAY()&lt;0,1,0),0)</f>
        <v/>
      </c>
      <c r="Q118" s="31">
        <f>IF(AND($N118=1,ISNUMBER($G118)),$I118,0)</f>
        <v/>
      </c>
      <c r="R118" s="31">
        <f>IF($N118=1,IF($D118-TODAY()&gt;=0,$D118-TODAY(),""),"")</f>
        <v/>
      </c>
    </row>
    <row r="119">
      <c r="A119" s="23" t="n">
        <v>112</v>
      </c>
      <c r="B119" s="24" t="n"/>
      <c r="C119" s="25" t="n"/>
      <c r="D119" s="24" t="n"/>
      <c r="E119" s="26" t="n"/>
      <c r="F119" s="26" t="n"/>
      <c r="G119" s="27" t="n"/>
      <c r="H119" s="27" t="n"/>
      <c r="I119" s="28">
        <f>IF(ISNUMBER($G119),$G119-IF(ISNUMBER($H119),$H119,0),"")</f>
        <v/>
      </c>
      <c r="J119" s="26" t="n"/>
      <c r="K119" s="29">
        <f>IF(ISNUMBER($D119),$D119-$C$4,"")</f>
        <v/>
      </c>
      <c r="L119" s="30">
        <f>IF($N119=1,$D119-TODAY(),"")</f>
        <v/>
      </c>
      <c r="M119" s="25" t="n"/>
      <c r="N119" s="31">
        <f>IF(ISNUMBER($D119),IF(OR($J119="Picked up",$J119="Canceled"),0,1),0)</f>
        <v/>
      </c>
      <c r="O119" s="31">
        <f>IF($N119=1,IF(AND($D119-TODAY()&gt;=0,$D119-TODAY()&lt;=$C$5),1,0),0)</f>
        <v/>
      </c>
      <c r="P119" s="31">
        <f>IF($N119=1,IF($D119-TODAY()&lt;0,1,0),0)</f>
        <v/>
      </c>
      <c r="Q119" s="31">
        <f>IF(AND($N119=1,ISNUMBER($G119)),$I119,0)</f>
        <v/>
      </c>
      <c r="R119" s="31">
        <f>IF($N119=1,IF($D119-TODAY()&gt;=0,$D119-TODAY(),""),"")</f>
        <v/>
      </c>
    </row>
    <row r="120">
      <c r="A120" s="23" t="n">
        <v>113</v>
      </c>
      <c r="B120" s="24" t="n"/>
      <c r="C120" s="25" t="n"/>
      <c r="D120" s="24" t="n"/>
      <c r="E120" s="26" t="n"/>
      <c r="F120" s="26" t="n"/>
      <c r="G120" s="27" t="n"/>
      <c r="H120" s="27" t="n"/>
      <c r="I120" s="28">
        <f>IF(ISNUMBER($G120),$G120-IF(ISNUMBER($H120),$H120,0),"")</f>
        <v/>
      </c>
      <c r="J120" s="26" t="n"/>
      <c r="K120" s="29">
        <f>IF(ISNUMBER($D120),$D120-$C$4,"")</f>
        <v/>
      </c>
      <c r="L120" s="30">
        <f>IF($N120=1,$D120-TODAY(),"")</f>
        <v/>
      </c>
      <c r="M120" s="25" t="n"/>
      <c r="N120" s="31">
        <f>IF(ISNUMBER($D120),IF(OR($J120="Picked up",$J120="Canceled"),0,1),0)</f>
        <v/>
      </c>
      <c r="O120" s="31">
        <f>IF($N120=1,IF(AND($D120-TODAY()&gt;=0,$D120-TODAY()&lt;=$C$5),1,0),0)</f>
        <v/>
      </c>
      <c r="P120" s="31">
        <f>IF($N120=1,IF($D120-TODAY()&lt;0,1,0),0)</f>
        <v/>
      </c>
      <c r="Q120" s="31">
        <f>IF(AND($N120=1,ISNUMBER($G120)),$I120,0)</f>
        <v/>
      </c>
      <c r="R120" s="31">
        <f>IF($N120=1,IF($D120-TODAY()&gt;=0,$D120-TODAY(),""),"")</f>
        <v/>
      </c>
    </row>
    <row r="121">
      <c r="A121" s="23" t="n">
        <v>114</v>
      </c>
      <c r="B121" s="24" t="n"/>
      <c r="C121" s="25" t="n"/>
      <c r="D121" s="24" t="n"/>
      <c r="E121" s="26" t="n"/>
      <c r="F121" s="26" t="n"/>
      <c r="G121" s="27" t="n"/>
      <c r="H121" s="27" t="n"/>
      <c r="I121" s="28">
        <f>IF(ISNUMBER($G121),$G121-IF(ISNUMBER($H121),$H121,0),"")</f>
        <v/>
      </c>
      <c r="J121" s="26" t="n"/>
      <c r="K121" s="29">
        <f>IF(ISNUMBER($D121),$D121-$C$4,"")</f>
        <v/>
      </c>
      <c r="L121" s="30">
        <f>IF($N121=1,$D121-TODAY(),"")</f>
        <v/>
      </c>
      <c r="M121" s="25" t="n"/>
      <c r="N121" s="31">
        <f>IF(ISNUMBER($D121),IF(OR($J121="Picked up",$J121="Canceled"),0,1),0)</f>
        <v/>
      </c>
      <c r="O121" s="31">
        <f>IF($N121=1,IF(AND($D121-TODAY()&gt;=0,$D121-TODAY()&lt;=$C$5),1,0),0)</f>
        <v/>
      </c>
      <c r="P121" s="31">
        <f>IF($N121=1,IF($D121-TODAY()&lt;0,1,0),0)</f>
        <v/>
      </c>
      <c r="Q121" s="31">
        <f>IF(AND($N121=1,ISNUMBER($G121)),$I121,0)</f>
        <v/>
      </c>
      <c r="R121" s="31">
        <f>IF($N121=1,IF($D121-TODAY()&gt;=0,$D121-TODAY(),""),"")</f>
        <v/>
      </c>
    </row>
    <row r="122">
      <c r="A122" s="23" t="n">
        <v>115</v>
      </c>
      <c r="B122" s="24" t="n"/>
      <c r="C122" s="25" t="n"/>
      <c r="D122" s="24" t="n"/>
      <c r="E122" s="26" t="n"/>
      <c r="F122" s="26" t="n"/>
      <c r="G122" s="27" t="n"/>
      <c r="H122" s="27" t="n"/>
      <c r="I122" s="28">
        <f>IF(ISNUMBER($G122),$G122-IF(ISNUMBER($H122),$H122,0),"")</f>
        <v/>
      </c>
      <c r="J122" s="26" t="n"/>
      <c r="K122" s="29">
        <f>IF(ISNUMBER($D122),$D122-$C$4,"")</f>
        <v/>
      </c>
      <c r="L122" s="30">
        <f>IF($N122=1,$D122-TODAY(),"")</f>
        <v/>
      </c>
      <c r="M122" s="25" t="n"/>
      <c r="N122" s="31">
        <f>IF(ISNUMBER($D122),IF(OR($J122="Picked up",$J122="Canceled"),0,1),0)</f>
        <v/>
      </c>
      <c r="O122" s="31">
        <f>IF($N122=1,IF(AND($D122-TODAY()&gt;=0,$D122-TODAY()&lt;=$C$5),1,0),0)</f>
        <v/>
      </c>
      <c r="P122" s="31">
        <f>IF($N122=1,IF($D122-TODAY()&lt;0,1,0),0)</f>
        <v/>
      </c>
      <c r="Q122" s="31">
        <f>IF(AND($N122=1,ISNUMBER($G122)),$I122,0)</f>
        <v/>
      </c>
      <c r="R122" s="31">
        <f>IF($N122=1,IF($D122-TODAY()&gt;=0,$D122-TODAY(),""),"")</f>
        <v/>
      </c>
    </row>
    <row r="123">
      <c r="A123" s="23" t="n">
        <v>116</v>
      </c>
      <c r="B123" s="24" t="n"/>
      <c r="C123" s="25" t="n"/>
      <c r="D123" s="24" t="n"/>
      <c r="E123" s="26" t="n"/>
      <c r="F123" s="26" t="n"/>
      <c r="G123" s="27" t="n"/>
      <c r="H123" s="27" t="n"/>
      <c r="I123" s="28">
        <f>IF(ISNUMBER($G123),$G123-IF(ISNUMBER($H123),$H123,0),"")</f>
        <v/>
      </c>
      <c r="J123" s="26" t="n"/>
      <c r="K123" s="29">
        <f>IF(ISNUMBER($D123),$D123-$C$4,"")</f>
        <v/>
      </c>
      <c r="L123" s="30">
        <f>IF($N123=1,$D123-TODAY(),"")</f>
        <v/>
      </c>
      <c r="M123" s="25" t="n"/>
      <c r="N123" s="31">
        <f>IF(ISNUMBER($D123),IF(OR($J123="Picked up",$J123="Canceled"),0,1),0)</f>
        <v/>
      </c>
      <c r="O123" s="31">
        <f>IF($N123=1,IF(AND($D123-TODAY()&gt;=0,$D123-TODAY()&lt;=$C$5),1,0),0)</f>
        <v/>
      </c>
      <c r="P123" s="31">
        <f>IF($N123=1,IF($D123-TODAY()&lt;0,1,0),0)</f>
        <v/>
      </c>
      <c r="Q123" s="31">
        <f>IF(AND($N123=1,ISNUMBER($G123)),$I123,0)</f>
        <v/>
      </c>
      <c r="R123" s="31">
        <f>IF($N123=1,IF($D123-TODAY()&gt;=0,$D123-TODAY(),""),"")</f>
        <v/>
      </c>
    </row>
    <row r="124">
      <c r="A124" s="23" t="n">
        <v>117</v>
      </c>
      <c r="B124" s="24" t="n"/>
      <c r="C124" s="25" t="n"/>
      <c r="D124" s="24" t="n"/>
      <c r="E124" s="26" t="n"/>
      <c r="F124" s="26" t="n"/>
      <c r="G124" s="27" t="n"/>
      <c r="H124" s="27" t="n"/>
      <c r="I124" s="28">
        <f>IF(ISNUMBER($G124),$G124-IF(ISNUMBER($H124),$H124,0),"")</f>
        <v/>
      </c>
      <c r="J124" s="26" t="n"/>
      <c r="K124" s="29">
        <f>IF(ISNUMBER($D124),$D124-$C$4,"")</f>
        <v/>
      </c>
      <c r="L124" s="30">
        <f>IF($N124=1,$D124-TODAY(),"")</f>
        <v/>
      </c>
      <c r="M124" s="25" t="n"/>
      <c r="N124" s="31">
        <f>IF(ISNUMBER($D124),IF(OR($J124="Picked up",$J124="Canceled"),0,1),0)</f>
        <v/>
      </c>
      <c r="O124" s="31">
        <f>IF($N124=1,IF(AND($D124-TODAY()&gt;=0,$D124-TODAY()&lt;=$C$5),1,0),0)</f>
        <v/>
      </c>
      <c r="P124" s="31">
        <f>IF($N124=1,IF($D124-TODAY()&lt;0,1,0),0)</f>
        <v/>
      </c>
      <c r="Q124" s="31">
        <f>IF(AND($N124=1,ISNUMBER($G124)),$I124,0)</f>
        <v/>
      </c>
      <c r="R124" s="31">
        <f>IF($N124=1,IF($D124-TODAY()&gt;=0,$D124-TODAY(),""),"")</f>
        <v/>
      </c>
    </row>
    <row r="125">
      <c r="A125" s="23" t="n">
        <v>118</v>
      </c>
      <c r="B125" s="24" t="n"/>
      <c r="C125" s="25" t="n"/>
      <c r="D125" s="24" t="n"/>
      <c r="E125" s="26" t="n"/>
      <c r="F125" s="26" t="n"/>
      <c r="G125" s="27" t="n"/>
      <c r="H125" s="27" t="n"/>
      <c r="I125" s="28">
        <f>IF(ISNUMBER($G125),$G125-IF(ISNUMBER($H125),$H125,0),"")</f>
        <v/>
      </c>
      <c r="J125" s="26" t="n"/>
      <c r="K125" s="29">
        <f>IF(ISNUMBER($D125),$D125-$C$4,"")</f>
        <v/>
      </c>
      <c r="L125" s="30">
        <f>IF($N125=1,$D125-TODAY(),"")</f>
        <v/>
      </c>
      <c r="M125" s="25" t="n"/>
      <c r="N125" s="31">
        <f>IF(ISNUMBER($D125),IF(OR($J125="Picked up",$J125="Canceled"),0,1),0)</f>
        <v/>
      </c>
      <c r="O125" s="31">
        <f>IF($N125=1,IF(AND($D125-TODAY()&gt;=0,$D125-TODAY()&lt;=$C$5),1,0),0)</f>
        <v/>
      </c>
      <c r="P125" s="31">
        <f>IF($N125=1,IF($D125-TODAY()&lt;0,1,0),0)</f>
        <v/>
      </c>
      <c r="Q125" s="31">
        <f>IF(AND($N125=1,ISNUMBER($G125)),$I125,0)</f>
        <v/>
      </c>
      <c r="R125" s="31">
        <f>IF($N125=1,IF($D125-TODAY()&gt;=0,$D125-TODAY(),""),"")</f>
        <v/>
      </c>
    </row>
    <row r="126">
      <c r="A126" s="23" t="n">
        <v>119</v>
      </c>
      <c r="B126" s="24" t="n"/>
      <c r="C126" s="25" t="n"/>
      <c r="D126" s="24" t="n"/>
      <c r="E126" s="26" t="n"/>
      <c r="F126" s="26" t="n"/>
      <c r="G126" s="27" t="n"/>
      <c r="H126" s="27" t="n"/>
      <c r="I126" s="28">
        <f>IF(ISNUMBER($G126),$G126-IF(ISNUMBER($H126),$H126,0),"")</f>
        <v/>
      </c>
      <c r="J126" s="26" t="n"/>
      <c r="K126" s="29">
        <f>IF(ISNUMBER($D126),$D126-$C$4,"")</f>
        <v/>
      </c>
      <c r="L126" s="30">
        <f>IF($N126=1,$D126-TODAY(),"")</f>
        <v/>
      </c>
      <c r="M126" s="25" t="n"/>
      <c r="N126" s="31">
        <f>IF(ISNUMBER($D126),IF(OR($J126="Picked up",$J126="Canceled"),0,1),0)</f>
        <v/>
      </c>
      <c r="O126" s="31">
        <f>IF($N126=1,IF(AND($D126-TODAY()&gt;=0,$D126-TODAY()&lt;=$C$5),1,0),0)</f>
        <v/>
      </c>
      <c r="P126" s="31">
        <f>IF($N126=1,IF($D126-TODAY()&lt;0,1,0),0)</f>
        <v/>
      </c>
      <c r="Q126" s="31">
        <f>IF(AND($N126=1,ISNUMBER($G126)),$I126,0)</f>
        <v/>
      </c>
      <c r="R126" s="31">
        <f>IF($N126=1,IF($D126-TODAY()&gt;=0,$D126-TODAY(),""),"")</f>
        <v/>
      </c>
    </row>
    <row r="127">
      <c r="A127" s="23" t="n">
        <v>120</v>
      </c>
      <c r="B127" s="24" t="n"/>
      <c r="C127" s="25" t="n"/>
      <c r="D127" s="24" t="n"/>
      <c r="E127" s="26" t="n"/>
      <c r="F127" s="26" t="n"/>
      <c r="G127" s="27" t="n"/>
      <c r="H127" s="27" t="n"/>
      <c r="I127" s="28">
        <f>IF(ISNUMBER($G127),$G127-IF(ISNUMBER($H127),$H127,0),"")</f>
        <v/>
      </c>
      <c r="J127" s="26" t="n"/>
      <c r="K127" s="29">
        <f>IF(ISNUMBER($D127),$D127-$C$4,"")</f>
        <v/>
      </c>
      <c r="L127" s="30">
        <f>IF($N127=1,$D127-TODAY(),"")</f>
        <v/>
      </c>
      <c r="M127" s="25" t="n"/>
      <c r="N127" s="31">
        <f>IF(ISNUMBER($D127),IF(OR($J127="Picked up",$J127="Canceled"),0,1),0)</f>
        <v/>
      </c>
      <c r="O127" s="31">
        <f>IF($N127=1,IF(AND($D127-TODAY()&gt;=0,$D127-TODAY()&lt;=$C$5),1,0),0)</f>
        <v/>
      </c>
      <c r="P127" s="31">
        <f>IF($N127=1,IF($D127-TODAY()&lt;0,1,0),0)</f>
        <v/>
      </c>
      <c r="Q127" s="31">
        <f>IF(AND($N127=1,ISNUMBER($G127)),$I127,0)</f>
        <v/>
      </c>
      <c r="R127" s="31">
        <f>IF($N127=1,IF($D127-TODAY()&gt;=0,$D127-TODAY(),""),"")</f>
        <v/>
      </c>
    </row>
    <row r="128">
      <c r="A128" s="23" t="n">
        <v>121</v>
      </c>
      <c r="B128" s="24" t="n"/>
      <c r="C128" s="25" t="n"/>
      <c r="D128" s="24" t="n"/>
      <c r="E128" s="26" t="n"/>
      <c r="F128" s="26" t="n"/>
      <c r="G128" s="27" t="n"/>
      <c r="H128" s="27" t="n"/>
      <c r="I128" s="28">
        <f>IF(ISNUMBER($G128),$G128-IF(ISNUMBER($H128),$H128,0),"")</f>
        <v/>
      </c>
      <c r="J128" s="26" t="n"/>
      <c r="K128" s="29">
        <f>IF(ISNUMBER($D128),$D128-$C$4,"")</f>
        <v/>
      </c>
      <c r="L128" s="30">
        <f>IF($N128=1,$D128-TODAY(),"")</f>
        <v/>
      </c>
      <c r="M128" s="25" t="n"/>
      <c r="N128" s="31">
        <f>IF(ISNUMBER($D128),IF(OR($J128="Picked up",$J128="Canceled"),0,1),0)</f>
        <v/>
      </c>
      <c r="O128" s="31">
        <f>IF($N128=1,IF(AND($D128-TODAY()&gt;=0,$D128-TODAY()&lt;=$C$5),1,0),0)</f>
        <v/>
      </c>
      <c r="P128" s="31">
        <f>IF($N128=1,IF($D128-TODAY()&lt;0,1,0),0)</f>
        <v/>
      </c>
      <c r="Q128" s="31">
        <f>IF(AND($N128=1,ISNUMBER($G128)),$I128,0)</f>
        <v/>
      </c>
      <c r="R128" s="31">
        <f>IF($N128=1,IF($D128-TODAY()&gt;=0,$D128-TODAY(),""),"")</f>
        <v/>
      </c>
    </row>
    <row r="129">
      <c r="A129" s="23" t="n">
        <v>122</v>
      </c>
      <c r="B129" s="24" t="n"/>
      <c r="C129" s="25" t="n"/>
      <c r="D129" s="24" t="n"/>
      <c r="E129" s="26" t="n"/>
      <c r="F129" s="26" t="n"/>
      <c r="G129" s="27" t="n"/>
      <c r="H129" s="27" t="n"/>
      <c r="I129" s="28">
        <f>IF(ISNUMBER($G129),$G129-IF(ISNUMBER($H129),$H129,0),"")</f>
        <v/>
      </c>
      <c r="J129" s="26" t="n"/>
      <c r="K129" s="29">
        <f>IF(ISNUMBER($D129),$D129-$C$4,"")</f>
        <v/>
      </c>
      <c r="L129" s="30">
        <f>IF($N129=1,$D129-TODAY(),"")</f>
        <v/>
      </c>
      <c r="M129" s="25" t="n"/>
      <c r="N129" s="31">
        <f>IF(ISNUMBER($D129),IF(OR($J129="Picked up",$J129="Canceled"),0,1),0)</f>
        <v/>
      </c>
      <c r="O129" s="31">
        <f>IF($N129=1,IF(AND($D129-TODAY()&gt;=0,$D129-TODAY()&lt;=$C$5),1,0),0)</f>
        <v/>
      </c>
      <c r="P129" s="31">
        <f>IF($N129=1,IF($D129-TODAY()&lt;0,1,0),0)</f>
        <v/>
      </c>
      <c r="Q129" s="31">
        <f>IF(AND($N129=1,ISNUMBER($G129)),$I129,0)</f>
        <v/>
      </c>
      <c r="R129" s="31">
        <f>IF($N129=1,IF($D129-TODAY()&gt;=0,$D129-TODAY(),""),"")</f>
        <v/>
      </c>
    </row>
    <row r="130">
      <c r="A130" s="23" t="n">
        <v>123</v>
      </c>
      <c r="B130" s="24" t="n"/>
      <c r="C130" s="25" t="n"/>
      <c r="D130" s="24" t="n"/>
      <c r="E130" s="26" t="n"/>
      <c r="F130" s="26" t="n"/>
      <c r="G130" s="27" t="n"/>
      <c r="H130" s="27" t="n"/>
      <c r="I130" s="28">
        <f>IF(ISNUMBER($G130),$G130-IF(ISNUMBER($H130),$H130,0),"")</f>
        <v/>
      </c>
      <c r="J130" s="26" t="n"/>
      <c r="K130" s="29">
        <f>IF(ISNUMBER($D130),$D130-$C$4,"")</f>
        <v/>
      </c>
      <c r="L130" s="30">
        <f>IF($N130=1,$D130-TODAY(),"")</f>
        <v/>
      </c>
      <c r="M130" s="25" t="n"/>
      <c r="N130" s="31">
        <f>IF(ISNUMBER($D130),IF(OR($J130="Picked up",$J130="Canceled"),0,1),0)</f>
        <v/>
      </c>
      <c r="O130" s="31">
        <f>IF($N130=1,IF(AND($D130-TODAY()&gt;=0,$D130-TODAY()&lt;=$C$5),1,0),0)</f>
        <v/>
      </c>
      <c r="P130" s="31">
        <f>IF($N130=1,IF($D130-TODAY()&lt;0,1,0),0)</f>
        <v/>
      </c>
      <c r="Q130" s="31">
        <f>IF(AND($N130=1,ISNUMBER($G130)),$I130,0)</f>
        <v/>
      </c>
      <c r="R130" s="31">
        <f>IF($N130=1,IF($D130-TODAY()&gt;=0,$D130-TODAY(),""),"")</f>
        <v/>
      </c>
    </row>
    <row r="131">
      <c r="A131" s="23" t="n">
        <v>124</v>
      </c>
      <c r="B131" s="24" t="n"/>
      <c r="C131" s="25" t="n"/>
      <c r="D131" s="24" t="n"/>
      <c r="E131" s="26" t="n"/>
      <c r="F131" s="26" t="n"/>
      <c r="G131" s="27" t="n"/>
      <c r="H131" s="27" t="n"/>
      <c r="I131" s="28">
        <f>IF(ISNUMBER($G131),$G131-IF(ISNUMBER($H131),$H131,0),"")</f>
        <v/>
      </c>
      <c r="J131" s="26" t="n"/>
      <c r="K131" s="29">
        <f>IF(ISNUMBER($D131),$D131-$C$4,"")</f>
        <v/>
      </c>
      <c r="L131" s="30">
        <f>IF($N131=1,$D131-TODAY(),"")</f>
        <v/>
      </c>
      <c r="M131" s="25" t="n"/>
      <c r="N131" s="31">
        <f>IF(ISNUMBER($D131),IF(OR($J131="Picked up",$J131="Canceled"),0,1),0)</f>
        <v/>
      </c>
      <c r="O131" s="31">
        <f>IF($N131=1,IF(AND($D131-TODAY()&gt;=0,$D131-TODAY()&lt;=$C$5),1,0),0)</f>
        <v/>
      </c>
      <c r="P131" s="31">
        <f>IF($N131=1,IF($D131-TODAY()&lt;0,1,0),0)</f>
        <v/>
      </c>
      <c r="Q131" s="31">
        <f>IF(AND($N131=1,ISNUMBER($G131)),$I131,0)</f>
        <v/>
      </c>
      <c r="R131" s="31">
        <f>IF($N131=1,IF($D131-TODAY()&gt;=0,$D131-TODAY(),""),"")</f>
        <v/>
      </c>
    </row>
    <row r="132">
      <c r="A132" s="23" t="n">
        <v>125</v>
      </c>
      <c r="B132" s="24" t="n"/>
      <c r="C132" s="25" t="n"/>
      <c r="D132" s="24" t="n"/>
      <c r="E132" s="26" t="n"/>
      <c r="F132" s="26" t="n"/>
      <c r="G132" s="27" t="n"/>
      <c r="H132" s="27" t="n"/>
      <c r="I132" s="28">
        <f>IF(ISNUMBER($G132),$G132-IF(ISNUMBER($H132),$H132,0),"")</f>
        <v/>
      </c>
      <c r="J132" s="26" t="n"/>
      <c r="K132" s="29">
        <f>IF(ISNUMBER($D132),$D132-$C$4,"")</f>
        <v/>
      </c>
      <c r="L132" s="30">
        <f>IF($N132=1,$D132-TODAY(),"")</f>
        <v/>
      </c>
      <c r="M132" s="25" t="n"/>
      <c r="N132" s="31">
        <f>IF(ISNUMBER($D132),IF(OR($J132="Picked up",$J132="Canceled"),0,1),0)</f>
        <v/>
      </c>
      <c r="O132" s="31">
        <f>IF($N132=1,IF(AND($D132-TODAY()&gt;=0,$D132-TODAY()&lt;=$C$5),1,0),0)</f>
        <v/>
      </c>
      <c r="P132" s="31">
        <f>IF($N132=1,IF($D132-TODAY()&lt;0,1,0),0)</f>
        <v/>
      </c>
      <c r="Q132" s="31">
        <f>IF(AND($N132=1,ISNUMBER($G132)),$I132,0)</f>
        <v/>
      </c>
      <c r="R132" s="31">
        <f>IF($N132=1,IF($D132-TODAY()&gt;=0,$D132-TODAY(),""),"")</f>
        <v/>
      </c>
    </row>
    <row r="133">
      <c r="A133" s="23" t="n">
        <v>126</v>
      </c>
      <c r="B133" s="24" t="n"/>
      <c r="C133" s="25" t="n"/>
      <c r="D133" s="24" t="n"/>
      <c r="E133" s="26" t="n"/>
      <c r="F133" s="26" t="n"/>
      <c r="G133" s="27" t="n"/>
      <c r="H133" s="27" t="n"/>
      <c r="I133" s="28">
        <f>IF(ISNUMBER($G133),$G133-IF(ISNUMBER($H133),$H133,0),"")</f>
        <v/>
      </c>
      <c r="J133" s="26" t="n"/>
      <c r="K133" s="29">
        <f>IF(ISNUMBER($D133),$D133-$C$4,"")</f>
        <v/>
      </c>
      <c r="L133" s="30">
        <f>IF($N133=1,$D133-TODAY(),"")</f>
        <v/>
      </c>
      <c r="M133" s="25" t="n"/>
      <c r="N133" s="31">
        <f>IF(ISNUMBER($D133),IF(OR($J133="Picked up",$J133="Canceled"),0,1),0)</f>
        <v/>
      </c>
      <c r="O133" s="31">
        <f>IF($N133=1,IF(AND($D133-TODAY()&gt;=0,$D133-TODAY()&lt;=$C$5),1,0),0)</f>
        <v/>
      </c>
      <c r="P133" s="31">
        <f>IF($N133=1,IF($D133-TODAY()&lt;0,1,0),0)</f>
        <v/>
      </c>
      <c r="Q133" s="31">
        <f>IF(AND($N133=1,ISNUMBER($G133)),$I133,0)</f>
        <v/>
      </c>
      <c r="R133" s="31">
        <f>IF($N133=1,IF($D133-TODAY()&gt;=0,$D133-TODAY(),""),"")</f>
        <v/>
      </c>
    </row>
    <row r="134">
      <c r="A134" s="23" t="n">
        <v>127</v>
      </c>
      <c r="B134" s="24" t="n"/>
      <c r="C134" s="25" t="n"/>
      <c r="D134" s="24" t="n"/>
      <c r="E134" s="26" t="n"/>
      <c r="F134" s="26" t="n"/>
      <c r="G134" s="27" t="n"/>
      <c r="H134" s="27" t="n"/>
      <c r="I134" s="28">
        <f>IF(ISNUMBER($G134),$G134-IF(ISNUMBER($H134),$H134,0),"")</f>
        <v/>
      </c>
      <c r="J134" s="26" t="n"/>
      <c r="K134" s="29">
        <f>IF(ISNUMBER($D134),$D134-$C$4,"")</f>
        <v/>
      </c>
      <c r="L134" s="30">
        <f>IF($N134=1,$D134-TODAY(),"")</f>
        <v/>
      </c>
      <c r="M134" s="25" t="n"/>
      <c r="N134" s="31">
        <f>IF(ISNUMBER($D134),IF(OR($J134="Picked up",$J134="Canceled"),0,1),0)</f>
        <v/>
      </c>
      <c r="O134" s="31">
        <f>IF($N134=1,IF(AND($D134-TODAY()&gt;=0,$D134-TODAY()&lt;=$C$5),1,0),0)</f>
        <v/>
      </c>
      <c r="P134" s="31">
        <f>IF($N134=1,IF($D134-TODAY()&lt;0,1,0),0)</f>
        <v/>
      </c>
      <c r="Q134" s="31">
        <f>IF(AND($N134=1,ISNUMBER($G134)),$I134,0)</f>
        <v/>
      </c>
      <c r="R134" s="31">
        <f>IF($N134=1,IF($D134-TODAY()&gt;=0,$D134-TODAY(),""),"")</f>
        <v/>
      </c>
    </row>
    <row r="135">
      <c r="A135" s="23" t="n">
        <v>128</v>
      </c>
      <c r="B135" s="24" t="n"/>
      <c r="C135" s="25" t="n"/>
      <c r="D135" s="24" t="n"/>
      <c r="E135" s="26" t="n"/>
      <c r="F135" s="26" t="n"/>
      <c r="G135" s="27" t="n"/>
      <c r="H135" s="27" t="n"/>
      <c r="I135" s="28">
        <f>IF(ISNUMBER($G135),$G135-IF(ISNUMBER($H135),$H135,0),"")</f>
        <v/>
      </c>
      <c r="J135" s="26" t="n"/>
      <c r="K135" s="29">
        <f>IF(ISNUMBER($D135),$D135-$C$4,"")</f>
        <v/>
      </c>
      <c r="L135" s="30">
        <f>IF($N135=1,$D135-TODAY(),"")</f>
        <v/>
      </c>
      <c r="M135" s="25" t="n"/>
      <c r="N135" s="31">
        <f>IF(ISNUMBER($D135),IF(OR($J135="Picked up",$J135="Canceled"),0,1),0)</f>
        <v/>
      </c>
      <c r="O135" s="31">
        <f>IF($N135=1,IF(AND($D135-TODAY()&gt;=0,$D135-TODAY()&lt;=$C$5),1,0),0)</f>
        <v/>
      </c>
      <c r="P135" s="31">
        <f>IF($N135=1,IF($D135-TODAY()&lt;0,1,0),0)</f>
        <v/>
      </c>
      <c r="Q135" s="31">
        <f>IF(AND($N135=1,ISNUMBER($G135)),$I135,0)</f>
        <v/>
      </c>
      <c r="R135" s="31">
        <f>IF($N135=1,IF($D135-TODAY()&gt;=0,$D135-TODAY(),""),"")</f>
        <v/>
      </c>
    </row>
    <row r="136">
      <c r="A136" s="23" t="n">
        <v>129</v>
      </c>
      <c r="B136" s="24" t="n"/>
      <c r="C136" s="25" t="n"/>
      <c r="D136" s="24" t="n"/>
      <c r="E136" s="26" t="n"/>
      <c r="F136" s="26" t="n"/>
      <c r="G136" s="27" t="n"/>
      <c r="H136" s="27" t="n"/>
      <c r="I136" s="28">
        <f>IF(ISNUMBER($G136),$G136-IF(ISNUMBER($H136),$H136,0),"")</f>
        <v/>
      </c>
      <c r="J136" s="26" t="n"/>
      <c r="K136" s="29">
        <f>IF(ISNUMBER($D136),$D136-$C$4,"")</f>
        <v/>
      </c>
      <c r="L136" s="30">
        <f>IF($N136=1,$D136-TODAY(),"")</f>
        <v/>
      </c>
      <c r="M136" s="25" t="n"/>
      <c r="N136" s="31">
        <f>IF(ISNUMBER($D136),IF(OR($J136="Picked up",$J136="Canceled"),0,1),0)</f>
        <v/>
      </c>
      <c r="O136" s="31">
        <f>IF($N136=1,IF(AND($D136-TODAY()&gt;=0,$D136-TODAY()&lt;=$C$5),1,0),0)</f>
        <v/>
      </c>
      <c r="P136" s="31">
        <f>IF($N136=1,IF($D136-TODAY()&lt;0,1,0),0)</f>
        <v/>
      </c>
      <c r="Q136" s="31">
        <f>IF(AND($N136=1,ISNUMBER($G136)),$I136,0)</f>
        <v/>
      </c>
      <c r="R136" s="31">
        <f>IF($N136=1,IF($D136-TODAY()&gt;=0,$D136-TODAY(),""),"")</f>
        <v/>
      </c>
    </row>
    <row r="137">
      <c r="A137" s="23" t="n">
        <v>130</v>
      </c>
      <c r="B137" s="24" t="n"/>
      <c r="C137" s="25" t="n"/>
      <c r="D137" s="24" t="n"/>
      <c r="E137" s="26" t="n"/>
      <c r="F137" s="26" t="n"/>
      <c r="G137" s="27" t="n"/>
      <c r="H137" s="27" t="n"/>
      <c r="I137" s="28">
        <f>IF(ISNUMBER($G137),$G137-IF(ISNUMBER($H137),$H137,0),"")</f>
        <v/>
      </c>
      <c r="J137" s="26" t="n"/>
      <c r="K137" s="29">
        <f>IF(ISNUMBER($D137),$D137-$C$4,"")</f>
        <v/>
      </c>
      <c r="L137" s="30">
        <f>IF($N137=1,$D137-TODAY(),"")</f>
        <v/>
      </c>
      <c r="M137" s="25" t="n"/>
      <c r="N137" s="31">
        <f>IF(ISNUMBER($D137),IF(OR($J137="Picked up",$J137="Canceled"),0,1),0)</f>
        <v/>
      </c>
      <c r="O137" s="31">
        <f>IF($N137=1,IF(AND($D137-TODAY()&gt;=0,$D137-TODAY()&lt;=$C$5),1,0),0)</f>
        <v/>
      </c>
      <c r="P137" s="31">
        <f>IF($N137=1,IF($D137-TODAY()&lt;0,1,0),0)</f>
        <v/>
      </c>
      <c r="Q137" s="31">
        <f>IF(AND($N137=1,ISNUMBER($G137)),$I137,0)</f>
        <v/>
      </c>
      <c r="R137" s="31">
        <f>IF($N137=1,IF($D137-TODAY()&gt;=0,$D137-TODAY(),""),"")</f>
        <v/>
      </c>
    </row>
    <row r="138">
      <c r="A138" s="23" t="n">
        <v>131</v>
      </c>
      <c r="B138" s="24" t="n"/>
      <c r="C138" s="25" t="n"/>
      <c r="D138" s="24" t="n"/>
      <c r="E138" s="26" t="n"/>
      <c r="F138" s="26" t="n"/>
      <c r="G138" s="27" t="n"/>
      <c r="H138" s="27" t="n"/>
      <c r="I138" s="28">
        <f>IF(ISNUMBER($G138),$G138-IF(ISNUMBER($H138),$H138,0),"")</f>
        <v/>
      </c>
      <c r="J138" s="26" t="n"/>
      <c r="K138" s="29">
        <f>IF(ISNUMBER($D138),$D138-$C$4,"")</f>
        <v/>
      </c>
      <c r="L138" s="30">
        <f>IF($N138=1,$D138-TODAY(),"")</f>
        <v/>
      </c>
      <c r="M138" s="25" t="n"/>
      <c r="N138" s="31">
        <f>IF(ISNUMBER($D138),IF(OR($J138="Picked up",$J138="Canceled"),0,1),0)</f>
        <v/>
      </c>
      <c r="O138" s="31">
        <f>IF($N138=1,IF(AND($D138-TODAY()&gt;=0,$D138-TODAY()&lt;=$C$5),1,0),0)</f>
        <v/>
      </c>
      <c r="P138" s="31">
        <f>IF($N138=1,IF($D138-TODAY()&lt;0,1,0),0)</f>
        <v/>
      </c>
      <c r="Q138" s="31">
        <f>IF(AND($N138=1,ISNUMBER($G138)),$I138,0)</f>
        <v/>
      </c>
      <c r="R138" s="31">
        <f>IF($N138=1,IF($D138-TODAY()&gt;=0,$D138-TODAY(),""),"")</f>
        <v/>
      </c>
    </row>
    <row r="139">
      <c r="A139" s="23" t="n">
        <v>132</v>
      </c>
      <c r="B139" s="24" t="n"/>
      <c r="C139" s="25" t="n"/>
      <c r="D139" s="24" t="n"/>
      <c r="E139" s="26" t="n"/>
      <c r="F139" s="26" t="n"/>
      <c r="G139" s="27" t="n"/>
      <c r="H139" s="27" t="n"/>
      <c r="I139" s="28">
        <f>IF(ISNUMBER($G139),$G139-IF(ISNUMBER($H139),$H139,0),"")</f>
        <v/>
      </c>
      <c r="J139" s="26" t="n"/>
      <c r="K139" s="29">
        <f>IF(ISNUMBER($D139),$D139-$C$4,"")</f>
        <v/>
      </c>
      <c r="L139" s="30">
        <f>IF($N139=1,$D139-TODAY(),"")</f>
        <v/>
      </c>
      <c r="M139" s="25" t="n"/>
      <c r="N139" s="31">
        <f>IF(ISNUMBER($D139),IF(OR($J139="Picked up",$J139="Canceled"),0,1),0)</f>
        <v/>
      </c>
      <c r="O139" s="31">
        <f>IF($N139=1,IF(AND($D139-TODAY()&gt;=0,$D139-TODAY()&lt;=$C$5),1,0),0)</f>
        <v/>
      </c>
      <c r="P139" s="31">
        <f>IF($N139=1,IF($D139-TODAY()&lt;0,1,0),0)</f>
        <v/>
      </c>
      <c r="Q139" s="31">
        <f>IF(AND($N139=1,ISNUMBER($G139)),$I139,0)</f>
        <v/>
      </c>
      <c r="R139" s="31">
        <f>IF($N139=1,IF($D139-TODAY()&gt;=0,$D139-TODAY(),""),"")</f>
        <v/>
      </c>
    </row>
    <row r="140">
      <c r="A140" s="23" t="n">
        <v>133</v>
      </c>
      <c r="B140" s="24" t="n"/>
      <c r="C140" s="25" t="n"/>
      <c r="D140" s="24" t="n"/>
      <c r="E140" s="26" t="n"/>
      <c r="F140" s="26" t="n"/>
      <c r="G140" s="27" t="n"/>
      <c r="H140" s="27" t="n"/>
      <c r="I140" s="28">
        <f>IF(ISNUMBER($G140),$G140-IF(ISNUMBER($H140),$H140,0),"")</f>
        <v/>
      </c>
      <c r="J140" s="26" t="n"/>
      <c r="K140" s="29">
        <f>IF(ISNUMBER($D140),$D140-$C$4,"")</f>
        <v/>
      </c>
      <c r="L140" s="30">
        <f>IF($N140=1,$D140-TODAY(),"")</f>
        <v/>
      </c>
      <c r="M140" s="25" t="n"/>
      <c r="N140" s="31">
        <f>IF(ISNUMBER($D140),IF(OR($J140="Picked up",$J140="Canceled"),0,1),0)</f>
        <v/>
      </c>
      <c r="O140" s="31">
        <f>IF($N140=1,IF(AND($D140-TODAY()&gt;=0,$D140-TODAY()&lt;=$C$5),1,0),0)</f>
        <v/>
      </c>
      <c r="P140" s="31">
        <f>IF($N140=1,IF($D140-TODAY()&lt;0,1,0),0)</f>
        <v/>
      </c>
      <c r="Q140" s="31">
        <f>IF(AND($N140=1,ISNUMBER($G140)),$I140,0)</f>
        <v/>
      </c>
      <c r="R140" s="31">
        <f>IF($N140=1,IF($D140-TODAY()&gt;=0,$D140-TODAY(),""),"")</f>
        <v/>
      </c>
    </row>
    <row r="141">
      <c r="A141" s="23" t="n">
        <v>134</v>
      </c>
      <c r="B141" s="24" t="n"/>
      <c r="C141" s="25" t="n"/>
      <c r="D141" s="24" t="n"/>
      <c r="E141" s="26" t="n"/>
      <c r="F141" s="26" t="n"/>
      <c r="G141" s="27" t="n"/>
      <c r="H141" s="27" t="n"/>
      <c r="I141" s="28">
        <f>IF(ISNUMBER($G141),$G141-IF(ISNUMBER($H141),$H141,0),"")</f>
        <v/>
      </c>
      <c r="J141" s="26" t="n"/>
      <c r="K141" s="29">
        <f>IF(ISNUMBER($D141),$D141-$C$4,"")</f>
        <v/>
      </c>
      <c r="L141" s="30">
        <f>IF($N141=1,$D141-TODAY(),"")</f>
        <v/>
      </c>
      <c r="M141" s="25" t="n"/>
      <c r="N141" s="31">
        <f>IF(ISNUMBER($D141),IF(OR($J141="Picked up",$J141="Canceled"),0,1),0)</f>
        <v/>
      </c>
      <c r="O141" s="31">
        <f>IF($N141=1,IF(AND($D141-TODAY()&gt;=0,$D141-TODAY()&lt;=$C$5),1,0),0)</f>
        <v/>
      </c>
      <c r="P141" s="31">
        <f>IF($N141=1,IF($D141-TODAY()&lt;0,1,0),0)</f>
        <v/>
      </c>
      <c r="Q141" s="31">
        <f>IF(AND($N141=1,ISNUMBER($G141)),$I141,0)</f>
        <v/>
      </c>
      <c r="R141" s="31">
        <f>IF($N141=1,IF($D141-TODAY()&gt;=0,$D141-TODAY(),""),"")</f>
        <v/>
      </c>
    </row>
    <row r="142">
      <c r="A142" s="23" t="n">
        <v>135</v>
      </c>
      <c r="B142" s="24" t="n"/>
      <c r="C142" s="25" t="n"/>
      <c r="D142" s="24" t="n"/>
      <c r="E142" s="26" t="n"/>
      <c r="F142" s="26" t="n"/>
      <c r="G142" s="27" t="n"/>
      <c r="H142" s="27" t="n"/>
      <c r="I142" s="28">
        <f>IF(ISNUMBER($G142),$G142-IF(ISNUMBER($H142),$H142,0),"")</f>
        <v/>
      </c>
      <c r="J142" s="26" t="n"/>
      <c r="K142" s="29">
        <f>IF(ISNUMBER($D142),$D142-$C$4,"")</f>
        <v/>
      </c>
      <c r="L142" s="30">
        <f>IF($N142=1,$D142-TODAY(),"")</f>
        <v/>
      </c>
      <c r="M142" s="25" t="n"/>
      <c r="N142" s="31">
        <f>IF(ISNUMBER($D142),IF(OR($J142="Picked up",$J142="Canceled"),0,1),0)</f>
        <v/>
      </c>
      <c r="O142" s="31">
        <f>IF($N142=1,IF(AND($D142-TODAY()&gt;=0,$D142-TODAY()&lt;=$C$5),1,0),0)</f>
        <v/>
      </c>
      <c r="P142" s="31">
        <f>IF($N142=1,IF($D142-TODAY()&lt;0,1,0),0)</f>
        <v/>
      </c>
      <c r="Q142" s="31">
        <f>IF(AND($N142=1,ISNUMBER($G142)),$I142,0)</f>
        <v/>
      </c>
      <c r="R142" s="31">
        <f>IF($N142=1,IF($D142-TODAY()&gt;=0,$D142-TODAY(),""),"")</f>
        <v/>
      </c>
    </row>
    <row r="143">
      <c r="A143" s="23" t="n">
        <v>136</v>
      </c>
      <c r="B143" s="24" t="n"/>
      <c r="C143" s="25" t="n"/>
      <c r="D143" s="24" t="n"/>
      <c r="E143" s="26" t="n"/>
      <c r="F143" s="26" t="n"/>
      <c r="G143" s="27" t="n"/>
      <c r="H143" s="27" t="n"/>
      <c r="I143" s="28">
        <f>IF(ISNUMBER($G143),$G143-IF(ISNUMBER($H143),$H143,0),"")</f>
        <v/>
      </c>
      <c r="J143" s="26" t="n"/>
      <c r="K143" s="29">
        <f>IF(ISNUMBER($D143),$D143-$C$4,"")</f>
        <v/>
      </c>
      <c r="L143" s="30">
        <f>IF($N143=1,$D143-TODAY(),"")</f>
        <v/>
      </c>
      <c r="M143" s="25" t="n"/>
      <c r="N143" s="31">
        <f>IF(ISNUMBER($D143),IF(OR($J143="Picked up",$J143="Canceled"),0,1),0)</f>
        <v/>
      </c>
      <c r="O143" s="31">
        <f>IF($N143=1,IF(AND($D143-TODAY()&gt;=0,$D143-TODAY()&lt;=$C$5),1,0),0)</f>
        <v/>
      </c>
      <c r="P143" s="31">
        <f>IF($N143=1,IF($D143-TODAY()&lt;0,1,0),0)</f>
        <v/>
      </c>
      <c r="Q143" s="31">
        <f>IF(AND($N143=1,ISNUMBER($G143)),$I143,0)</f>
        <v/>
      </c>
      <c r="R143" s="31">
        <f>IF($N143=1,IF($D143-TODAY()&gt;=0,$D143-TODAY(),""),"")</f>
        <v/>
      </c>
    </row>
    <row r="144">
      <c r="A144" s="23" t="n">
        <v>137</v>
      </c>
      <c r="B144" s="24" t="n"/>
      <c r="C144" s="25" t="n"/>
      <c r="D144" s="24" t="n"/>
      <c r="E144" s="26" t="n"/>
      <c r="F144" s="26" t="n"/>
      <c r="G144" s="27" t="n"/>
      <c r="H144" s="27" t="n"/>
      <c r="I144" s="28">
        <f>IF(ISNUMBER($G144),$G144-IF(ISNUMBER($H144),$H144,0),"")</f>
        <v/>
      </c>
      <c r="J144" s="26" t="n"/>
      <c r="K144" s="29">
        <f>IF(ISNUMBER($D144),$D144-$C$4,"")</f>
        <v/>
      </c>
      <c r="L144" s="30">
        <f>IF($N144=1,$D144-TODAY(),"")</f>
        <v/>
      </c>
      <c r="M144" s="25" t="n"/>
      <c r="N144" s="31">
        <f>IF(ISNUMBER($D144),IF(OR($J144="Picked up",$J144="Canceled"),0,1),0)</f>
        <v/>
      </c>
      <c r="O144" s="31">
        <f>IF($N144=1,IF(AND($D144-TODAY()&gt;=0,$D144-TODAY()&lt;=$C$5),1,0),0)</f>
        <v/>
      </c>
      <c r="P144" s="31">
        <f>IF($N144=1,IF($D144-TODAY()&lt;0,1,0),0)</f>
        <v/>
      </c>
      <c r="Q144" s="31">
        <f>IF(AND($N144=1,ISNUMBER($G144)),$I144,0)</f>
        <v/>
      </c>
      <c r="R144" s="31">
        <f>IF($N144=1,IF($D144-TODAY()&gt;=0,$D144-TODAY(),""),"")</f>
        <v/>
      </c>
    </row>
    <row r="145">
      <c r="A145" s="23" t="n">
        <v>138</v>
      </c>
      <c r="B145" s="24" t="n"/>
      <c r="C145" s="25" t="n"/>
      <c r="D145" s="24" t="n"/>
      <c r="E145" s="26" t="n"/>
      <c r="F145" s="26" t="n"/>
      <c r="G145" s="27" t="n"/>
      <c r="H145" s="27" t="n"/>
      <c r="I145" s="28">
        <f>IF(ISNUMBER($G145),$G145-IF(ISNUMBER($H145),$H145,0),"")</f>
        <v/>
      </c>
      <c r="J145" s="26" t="n"/>
      <c r="K145" s="29">
        <f>IF(ISNUMBER($D145),$D145-$C$4,"")</f>
        <v/>
      </c>
      <c r="L145" s="30">
        <f>IF($N145=1,$D145-TODAY(),"")</f>
        <v/>
      </c>
      <c r="M145" s="25" t="n"/>
      <c r="N145" s="31">
        <f>IF(ISNUMBER($D145),IF(OR($J145="Picked up",$J145="Canceled"),0,1),0)</f>
        <v/>
      </c>
      <c r="O145" s="31">
        <f>IF($N145=1,IF(AND($D145-TODAY()&gt;=0,$D145-TODAY()&lt;=$C$5),1,0),0)</f>
        <v/>
      </c>
      <c r="P145" s="31">
        <f>IF($N145=1,IF($D145-TODAY()&lt;0,1,0),0)</f>
        <v/>
      </c>
      <c r="Q145" s="31">
        <f>IF(AND($N145=1,ISNUMBER($G145)),$I145,0)</f>
        <v/>
      </c>
      <c r="R145" s="31">
        <f>IF($N145=1,IF($D145-TODAY()&gt;=0,$D145-TODAY(),""),"")</f>
        <v/>
      </c>
    </row>
    <row r="146">
      <c r="A146" s="23" t="n">
        <v>139</v>
      </c>
      <c r="B146" s="24" t="n"/>
      <c r="C146" s="25" t="n"/>
      <c r="D146" s="24" t="n"/>
      <c r="E146" s="26" t="n"/>
      <c r="F146" s="26" t="n"/>
      <c r="G146" s="27" t="n"/>
      <c r="H146" s="27" t="n"/>
      <c r="I146" s="28">
        <f>IF(ISNUMBER($G146),$G146-IF(ISNUMBER($H146),$H146,0),"")</f>
        <v/>
      </c>
      <c r="J146" s="26" t="n"/>
      <c r="K146" s="29">
        <f>IF(ISNUMBER($D146),$D146-$C$4,"")</f>
        <v/>
      </c>
      <c r="L146" s="30">
        <f>IF($N146=1,$D146-TODAY(),"")</f>
        <v/>
      </c>
      <c r="M146" s="25" t="n"/>
      <c r="N146" s="31">
        <f>IF(ISNUMBER($D146),IF(OR($J146="Picked up",$J146="Canceled"),0,1),0)</f>
        <v/>
      </c>
      <c r="O146" s="31">
        <f>IF($N146=1,IF(AND($D146-TODAY()&gt;=0,$D146-TODAY()&lt;=$C$5),1,0),0)</f>
        <v/>
      </c>
      <c r="P146" s="31">
        <f>IF($N146=1,IF($D146-TODAY()&lt;0,1,0),0)</f>
        <v/>
      </c>
      <c r="Q146" s="31">
        <f>IF(AND($N146=1,ISNUMBER($G146)),$I146,0)</f>
        <v/>
      </c>
      <c r="R146" s="31">
        <f>IF($N146=1,IF($D146-TODAY()&gt;=0,$D146-TODAY(),""),"")</f>
        <v/>
      </c>
    </row>
    <row r="147">
      <c r="A147" s="23" t="n">
        <v>140</v>
      </c>
      <c r="B147" s="24" t="n"/>
      <c r="C147" s="25" t="n"/>
      <c r="D147" s="24" t="n"/>
      <c r="E147" s="26" t="n"/>
      <c r="F147" s="26" t="n"/>
      <c r="G147" s="27" t="n"/>
      <c r="H147" s="27" t="n"/>
      <c r="I147" s="28">
        <f>IF(ISNUMBER($G147),$G147-IF(ISNUMBER($H147),$H147,0),"")</f>
        <v/>
      </c>
      <c r="J147" s="26" t="n"/>
      <c r="K147" s="29">
        <f>IF(ISNUMBER($D147),$D147-$C$4,"")</f>
        <v/>
      </c>
      <c r="L147" s="30">
        <f>IF($N147=1,$D147-TODAY(),"")</f>
        <v/>
      </c>
      <c r="M147" s="25" t="n"/>
      <c r="N147" s="31">
        <f>IF(ISNUMBER($D147),IF(OR($J147="Picked up",$J147="Canceled"),0,1),0)</f>
        <v/>
      </c>
      <c r="O147" s="31">
        <f>IF($N147=1,IF(AND($D147-TODAY()&gt;=0,$D147-TODAY()&lt;=$C$5),1,0),0)</f>
        <v/>
      </c>
      <c r="P147" s="31">
        <f>IF($N147=1,IF($D147-TODAY()&lt;0,1,0),0)</f>
        <v/>
      </c>
      <c r="Q147" s="31">
        <f>IF(AND($N147=1,ISNUMBER($G147)),$I147,0)</f>
        <v/>
      </c>
      <c r="R147" s="31">
        <f>IF($N147=1,IF($D147-TODAY()&gt;=0,$D147-TODAY(),""),"")</f>
        <v/>
      </c>
    </row>
    <row r="148">
      <c r="A148" s="23" t="n">
        <v>141</v>
      </c>
      <c r="B148" s="24" t="n"/>
      <c r="C148" s="25" t="n"/>
      <c r="D148" s="24" t="n"/>
      <c r="E148" s="26" t="n"/>
      <c r="F148" s="26" t="n"/>
      <c r="G148" s="27" t="n"/>
      <c r="H148" s="27" t="n"/>
      <c r="I148" s="28">
        <f>IF(ISNUMBER($G148),$G148-IF(ISNUMBER($H148),$H148,0),"")</f>
        <v/>
      </c>
      <c r="J148" s="26" t="n"/>
      <c r="K148" s="29">
        <f>IF(ISNUMBER($D148),$D148-$C$4,"")</f>
        <v/>
      </c>
      <c r="L148" s="30">
        <f>IF($N148=1,$D148-TODAY(),"")</f>
        <v/>
      </c>
      <c r="M148" s="25" t="n"/>
      <c r="N148" s="31">
        <f>IF(ISNUMBER($D148),IF(OR($J148="Picked up",$J148="Canceled"),0,1),0)</f>
        <v/>
      </c>
      <c r="O148" s="31">
        <f>IF($N148=1,IF(AND($D148-TODAY()&gt;=0,$D148-TODAY()&lt;=$C$5),1,0),0)</f>
        <v/>
      </c>
      <c r="P148" s="31">
        <f>IF($N148=1,IF($D148-TODAY()&lt;0,1,0),0)</f>
        <v/>
      </c>
      <c r="Q148" s="31">
        <f>IF(AND($N148=1,ISNUMBER($G148)),$I148,0)</f>
        <v/>
      </c>
      <c r="R148" s="31">
        <f>IF($N148=1,IF($D148-TODAY()&gt;=0,$D148-TODAY(),""),"")</f>
        <v/>
      </c>
    </row>
    <row r="149">
      <c r="A149" s="23" t="n">
        <v>142</v>
      </c>
      <c r="B149" s="24" t="n"/>
      <c r="C149" s="25" t="n"/>
      <c r="D149" s="24" t="n"/>
      <c r="E149" s="26" t="n"/>
      <c r="F149" s="26" t="n"/>
      <c r="G149" s="27" t="n"/>
      <c r="H149" s="27" t="n"/>
      <c r="I149" s="28">
        <f>IF(ISNUMBER($G149),$G149-IF(ISNUMBER($H149),$H149,0),"")</f>
        <v/>
      </c>
      <c r="J149" s="26" t="n"/>
      <c r="K149" s="29">
        <f>IF(ISNUMBER($D149),$D149-$C$4,"")</f>
        <v/>
      </c>
      <c r="L149" s="30">
        <f>IF($N149=1,$D149-TODAY(),"")</f>
        <v/>
      </c>
      <c r="M149" s="25" t="n"/>
      <c r="N149" s="31">
        <f>IF(ISNUMBER($D149),IF(OR($J149="Picked up",$J149="Canceled"),0,1),0)</f>
        <v/>
      </c>
      <c r="O149" s="31">
        <f>IF($N149=1,IF(AND($D149-TODAY()&gt;=0,$D149-TODAY()&lt;=$C$5),1,0),0)</f>
        <v/>
      </c>
      <c r="P149" s="31">
        <f>IF($N149=1,IF($D149-TODAY()&lt;0,1,0),0)</f>
        <v/>
      </c>
      <c r="Q149" s="31">
        <f>IF(AND($N149=1,ISNUMBER($G149)),$I149,0)</f>
        <v/>
      </c>
      <c r="R149" s="31">
        <f>IF($N149=1,IF($D149-TODAY()&gt;=0,$D149-TODAY(),""),"")</f>
        <v/>
      </c>
    </row>
    <row r="150">
      <c r="A150" s="23" t="n">
        <v>143</v>
      </c>
      <c r="B150" s="24" t="n"/>
      <c r="C150" s="25" t="n"/>
      <c r="D150" s="24" t="n"/>
      <c r="E150" s="26" t="n"/>
      <c r="F150" s="26" t="n"/>
      <c r="G150" s="27" t="n"/>
      <c r="H150" s="27" t="n"/>
      <c r="I150" s="28">
        <f>IF(ISNUMBER($G150),$G150-IF(ISNUMBER($H150),$H150,0),"")</f>
        <v/>
      </c>
      <c r="J150" s="26" t="n"/>
      <c r="K150" s="29">
        <f>IF(ISNUMBER($D150),$D150-$C$4,"")</f>
        <v/>
      </c>
      <c r="L150" s="30">
        <f>IF($N150=1,$D150-TODAY(),"")</f>
        <v/>
      </c>
      <c r="M150" s="25" t="n"/>
      <c r="N150" s="31">
        <f>IF(ISNUMBER($D150),IF(OR($J150="Picked up",$J150="Canceled"),0,1),0)</f>
        <v/>
      </c>
      <c r="O150" s="31">
        <f>IF($N150=1,IF(AND($D150-TODAY()&gt;=0,$D150-TODAY()&lt;=$C$5),1,0),0)</f>
        <v/>
      </c>
      <c r="P150" s="31">
        <f>IF($N150=1,IF($D150-TODAY()&lt;0,1,0),0)</f>
        <v/>
      </c>
      <c r="Q150" s="31">
        <f>IF(AND($N150=1,ISNUMBER($G150)),$I150,0)</f>
        <v/>
      </c>
      <c r="R150" s="31">
        <f>IF($N150=1,IF($D150-TODAY()&gt;=0,$D150-TODAY(),""),"")</f>
        <v/>
      </c>
    </row>
    <row r="151">
      <c r="A151" s="23" t="n">
        <v>144</v>
      </c>
      <c r="B151" s="24" t="n"/>
      <c r="C151" s="25" t="n"/>
      <c r="D151" s="24" t="n"/>
      <c r="E151" s="26" t="n"/>
      <c r="F151" s="26" t="n"/>
      <c r="G151" s="27" t="n"/>
      <c r="H151" s="27" t="n"/>
      <c r="I151" s="28">
        <f>IF(ISNUMBER($G151),$G151-IF(ISNUMBER($H151),$H151,0),"")</f>
        <v/>
      </c>
      <c r="J151" s="26" t="n"/>
      <c r="K151" s="29">
        <f>IF(ISNUMBER($D151),$D151-$C$4,"")</f>
        <v/>
      </c>
      <c r="L151" s="30">
        <f>IF($N151=1,$D151-TODAY(),"")</f>
        <v/>
      </c>
      <c r="M151" s="25" t="n"/>
      <c r="N151" s="31">
        <f>IF(ISNUMBER($D151),IF(OR($J151="Picked up",$J151="Canceled"),0,1),0)</f>
        <v/>
      </c>
      <c r="O151" s="31">
        <f>IF($N151=1,IF(AND($D151-TODAY()&gt;=0,$D151-TODAY()&lt;=$C$5),1,0),0)</f>
        <v/>
      </c>
      <c r="P151" s="31">
        <f>IF($N151=1,IF($D151-TODAY()&lt;0,1,0),0)</f>
        <v/>
      </c>
      <c r="Q151" s="31">
        <f>IF(AND($N151=1,ISNUMBER($G151)),$I151,0)</f>
        <v/>
      </c>
      <c r="R151" s="31">
        <f>IF($N151=1,IF($D151-TODAY()&gt;=0,$D151-TODAY(),""),"")</f>
        <v/>
      </c>
    </row>
    <row r="152">
      <c r="A152" s="23" t="n">
        <v>145</v>
      </c>
      <c r="B152" s="24" t="n"/>
      <c r="C152" s="25" t="n"/>
      <c r="D152" s="24" t="n"/>
      <c r="E152" s="26" t="n"/>
      <c r="F152" s="26" t="n"/>
      <c r="G152" s="27" t="n"/>
      <c r="H152" s="27" t="n"/>
      <c r="I152" s="28">
        <f>IF(ISNUMBER($G152),$G152-IF(ISNUMBER($H152),$H152,0),"")</f>
        <v/>
      </c>
      <c r="J152" s="26" t="n"/>
      <c r="K152" s="29">
        <f>IF(ISNUMBER($D152),$D152-$C$4,"")</f>
        <v/>
      </c>
      <c r="L152" s="30">
        <f>IF($N152=1,$D152-TODAY(),"")</f>
        <v/>
      </c>
      <c r="M152" s="25" t="n"/>
      <c r="N152" s="31">
        <f>IF(ISNUMBER($D152),IF(OR($J152="Picked up",$J152="Canceled"),0,1),0)</f>
        <v/>
      </c>
      <c r="O152" s="31">
        <f>IF($N152=1,IF(AND($D152-TODAY()&gt;=0,$D152-TODAY()&lt;=$C$5),1,0),0)</f>
        <v/>
      </c>
      <c r="P152" s="31">
        <f>IF($N152=1,IF($D152-TODAY()&lt;0,1,0),0)</f>
        <v/>
      </c>
      <c r="Q152" s="31">
        <f>IF(AND($N152=1,ISNUMBER($G152)),$I152,0)</f>
        <v/>
      </c>
      <c r="R152" s="31">
        <f>IF($N152=1,IF($D152-TODAY()&gt;=0,$D152-TODAY(),""),"")</f>
        <v/>
      </c>
    </row>
    <row r="153">
      <c r="A153" s="23" t="n">
        <v>146</v>
      </c>
      <c r="B153" s="24" t="n"/>
      <c r="C153" s="25" t="n"/>
      <c r="D153" s="24" t="n"/>
      <c r="E153" s="26" t="n"/>
      <c r="F153" s="26" t="n"/>
      <c r="G153" s="27" t="n"/>
      <c r="H153" s="27" t="n"/>
      <c r="I153" s="28">
        <f>IF(ISNUMBER($G153),$G153-IF(ISNUMBER($H153),$H153,0),"")</f>
        <v/>
      </c>
      <c r="J153" s="26" t="n"/>
      <c r="K153" s="29">
        <f>IF(ISNUMBER($D153),$D153-$C$4,"")</f>
        <v/>
      </c>
      <c r="L153" s="30">
        <f>IF($N153=1,$D153-TODAY(),"")</f>
        <v/>
      </c>
      <c r="M153" s="25" t="n"/>
      <c r="N153" s="31">
        <f>IF(ISNUMBER($D153),IF(OR($J153="Picked up",$J153="Canceled"),0,1),0)</f>
        <v/>
      </c>
      <c r="O153" s="31">
        <f>IF($N153=1,IF(AND($D153-TODAY()&gt;=0,$D153-TODAY()&lt;=$C$5),1,0),0)</f>
        <v/>
      </c>
      <c r="P153" s="31">
        <f>IF($N153=1,IF($D153-TODAY()&lt;0,1,0),0)</f>
        <v/>
      </c>
      <c r="Q153" s="31">
        <f>IF(AND($N153=1,ISNUMBER($G153)),$I153,0)</f>
        <v/>
      </c>
      <c r="R153" s="31">
        <f>IF($N153=1,IF($D153-TODAY()&gt;=0,$D153-TODAY(),""),"")</f>
        <v/>
      </c>
    </row>
    <row r="154">
      <c r="A154" s="23" t="n">
        <v>147</v>
      </c>
      <c r="B154" s="24" t="n"/>
      <c r="C154" s="25" t="n"/>
      <c r="D154" s="24" t="n"/>
      <c r="E154" s="26" t="n"/>
      <c r="F154" s="26" t="n"/>
      <c r="G154" s="27" t="n"/>
      <c r="H154" s="27" t="n"/>
      <c r="I154" s="28">
        <f>IF(ISNUMBER($G154),$G154-IF(ISNUMBER($H154),$H154,0),"")</f>
        <v/>
      </c>
      <c r="J154" s="26" t="n"/>
      <c r="K154" s="29">
        <f>IF(ISNUMBER($D154),$D154-$C$4,"")</f>
        <v/>
      </c>
      <c r="L154" s="30">
        <f>IF($N154=1,$D154-TODAY(),"")</f>
        <v/>
      </c>
      <c r="M154" s="25" t="n"/>
      <c r="N154" s="31">
        <f>IF(ISNUMBER($D154),IF(OR($J154="Picked up",$J154="Canceled"),0,1),0)</f>
        <v/>
      </c>
      <c r="O154" s="31">
        <f>IF($N154=1,IF(AND($D154-TODAY()&gt;=0,$D154-TODAY()&lt;=$C$5),1,0),0)</f>
        <v/>
      </c>
      <c r="P154" s="31">
        <f>IF($N154=1,IF($D154-TODAY()&lt;0,1,0),0)</f>
        <v/>
      </c>
      <c r="Q154" s="31">
        <f>IF(AND($N154=1,ISNUMBER($G154)),$I154,0)</f>
        <v/>
      </c>
      <c r="R154" s="31">
        <f>IF($N154=1,IF($D154-TODAY()&gt;=0,$D154-TODAY(),""),"")</f>
        <v/>
      </c>
    </row>
    <row r="155">
      <c r="A155" s="23" t="n">
        <v>148</v>
      </c>
      <c r="B155" s="24" t="n"/>
      <c r="C155" s="25" t="n"/>
      <c r="D155" s="24" t="n"/>
      <c r="E155" s="26" t="n"/>
      <c r="F155" s="26" t="n"/>
      <c r="G155" s="27" t="n"/>
      <c r="H155" s="27" t="n"/>
      <c r="I155" s="28">
        <f>IF(ISNUMBER($G155),$G155-IF(ISNUMBER($H155),$H155,0),"")</f>
        <v/>
      </c>
      <c r="J155" s="26" t="n"/>
      <c r="K155" s="29">
        <f>IF(ISNUMBER($D155),$D155-$C$4,"")</f>
        <v/>
      </c>
      <c r="L155" s="30">
        <f>IF($N155=1,$D155-TODAY(),"")</f>
        <v/>
      </c>
      <c r="M155" s="25" t="n"/>
      <c r="N155" s="31">
        <f>IF(ISNUMBER($D155),IF(OR($J155="Picked up",$J155="Canceled"),0,1),0)</f>
        <v/>
      </c>
      <c r="O155" s="31">
        <f>IF($N155=1,IF(AND($D155-TODAY()&gt;=0,$D155-TODAY()&lt;=$C$5),1,0),0)</f>
        <v/>
      </c>
      <c r="P155" s="31">
        <f>IF($N155=1,IF($D155-TODAY()&lt;0,1,0),0)</f>
        <v/>
      </c>
      <c r="Q155" s="31">
        <f>IF(AND($N155=1,ISNUMBER($G155)),$I155,0)</f>
        <v/>
      </c>
      <c r="R155" s="31">
        <f>IF($N155=1,IF($D155-TODAY()&gt;=0,$D155-TODAY(),""),"")</f>
        <v/>
      </c>
    </row>
    <row r="156">
      <c r="A156" s="23" t="n">
        <v>149</v>
      </c>
      <c r="B156" s="24" t="n"/>
      <c r="C156" s="25" t="n"/>
      <c r="D156" s="24" t="n"/>
      <c r="E156" s="26" t="n"/>
      <c r="F156" s="26" t="n"/>
      <c r="G156" s="27" t="n"/>
      <c r="H156" s="27" t="n"/>
      <c r="I156" s="28">
        <f>IF(ISNUMBER($G156),$G156-IF(ISNUMBER($H156),$H156,0),"")</f>
        <v/>
      </c>
      <c r="J156" s="26" t="n"/>
      <c r="K156" s="29">
        <f>IF(ISNUMBER($D156),$D156-$C$4,"")</f>
        <v/>
      </c>
      <c r="L156" s="30">
        <f>IF($N156=1,$D156-TODAY(),"")</f>
        <v/>
      </c>
      <c r="M156" s="25" t="n"/>
      <c r="N156" s="31">
        <f>IF(ISNUMBER($D156),IF(OR($J156="Picked up",$J156="Canceled"),0,1),0)</f>
        <v/>
      </c>
      <c r="O156" s="31">
        <f>IF($N156=1,IF(AND($D156-TODAY()&gt;=0,$D156-TODAY()&lt;=$C$5),1,0),0)</f>
        <v/>
      </c>
      <c r="P156" s="31">
        <f>IF($N156=1,IF($D156-TODAY()&lt;0,1,0),0)</f>
        <v/>
      </c>
      <c r="Q156" s="31">
        <f>IF(AND($N156=1,ISNUMBER($G156)),$I156,0)</f>
        <v/>
      </c>
      <c r="R156" s="31">
        <f>IF($N156=1,IF($D156-TODAY()&gt;=0,$D156-TODAY(),""),"")</f>
        <v/>
      </c>
    </row>
    <row r="157">
      <c r="A157" s="23" t="n">
        <v>150</v>
      </c>
      <c r="B157" s="24" t="n"/>
      <c r="C157" s="25" t="n"/>
      <c r="D157" s="24" t="n"/>
      <c r="E157" s="26" t="n"/>
      <c r="F157" s="26" t="n"/>
      <c r="G157" s="27" t="n"/>
      <c r="H157" s="27" t="n"/>
      <c r="I157" s="28">
        <f>IF(ISNUMBER($G157),$G157-IF(ISNUMBER($H157),$H157,0),"")</f>
        <v/>
      </c>
      <c r="J157" s="26" t="n"/>
      <c r="K157" s="29">
        <f>IF(ISNUMBER($D157),$D157-$C$4,"")</f>
        <v/>
      </c>
      <c r="L157" s="30">
        <f>IF($N157=1,$D157-TODAY(),"")</f>
        <v/>
      </c>
      <c r="M157" s="25" t="n"/>
      <c r="N157" s="31">
        <f>IF(ISNUMBER($D157),IF(OR($J157="Picked up",$J157="Canceled"),0,1),0)</f>
        <v/>
      </c>
      <c r="O157" s="31">
        <f>IF($N157=1,IF(AND($D157-TODAY()&gt;=0,$D157-TODAY()&lt;=$C$5),1,0),0)</f>
        <v/>
      </c>
      <c r="P157" s="31">
        <f>IF($N157=1,IF($D157-TODAY()&lt;0,1,0),0)</f>
        <v/>
      </c>
      <c r="Q157" s="31">
        <f>IF(AND($N157=1,ISNUMBER($G157)),$I157,0)</f>
        <v/>
      </c>
      <c r="R157" s="31">
        <f>IF($N157=1,IF($D157-TODAY()&gt;=0,$D157-TODAY(),""),"")</f>
        <v/>
      </c>
    </row>
    <row r="158">
      <c r="A158" s="23" t="n">
        <v>151</v>
      </c>
      <c r="B158" s="24" t="n"/>
      <c r="C158" s="25" t="n"/>
      <c r="D158" s="24" t="n"/>
      <c r="E158" s="26" t="n"/>
      <c r="F158" s="26" t="n"/>
      <c r="G158" s="27" t="n"/>
      <c r="H158" s="27" t="n"/>
      <c r="I158" s="28">
        <f>IF(ISNUMBER($G158),$G158-IF(ISNUMBER($H158),$H158,0),"")</f>
        <v/>
      </c>
      <c r="J158" s="26" t="n"/>
      <c r="K158" s="29">
        <f>IF(ISNUMBER($D158),$D158-$C$4,"")</f>
        <v/>
      </c>
      <c r="L158" s="30">
        <f>IF($N158=1,$D158-TODAY(),"")</f>
        <v/>
      </c>
      <c r="M158" s="25" t="n"/>
      <c r="N158" s="31">
        <f>IF(ISNUMBER($D158),IF(OR($J158="Picked up",$J158="Canceled"),0,1),0)</f>
        <v/>
      </c>
      <c r="O158" s="31">
        <f>IF($N158=1,IF(AND($D158-TODAY()&gt;=0,$D158-TODAY()&lt;=$C$5),1,0),0)</f>
        <v/>
      </c>
      <c r="P158" s="31">
        <f>IF($N158=1,IF($D158-TODAY()&lt;0,1,0),0)</f>
        <v/>
      </c>
      <c r="Q158" s="31">
        <f>IF(AND($N158=1,ISNUMBER($G158)),$I158,0)</f>
        <v/>
      </c>
      <c r="R158" s="31">
        <f>IF($N158=1,IF($D158-TODAY()&gt;=0,$D158-TODAY(),""),"")</f>
        <v/>
      </c>
    </row>
    <row r="159">
      <c r="A159" s="23" t="n">
        <v>152</v>
      </c>
      <c r="B159" s="24" t="n"/>
      <c r="C159" s="25" t="n"/>
      <c r="D159" s="24" t="n"/>
      <c r="E159" s="26" t="n"/>
      <c r="F159" s="26" t="n"/>
      <c r="G159" s="27" t="n"/>
      <c r="H159" s="27" t="n"/>
      <c r="I159" s="28">
        <f>IF(ISNUMBER($G159),$G159-IF(ISNUMBER($H159),$H159,0),"")</f>
        <v/>
      </c>
      <c r="J159" s="26" t="n"/>
      <c r="K159" s="29">
        <f>IF(ISNUMBER($D159),$D159-$C$4,"")</f>
        <v/>
      </c>
      <c r="L159" s="30">
        <f>IF($N159=1,$D159-TODAY(),"")</f>
        <v/>
      </c>
      <c r="M159" s="25" t="n"/>
      <c r="N159" s="31">
        <f>IF(ISNUMBER($D159),IF(OR($J159="Picked up",$J159="Canceled"),0,1),0)</f>
        <v/>
      </c>
      <c r="O159" s="31">
        <f>IF($N159=1,IF(AND($D159-TODAY()&gt;=0,$D159-TODAY()&lt;=$C$5),1,0),0)</f>
        <v/>
      </c>
      <c r="P159" s="31">
        <f>IF($N159=1,IF($D159-TODAY()&lt;0,1,0),0)</f>
        <v/>
      </c>
      <c r="Q159" s="31">
        <f>IF(AND($N159=1,ISNUMBER($G159)),$I159,0)</f>
        <v/>
      </c>
      <c r="R159" s="31">
        <f>IF($N159=1,IF($D159-TODAY()&gt;=0,$D159-TODAY(),""),"")</f>
        <v/>
      </c>
    </row>
    <row r="160">
      <c r="A160" s="23" t="n">
        <v>153</v>
      </c>
      <c r="B160" s="24" t="n"/>
      <c r="C160" s="25" t="n"/>
      <c r="D160" s="24" t="n"/>
      <c r="E160" s="26" t="n"/>
      <c r="F160" s="26" t="n"/>
      <c r="G160" s="27" t="n"/>
      <c r="H160" s="27" t="n"/>
      <c r="I160" s="28">
        <f>IF(ISNUMBER($G160),$G160-IF(ISNUMBER($H160),$H160,0),"")</f>
        <v/>
      </c>
      <c r="J160" s="26" t="n"/>
      <c r="K160" s="29">
        <f>IF(ISNUMBER($D160),$D160-$C$4,"")</f>
        <v/>
      </c>
      <c r="L160" s="30">
        <f>IF($N160=1,$D160-TODAY(),"")</f>
        <v/>
      </c>
      <c r="M160" s="25" t="n"/>
      <c r="N160" s="31">
        <f>IF(ISNUMBER($D160),IF(OR($J160="Picked up",$J160="Canceled"),0,1),0)</f>
        <v/>
      </c>
      <c r="O160" s="31">
        <f>IF($N160=1,IF(AND($D160-TODAY()&gt;=0,$D160-TODAY()&lt;=$C$5),1,0),0)</f>
        <v/>
      </c>
      <c r="P160" s="31">
        <f>IF($N160=1,IF($D160-TODAY()&lt;0,1,0),0)</f>
        <v/>
      </c>
      <c r="Q160" s="31">
        <f>IF(AND($N160=1,ISNUMBER($G160)),$I160,0)</f>
        <v/>
      </c>
      <c r="R160" s="31">
        <f>IF($N160=1,IF($D160-TODAY()&gt;=0,$D160-TODAY(),""),"")</f>
        <v/>
      </c>
    </row>
    <row r="161">
      <c r="A161" s="23" t="n">
        <v>154</v>
      </c>
      <c r="B161" s="24" t="n"/>
      <c r="C161" s="25" t="n"/>
      <c r="D161" s="24" t="n"/>
      <c r="E161" s="26" t="n"/>
      <c r="F161" s="26" t="n"/>
      <c r="G161" s="27" t="n"/>
      <c r="H161" s="27" t="n"/>
      <c r="I161" s="28">
        <f>IF(ISNUMBER($G161),$G161-IF(ISNUMBER($H161),$H161,0),"")</f>
        <v/>
      </c>
      <c r="J161" s="26" t="n"/>
      <c r="K161" s="29">
        <f>IF(ISNUMBER($D161),$D161-$C$4,"")</f>
        <v/>
      </c>
      <c r="L161" s="30">
        <f>IF($N161=1,$D161-TODAY(),"")</f>
        <v/>
      </c>
      <c r="M161" s="25" t="n"/>
      <c r="N161" s="31">
        <f>IF(ISNUMBER($D161),IF(OR($J161="Picked up",$J161="Canceled"),0,1),0)</f>
        <v/>
      </c>
      <c r="O161" s="31">
        <f>IF($N161=1,IF(AND($D161-TODAY()&gt;=0,$D161-TODAY()&lt;=$C$5),1,0),0)</f>
        <v/>
      </c>
      <c r="P161" s="31">
        <f>IF($N161=1,IF($D161-TODAY()&lt;0,1,0),0)</f>
        <v/>
      </c>
      <c r="Q161" s="31">
        <f>IF(AND($N161=1,ISNUMBER($G161)),$I161,0)</f>
        <v/>
      </c>
      <c r="R161" s="31">
        <f>IF($N161=1,IF($D161-TODAY()&gt;=0,$D161-TODAY(),""),"")</f>
        <v/>
      </c>
    </row>
    <row r="162">
      <c r="A162" s="23" t="n">
        <v>155</v>
      </c>
      <c r="B162" s="24" t="n"/>
      <c r="C162" s="25" t="n"/>
      <c r="D162" s="24" t="n"/>
      <c r="E162" s="26" t="n"/>
      <c r="F162" s="26" t="n"/>
      <c r="G162" s="27" t="n"/>
      <c r="H162" s="27" t="n"/>
      <c r="I162" s="28">
        <f>IF(ISNUMBER($G162),$G162-IF(ISNUMBER($H162),$H162,0),"")</f>
        <v/>
      </c>
      <c r="J162" s="26" t="n"/>
      <c r="K162" s="29">
        <f>IF(ISNUMBER($D162),$D162-$C$4,"")</f>
        <v/>
      </c>
      <c r="L162" s="30">
        <f>IF($N162=1,$D162-TODAY(),"")</f>
        <v/>
      </c>
      <c r="M162" s="25" t="n"/>
      <c r="N162" s="31">
        <f>IF(ISNUMBER($D162),IF(OR($J162="Picked up",$J162="Canceled"),0,1),0)</f>
        <v/>
      </c>
      <c r="O162" s="31">
        <f>IF($N162=1,IF(AND($D162-TODAY()&gt;=0,$D162-TODAY()&lt;=$C$5),1,0),0)</f>
        <v/>
      </c>
      <c r="P162" s="31">
        <f>IF($N162=1,IF($D162-TODAY()&lt;0,1,0),0)</f>
        <v/>
      </c>
      <c r="Q162" s="31">
        <f>IF(AND($N162=1,ISNUMBER($G162)),$I162,0)</f>
        <v/>
      </c>
      <c r="R162" s="31">
        <f>IF($N162=1,IF($D162-TODAY()&gt;=0,$D162-TODAY(),""),"")</f>
        <v/>
      </c>
    </row>
    <row r="163">
      <c r="A163" s="23" t="n">
        <v>156</v>
      </c>
      <c r="B163" s="24" t="n"/>
      <c r="C163" s="25" t="n"/>
      <c r="D163" s="24" t="n"/>
      <c r="E163" s="26" t="n"/>
      <c r="F163" s="26" t="n"/>
      <c r="G163" s="27" t="n"/>
      <c r="H163" s="27" t="n"/>
      <c r="I163" s="28">
        <f>IF(ISNUMBER($G163),$G163-IF(ISNUMBER($H163),$H163,0),"")</f>
        <v/>
      </c>
      <c r="J163" s="26" t="n"/>
      <c r="K163" s="29">
        <f>IF(ISNUMBER($D163),$D163-$C$4,"")</f>
        <v/>
      </c>
      <c r="L163" s="30">
        <f>IF($N163=1,$D163-TODAY(),"")</f>
        <v/>
      </c>
      <c r="M163" s="25" t="n"/>
      <c r="N163" s="31">
        <f>IF(ISNUMBER($D163),IF(OR($J163="Picked up",$J163="Canceled"),0,1),0)</f>
        <v/>
      </c>
      <c r="O163" s="31">
        <f>IF($N163=1,IF(AND($D163-TODAY()&gt;=0,$D163-TODAY()&lt;=$C$5),1,0),0)</f>
        <v/>
      </c>
      <c r="P163" s="31">
        <f>IF($N163=1,IF($D163-TODAY()&lt;0,1,0),0)</f>
        <v/>
      </c>
      <c r="Q163" s="31">
        <f>IF(AND($N163=1,ISNUMBER($G163)),$I163,0)</f>
        <v/>
      </c>
      <c r="R163" s="31">
        <f>IF($N163=1,IF($D163-TODAY()&gt;=0,$D163-TODAY(),""),"")</f>
        <v/>
      </c>
    </row>
    <row r="164">
      <c r="A164" s="23" t="n">
        <v>157</v>
      </c>
      <c r="B164" s="24" t="n"/>
      <c r="C164" s="25" t="n"/>
      <c r="D164" s="24" t="n"/>
      <c r="E164" s="26" t="n"/>
      <c r="F164" s="26" t="n"/>
      <c r="G164" s="27" t="n"/>
      <c r="H164" s="27" t="n"/>
      <c r="I164" s="28">
        <f>IF(ISNUMBER($G164),$G164-IF(ISNUMBER($H164),$H164,0),"")</f>
        <v/>
      </c>
      <c r="J164" s="26" t="n"/>
      <c r="K164" s="29">
        <f>IF(ISNUMBER($D164),$D164-$C$4,"")</f>
        <v/>
      </c>
      <c r="L164" s="30">
        <f>IF($N164=1,$D164-TODAY(),"")</f>
        <v/>
      </c>
      <c r="M164" s="25" t="n"/>
      <c r="N164" s="31">
        <f>IF(ISNUMBER($D164),IF(OR($J164="Picked up",$J164="Canceled"),0,1),0)</f>
        <v/>
      </c>
      <c r="O164" s="31">
        <f>IF($N164=1,IF(AND($D164-TODAY()&gt;=0,$D164-TODAY()&lt;=$C$5),1,0),0)</f>
        <v/>
      </c>
      <c r="P164" s="31">
        <f>IF($N164=1,IF($D164-TODAY()&lt;0,1,0),0)</f>
        <v/>
      </c>
      <c r="Q164" s="31">
        <f>IF(AND($N164=1,ISNUMBER($G164)),$I164,0)</f>
        <v/>
      </c>
      <c r="R164" s="31">
        <f>IF($N164=1,IF($D164-TODAY()&gt;=0,$D164-TODAY(),""),"")</f>
        <v/>
      </c>
    </row>
    <row r="165">
      <c r="A165" s="23" t="n">
        <v>158</v>
      </c>
      <c r="B165" s="24" t="n"/>
      <c r="C165" s="25" t="n"/>
      <c r="D165" s="24" t="n"/>
      <c r="E165" s="26" t="n"/>
      <c r="F165" s="26" t="n"/>
      <c r="G165" s="27" t="n"/>
      <c r="H165" s="27" t="n"/>
      <c r="I165" s="28">
        <f>IF(ISNUMBER($G165),$G165-IF(ISNUMBER($H165),$H165,0),"")</f>
        <v/>
      </c>
      <c r="J165" s="26" t="n"/>
      <c r="K165" s="29">
        <f>IF(ISNUMBER($D165),$D165-$C$4,"")</f>
        <v/>
      </c>
      <c r="L165" s="30">
        <f>IF($N165=1,$D165-TODAY(),"")</f>
        <v/>
      </c>
      <c r="M165" s="25" t="n"/>
      <c r="N165" s="31">
        <f>IF(ISNUMBER($D165),IF(OR($J165="Picked up",$J165="Canceled"),0,1),0)</f>
        <v/>
      </c>
      <c r="O165" s="31">
        <f>IF($N165=1,IF(AND($D165-TODAY()&gt;=0,$D165-TODAY()&lt;=$C$5),1,0),0)</f>
        <v/>
      </c>
      <c r="P165" s="31">
        <f>IF($N165=1,IF($D165-TODAY()&lt;0,1,0),0)</f>
        <v/>
      </c>
      <c r="Q165" s="31">
        <f>IF(AND($N165=1,ISNUMBER($G165)),$I165,0)</f>
        <v/>
      </c>
      <c r="R165" s="31">
        <f>IF($N165=1,IF($D165-TODAY()&gt;=0,$D165-TODAY(),""),"")</f>
        <v/>
      </c>
    </row>
    <row r="166">
      <c r="A166" s="23" t="n">
        <v>159</v>
      </c>
      <c r="B166" s="24" t="n"/>
      <c r="C166" s="25" t="n"/>
      <c r="D166" s="24" t="n"/>
      <c r="E166" s="26" t="n"/>
      <c r="F166" s="26" t="n"/>
      <c r="G166" s="27" t="n"/>
      <c r="H166" s="27" t="n"/>
      <c r="I166" s="28">
        <f>IF(ISNUMBER($G166),$G166-IF(ISNUMBER($H166),$H166,0),"")</f>
        <v/>
      </c>
      <c r="J166" s="26" t="n"/>
      <c r="K166" s="29">
        <f>IF(ISNUMBER($D166),$D166-$C$4,"")</f>
        <v/>
      </c>
      <c r="L166" s="30">
        <f>IF($N166=1,$D166-TODAY(),"")</f>
        <v/>
      </c>
      <c r="M166" s="25" t="n"/>
      <c r="N166" s="31">
        <f>IF(ISNUMBER($D166),IF(OR($J166="Picked up",$J166="Canceled"),0,1),0)</f>
        <v/>
      </c>
      <c r="O166" s="31">
        <f>IF($N166=1,IF(AND($D166-TODAY()&gt;=0,$D166-TODAY()&lt;=$C$5),1,0),0)</f>
        <v/>
      </c>
      <c r="P166" s="31">
        <f>IF($N166=1,IF($D166-TODAY()&lt;0,1,0),0)</f>
        <v/>
      </c>
      <c r="Q166" s="31">
        <f>IF(AND($N166=1,ISNUMBER($G166)),$I166,0)</f>
        <v/>
      </c>
      <c r="R166" s="31">
        <f>IF($N166=1,IF($D166-TODAY()&gt;=0,$D166-TODAY(),""),"")</f>
        <v/>
      </c>
    </row>
    <row r="167">
      <c r="A167" s="23" t="n">
        <v>160</v>
      </c>
      <c r="B167" s="24" t="n"/>
      <c r="C167" s="25" t="n"/>
      <c r="D167" s="24" t="n"/>
      <c r="E167" s="26" t="n"/>
      <c r="F167" s="26" t="n"/>
      <c r="G167" s="27" t="n"/>
      <c r="H167" s="27" t="n"/>
      <c r="I167" s="28">
        <f>IF(ISNUMBER($G167),$G167-IF(ISNUMBER($H167),$H167,0),"")</f>
        <v/>
      </c>
      <c r="J167" s="26" t="n"/>
      <c r="K167" s="29">
        <f>IF(ISNUMBER($D167),$D167-$C$4,"")</f>
        <v/>
      </c>
      <c r="L167" s="30">
        <f>IF($N167=1,$D167-TODAY(),"")</f>
        <v/>
      </c>
      <c r="M167" s="25" t="n"/>
      <c r="N167" s="31">
        <f>IF(ISNUMBER($D167),IF(OR($J167="Picked up",$J167="Canceled"),0,1),0)</f>
        <v/>
      </c>
      <c r="O167" s="31">
        <f>IF($N167=1,IF(AND($D167-TODAY()&gt;=0,$D167-TODAY()&lt;=$C$5),1,0),0)</f>
        <v/>
      </c>
      <c r="P167" s="31">
        <f>IF($N167=1,IF($D167-TODAY()&lt;0,1,0),0)</f>
        <v/>
      </c>
      <c r="Q167" s="31">
        <f>IF(AND($N167=1,ISNUMBER($G167)),$I167,0)</f>
        <v/>
      </c>
      <c r="R167" s="31">
        <f>IF($N167=1,IF($D167-TODAY()&gt;=0,$D167-TODAY(),""),"")</f>
        <v/>
      </c>
    </row>
    <row r="168">
      <c r="A168" s="23" t="n">
        <v>161</v>
      </c>
      <c r="B168" s="24" t="n"/>
      <c r="C168" s="25" t="n"/>
      <c r="D168" s="24" t="n"/>
      <c r="E168" s="26" t="n"/>
      <c r="F168" s="26" t="n"/>
      <c r="G168" s="27" t="n"/>
      <c r="H168" s="27" t="n"/>
      <c r="I168" s="28">
        <f>IF(ISNUMBER($G168),$G168-IF(ISNUMBER($H168),$H168,0),"")</f>
        <v/>
      </c>
      <c r="J168" s="26" t="n"/>
      <c r="K168" s="29">
        <f>IF(ISNUMBER($D168),$D168-$C$4,"")</f>
        <v/>
      </c>
      <c r="L168" s="30">
        <f>IF($N168=1,$D168-TODAY(),"")</f>
        <v/>
      </c>
      <c r="M168" s="25" t="n"/>
      <c r="N168" s="31">
        <f>IF(ISNUMBER($D168),IF(OR($J168="Picked up",$J168="Canceled"),0,1),0)</f>
        <v/>
      </c>
      <c r="O168" s="31">
        <f>IF($N168=1,IF(AND($D168-TODAY()&gt;=0,$D168-TODAY()&lt;=$C$5),1,0),0)</f>
        <v/>
      </c>
      <c r="P168" s="31">
        <f>IF($N168=1,IF($D168-TODAY()&lt;0,1,0),0)</f>
        <v/>
      </c>
      <c r="Q168" s="31">
        <f>IF(AND($N168=1,ISNUMBER($G168)),$I168,0)</f>
        <v/>
      </c>
      <c r="R168" s="31">
        <f>IF($N168=1,IF($D168-TODAY()&gt;=0,$D168-TODAY(),""),"")</f>
        <v/>
      </c>
    </row>
    <row r="169">
      <c r="A169" s="23" t="n">
        <v>162</v>
      </c>
      <c r="B169" s="24" t="n"/>
      <c r="C169" s="25" t="n"/>
      <c r="D169" s="24" t="n"/>
      <c r="E169" s="26" t="n"/>
      <c r="F169" s="26" t="n"/>
      <c r="G169" s="27" t="n"/>
      <c r="H169" s="27" t="n"/>
      <c r="I169" s="28">
        <f>IF(ISNUMBER($G169),$G169-IF(ISNUMBER($H169),$H169,0),"")</f>
        <v/>
      </c>
      <c r="J169" s="26" t="n"/>
      <c r="K169" s="29">
        <f>IF(ISNUMBER($D169),$D169-$C$4,"")</f>
        <v/>
      </c>
      <c r="L169" s="30">
        <f>IF($N169=1,$D169-TODAY(),"")</f>
        <v/>
      </c>
      <c r="M169" s="25" t="n"/>
      <c r="N169" s="31">
        <f>IF(ISNUMBER($D169),IF(OR($J169="Picked up",$J169="Canceled"),0,1),0)</f>
        <v/>
      </c>
      <c r="O169" s="31">
        <f>IF($N169=1,IF(AND($D169-TODAY()&gt;=0,$D169-TODAY()&lt;=$C$5),1,0),0)</f>
        <v/>
      </c>
      <c r="P169" s="31">
        <f>IF($N169=1,IF($D169-TODAY()&lt;0,1,0),0)</f>
        <v/>
      </c>
      <c r="Q169" s="31">
        <f>IF(AND($N169=1,ISNUMBER($G169)),$I169,0)</f>
        <v/>
      </c>
      <c r="R169" s="31">
        <f>IF($N169=1,IF($D169-TODAY()&gt;=0,$D169-TODAY(),""),"")</f>
        <v/>
      </c>
    </row>
    <row r="170">
      <c r="A170" s="23" t="n">
        <v>163</v>
      </c>
      <c r="B170" s="24" t="n"/>
      <c r="C170" s="25" t="n"/>
      <c r="D170" s="24" t="n"/>
      <c r="E170" s="26" t="n"/>
      <c r="F170" s="26" t="n"/>
      <c r="G170" s="27" t="n"/>
      <c r="H170" s="27" t="n"/>
      <c r="I170" s="28">
        <f>IF(ISNUMBER($G170),$G170-IF(ISNUMBER($H170),$H170,0),"")</f>
        <v/>
      </c>
      <c r="J170" s="26" t="n"/>
      <c r="K170" s="29">
        <f>IF(ISNUMBER($D170),$D170-$C$4,"")</f>
        <v/>
      </c>
      <c r="L170" s="30">
        <f>IF($N170=1,$D170-TODAY(),"")</f>
        <v/>
      </c>
      <c r="M170" s="25" t="n"/>
      <c r="N170" s="31">
        <f>IF(ISNUMBER($D170),IF(OR($J170="Picked up",$J170="Canceled"),0,1),0)</f>
        <v/>
      </c>
      <c r="O170" s="31">
        <f>IF($N170=1,IF(AND($D170-TODAY()&gt;=0,$D170-TODAY()&lt;=$C$5),1,0),0)</f>
        <v/>
      </c>
      <c r="P170" s="31">
        <f>IF($N170=1,IF($D170-TODAY()&lt;0,1,0),0)</f>
        <v/>
      </c>
      <c r="Q170" s="31">
        <f>IF(AND($N170=1,ISNUMBER($G170)),$I170,0)</f>
        <v/>
      </c>
      <c r="R170" s="31">
        <f>IF($N170=1,IF($D170-TODAY()&gt;=0,$D170-TODAY(),""),"")</f>
        <v/>
      </c>
    </row>
    <row r="171">
      <c r="A171" s="23" t="n">
        <v>164</v>
      </c>
      <c r="B171" s="24" t="n"/>
      <c r="C171" s="25" t="n"/>
      <c r="D171" s="24" t="n"/>
      <c r="E171" s="26" t="n"/>
      <c r="F171" s="26" t="n"/>
      <c r="G171" s="27" t="n"/>
      <c r="H171" s="27" t="n"/>
      <c r="I171" s="28">
        <f>IF(ISNUMBER($G171),$G171-IF(ISNUMBER($H171),$H171,0),"")</f>
        <v/>
      </c>
      <c r="J171" s="26" t="n"/>
      <c r="K171" s="29">
        <f>IF(ISNUMBER($D171),$D171-$C$4,"")</f>
        <v/>
      </c>
      <c r="L171" s="30">
        <f>IF($N171=1,$D171-TODAY(),"")</f>
        <v/>
      </c>
      <c r="M171" s="25" t="n"/>
      <c r="N171" s="31">
        <f>IF(ISNUMBER($D171),IF(OR($J171="Picked up",$J171="Canceled"),0,1),0)</f>
        <v/>
      </c>
      <c r="O171" s="31">
        <f>IF($N171=1,IF(AND($D171-TODAY()&gt;=0,$D171-TODAY()&lt;=$C$5),1,0),0)</f>
        <v/>
      </c>
      <c r="P171" s="31">
        <f>IF($N171=1,IF($D171-TODAY()&lt;0,1,0),0)</f>
        <v/>
      </c>
      <c r="Q171" s="31">
        <f>IF(AND($N171=1,ISNUMBER($G171)),$I171,0)</f>
        <v/>
      </c>
      <c r="R171" s="31">
        <f>IF($N171=1,IF($D171-TODAY()&gt;=0,$D171-TODAY(),""),"")</f>
        <v/>
      </c>
    </row>
    <row r="172">
      <c r="A172" s="23" t="n">
        <v>165</v>
      </c>
      <c r="B172" s="24" t="n"/>
      <c r="C172" s="25" t="n"/>
      <c r="D172" s="24" t="n"/>
      <c r="E172" s="26" t="n"/>
      <c r="F172" s="26" t="n"/>
      <c r="G172" s="27" t="n"/>
      <c r="H172" s="27" t="n"/>
      <c r="I172" s="28">
        <f>IF(ISNUMBER($G172),$G172-IF(ISNUMBER($H172),$H172,0),"")</f>
        <v/>
      </c>
      <c r="J172" s="26" t="n"/>
      <c r="K172" s="29">
        <f>IF(ISNUMBER($D172),$D172-$C$4,"")</f>
        <v/>
      </c>
      <c r="L172" s="30">
        <f>IF($N172=1,$D172-TODAY(),"")</f>
        <v/>
      </c>
      <c r="M172" s="25" t="n"/>
      <c r="N172" s="31">
        <f>IF(ISNUMBER($D172),IF(OR($J172="Picked up",$J172="Canceled"),0,1),0)</f>
        <v/>
      </c>
      <c r="O172" s="31">
        <f>IF($N172=1,IF(AND($D172-TODAY()&gt;=0,$D172-TODAY()&lt;=$C$5),1,0),0)</f>
        <v/>
      </c>
      <c r="P172" s="31">
        <f>IF($N172=1,IF($D172-TODAY()&lt;0,1,0),0)</f>
        <v/>
      </c>
      <c r="Q172" s="31">
        <f>IF(AND($N172=1,ISNUMBER($G172)),$I172,0)</f>
        <v/>
      </c>
      <c r="R172" s="31">
        <f>IF($N172=1,IF($D172-TODAY()&gt;=0,$D172-TODAY(),""),"")</f>
        <v/>
      </c>
    </row>
    <row r="173">
      <c r="A173" s="23" t="n">
        <v>166</v>
      </c>
      <c r="B173" s="24" t="n"/>
      <c r="C173" s="25" t="n"/>
      <c r="D173" s="24" t="n"/>
      <c r="E173" s="26" t="n"/>
      <c r="F173" s="26" t="n"/>
      <c r="G173" s="27" t="n"/>
      <c r="H173" s="27" t="n"/>
      <c r="I173" s="28">
        <f>IF(ISNUMBER($G173),$G173-IF(ISNUMBER($H173),$H173,0),"")</f>
        <v/>
      </c>
      <c r="J173" s="26" t="n"/>
      <c r="K173" s="29">
        <f>IF(ISNUMBER($D173),$D173-$C$4,"")</f>
        <v/>
      </c>
      <c r="L173" s="30">
        <f>IF($N173=1,$D173-TODAY(),"")</f>
        <v/>
      </c>
      <c r="M173" s="25" t="n"/>
      <c r="N173" s="31">
        <f>IF(ISNUMBER($D173),IF(OR($J173="Picked up",$J173="Canceled"),0,1),0)</f>
        <v/>
      </c>
      <c r="O173" s="31">
        <f>IF($N173=1,IF(AND($D173-TODAY()&gt;=0,$D173-TODAY()&lt;=$C$5),1,0),0)</f>
        <v/>
      </c>
      <c r="P173" s="31">
        <f>IF($N173=1,IF($D173-TODAY()&lt;0,1,0),0)</f>
        <v/>
      </c>
      <c r="Q173" s="31">
        <f>IF(AND($N173=1,ISNUMBER($G173)),$I173,0)</f>
        <v/>
      </c>
      <c r="R173" s="31">
        <f>IF($N173=1,IF($D173-TODAY()&gt;=0,$D173-TODAY(),""),"")</f>
        <v/>
      </c>
    </row>
    <row r="174">
      <c r="A174" s="23" t="n">
        <v>167</v>
      </c>
      <c r="B174" s="24" t="n"/>
      <c r="C174" s="25" t="n"/>
      <c r="D174" s="24" t="n"/>
      <c r="E174" s="26" t="n"/>
      <c r="F174" s="26" t="n"/>
      <c r="G174" s="27" t="n"/>
      <c r="H174" s="27" t="n"/>
      <c r="I174" s="28">
        <f>IF(ISNUMBER($G174),$G174-IF(ISNUMBER($H174),$H174,0),"")</f>
        <v/>
      </c>
      <c r="J174" s="26" t="n"/>
      <c r="K174" s="29">
        <f>IF(ISNUMBER($D174),$D174-$C$4,"")</f>
        <v/>
      </c>
      <c r="L174" s="30">
        <f>IF($N174=1,$D174-TODAY(),"")</f>
        <v/>
      </c>
      <c r="M174" s="25" t="n"/>
      <c r="N174" s="31">
        <f>IF(ISNUMBER($D174),IF(OR($J174="Picked up",$J174="Canceled"),0,1),0)</f>
        <v/>
      </c>
      <c r="O174" s="31">
        <f>IF($N174=1,IF(AND($D174-TODAY()&gt;=0,$D174-TODAY()&lt;=$C$5),1,0),0)</f>
        <v/>
      </c>
      <c r="P174" s="31">
        <f>IF($N174=1,IF($D174-TODAY()&lt;0,1,0),0)</f>
        <v/>
      </c>
      <c r="Q174" s="31">
        <f>IF(AND($N174=1,ISNUMBER($G174)),$I174,0)</f>
        <v/>
      </c>
      <c r="R174" s="31">
        <f>IF($N174=1,IF($D174-TODAY()&gt;=0,$D174-TODAY(),""),"")</f>
        <v/>
      </c>
    </row>
    <row r="175">
      <c r="A175" s="23" t="n">
        <v>168</v>
      </c>
      <c r="B175" s="24" t="n"/>
      <c r="C175" s="25" t="n"/>
      <c r="D175" s="24" t="n"/>
      <c r="E175" s="26" t="n"/>
      <c r="F175" s="26" t="n"/>
      <c r="G175" s="27" t="n"/>
      <c r="H175" s="27" t="n"/>
      <c r="I175" s="28">
        <f>IF(ISNUMBER($G175),$G175-IF(ISNUMBER($H175),$H175,0),"")</f>
        <v/>
      </c>
      <c r="J175" s="26" t="n"/>
      <c r="K175" s="29">
        <f>IF(ISNUMBER($D175),$D175-$C$4,"")</f>
        <v/>
      </c>
      <c r="L175" s="30">
        <f>IF($N175=1,$D175-TODAY(),"")</f>
        <v/>
      </c>
      <c r="M175" s="25" t="n"/>
      <c r="N175" s="31">
        <f>IF(ISNUMBER($D175),IF(OR($J175="Picked up",$J175="Canceled"),0,1),0)</f>
        <v/>
      </c>
      <c r="O175" s="31">
        <f>IF($N175=1,IF(AND($D175-TODAY()&gt;=0,$D175-TODAY()&lt;=$C$5),1,0),0)</f>
        <v/>
      </c>
      <c r="P175" s="31">
        <f>IF($N175=1,IF($D175-TODAY()&lt;0,1,0),0)</f>
        <v/>
      </c>
      <c r="Q175" s="31">
        <f>IF(AND($N175=1,ISNUMBER($G175)),$I175,0)</f>
        <v/>
      </c>
      <c r="R175" s="31">
        <f>IF($N175=1,IF($D175-TODAY()&gt;=0,$D175-TODAY(),""),"")</f>
        <v/>
      </c>
    </row>
    <row r="176">
      <c r="A176" s="23" t="n">
        <v>169</v>
      </c>
      <c r="B176" s="24" t="n"/>
      <c r="C176" s="25" t="n"/>
      <c r="D176" s="24" t="n"/>
      <c r="E176" s="26" t="n"/>
      <c r="F176" s="26" t="n"/>
      <c r="G176" s="27" t="n"/>
      <c r="H176" s="27" t="n"/>
      <c r="I176" s="28">
        <f>IF(ISNUMBER($G176),$G176-IF(ISNUMBER($H176),$H176,0),"")</f>
        <v/>
      </c>
      <c r="J176" s="26" t="n"/>
      <c r="K176" s="29">
        <f>IF(ISNUMBER($D176),$D176-$C$4,"")</f>
        <v/>
      </c>
      <c r="L176" s="30">
        <f>IF($N176=1,$D176-TODAY(),"")</f>
        <v/>
      </c>
      <c r="M176" s="25" t="n"/>
      <c r="N176" s="31">
        <f>IF(ISNUMBER($D176),IF(OR($J176="Picked up",$J176="Canceled"),0,1),0)</f>
        <v/>
      </c>
      <c r="O176" s="31">
        <f>IF($N176=1,IF(AND($D176-TODAY()&gt;=0,$D176-TODAY()&lt;=$C$5),1,0),0)</f>
        <v/>
      </c>
      <c r="P176" s="31">
        <f>IF($N176=1,IF($D176-TODAY()&lt;0,1,0),0)</f>
        <v/>
      </c>
      <c r="Q176" s="31">
        <f>IF(AND($N176=1,ISNUMBER($G176)),$I176,0)</f>
        <v/>
      </c>
      <c r="R176" s="31">
        <f>IF($N176=1,IF($D176-TODAY()&gt;=0,$D176-TODAY(),""),"")</f>
        <v/>
      </c>
    </row>
    <row r="177">
      <c r="A177" s="23" t="n">
        <v>170</v>
      </c>
      <c r="B177" s="24" t="n"/>
      <c r="C177" s="25" t="n"/>
      <c r="D177" s="24" t="n"/>
      <c r="E177" s="26" t="n"/>
      <c r="F177" s="26" t="n"/>
      <c r="G177" s="27" t="n"/>
      <c r="H177" s="27" t="n"/>
      <c r="I177" s="28">
        <f>IF(ISNUMBER($G177),$G177-IF(ISNUMBER($H177),$H177,0),"")</f>
        <v/>
      </c>
      <c r="J177" s="26" t="n"/>
      <c r="K177" s="29">
        <f>IF(ISNUMBER($D177),$D177-$C$4,"")</f>
        <v/>
      </c>
      <c r="L177" s="30">
        <f>IF($N177=1,$D177-TODAY(),"")</f>
        <v/>
      </c>
      <c r="M177" s="25" t="n"/>
      <c r="N177" s="31">
        <f>IF(ISNUMBER($D177),IF(OR($J177="Picked up",$J177="Canceled"),0,1),0)</f>
        <v/>
      </c>
      <c r="O177" s="31">
        <f>IF($N177=1,IF(AND($D177-TODAY()&gt;=0,$D177-TODAY()&lt;=$C$5),1,0),0)</f>
        <v/>
      </c>
      <c r="P177" s="31">
        <f>IF($N177=1,IF($D177-TODAY()&lt;0,1,0),0)</f>
        <v/>
      </c>
      <c r="Q177" s="31">
        <f>IF(AND($N177=1,ISNUMBER($G177)),$I177,0)</f>
        <v/>
      </c>
      <c r="R177" s="31">
        <f>IF($N177=1,IF($D177-TODAY()&gt;=0,$D177-TODAY(),""),"")</f>
        <v/>
      </c>
    </row>
    <row r="178">
      <c r="A178" s="23" t="n">
        <v>171</v>
      </c>
      <c r="B178" s="24" t="n"/>
      <c r="C178" s="25" t="n"/>
      <c r="D178" s="24" t="n"/>
      <c r="E178" s="26" t="n"/>
      <c r="F178" s="26" t="n"/>
      <c r="G178" s="27" t="n"/>
      <c r="H178" s="27" t="n"/>
      <c r="I178" s="28">
        <f>IF(ISNUMBER($G178),$G178-IF(ISNUMBER($H178),$H178,0),"")</f>
        <v/>
      </c>
      <c r="J178" s="26" t="n"/>
      <c r="K178" s="29">
        <f>IF(ISNUMBER($D178),$D178-$C$4,"")</f>
        <v/>
      </c>
      <c r="L178" s="30">
        <f>IF($N178=1,$D178-TODAY(),"")</f>
        <v/>
      </c>
      <c r="M178" s="25" t="n"/>
      <c r="N178" s="31">
        <f>IF(ISNUMBER($D178),IF(OR($J178="Picked up",$J178="Canceled"),0,1),0)</f>
        <v/>
      </c>
      <c r="O178" s="31">
        <f>IF($N178=1,IF(AND($D178-TODAY()&gt;=0,$D178-TODAY()&lt;=$C$5),1,0),0)</f>
        <v/>
      </c>
      <c r="P178" s="31">
        <f>IF($N178=1,IF($D178-TODAY()&lt;0,1,0),0)</f>
        <v/>
      </c>
      <c r="Q178" s="31">
        <f>IF(AND($N178=1,ISNUMBER($G178)),$I178,0)</f>
        <v/>
      </c>
      <c r="R178" s="31">
        <f>IF($N178=1,IF($D178-TODAY()&gt;=0,$D178-TODAY(),""),"")</f>
        <v/>
      </c>
    </row>
    <row r="179">
      <c r="A179" s="23" t="n">
        <v>172</v>
      </c>
      <c r="B179" s="24" t="n"/>
      <c r="C179" s="25" t="n"/>
      <c r="D179" s="24" t="n"/>
      <c r="E179" s="26" t="n"/>
      <c r="F179" s="26" t="n"/>
      <c r="G179" s="27" t="n"/>
      <c r="H179" s="27" t="n"/>
      <c r="I179" s="28">
        <f>IF(ISNUMBER($G179),$G179-IF(ISNUMBER($H179),$H179,0),"")</f>
        <v/>
      </c>
      <c r="J179" s="26" t="n"/>
      <c r="K179" s="29">
        <f>IF(ISNUMBER($D179),$D179-$C$4,"")</f>
        <v/>
      </c>
      <c r="L179" s="30">
        <f>IF($N179=1,$D179-TODAY(),"")</f>
        <v/>
      </c>
      <c r="M179" s="25" t="n"/>
      <c r="N179" s="31">
        <f>IF(ISNUMBER($D179),IF(OR($J179="Picked up",$J179="Canceled"),0,1),0)</f>
        <v/>
      </c>
      <c r="O179" s="31">
        <f>IF($N179=1,IF(AND($D179-TODAY()&gt;=0,$D179-TODAY()&lt;=$C$5),1,0),0)</f>
        <v/>
      </c>
      <c r="P179" s="31">
        <f>IF($N179=1,IF($D179-TODAY()&lt;0,1,0),0)</f>
        <v/>
      </c>
      <c r="Q179" s="31">
        <f>IF(AND($N179=1,ISNUMBER($G179)),$I179,0)</f>
        <v/>
      </c>
      <c r="R179" s="31">
        <f>IF($N179=1,IF($D179-TODAY()&gt;=0,$D179-TODAY(),""),"")</f>
        <v/>
      </c>
    </row>
    <row r="180">
      <c r="A180" s="23" t="n">
        <v>173</v>
      </c>
      <c r="B180" s="24" t="n"/>
      <c r="C180" s="25" t="n"/>
      <c r="D180" s="24" t="n"/>
      <c r="E180" s="26" t="n"/>
      <c r="F180" s="26" t="n"/>
      <c r="G180" s="27" t="n"/>
      <c r="H180" s="27" t="n"/>
      <c r="I180" s="28">
        <f>IF(ISNUMBER($G180),$G180-IF(ISNUMBER($H180),$H180,0),"")</f>
        <v/>
      </c>
      <c r="J180" s="26" t="n"/>
      <c r="K180" s="29">
        <f>IF(ISNUMBER($D180),$D180-$C$4,"")</f>
        <v/>
      </c>
      <c r="L180" s="30">
        <f>IF($N180=1,$D180-TODAY(),"")</f>
        <v/>
      </c>
      <c r="M180" s="25" t="n"/>
      <c r="N180" s="31">
        <f>IF(ISNUMBER($D180),IF(OR($J180="Picked up",$J180="Canceled"),0,1),0)</f>
        <v/>
      </c>
      <c r="O180" s="31">
        <f>IF($N180=1,IF(AND($D180-TODAY()&gt;=0,$D180-TODAY()&lt;=$C$5),1,0),0)</f>
        <v/>
      </c>
      <c r="P180" s="31">
        <f>IF($N180=1,IF($D180-TODAY()&lt;0,1,0),0)</f>
        <v/>
      </c>
      <c r="Q180" s="31">
        <f>IF(AND($N180=1,ISNUMBER($G180)),$I180,0)</f>
        <v/>
      </c>
      <c r="R180" s="31">
        <f>IF($N180=1,IF($D180-TODAY()&gt;=0,$D180-TODAY(),""),"")</f>
        <v/>
      </c>
    </row>
    <row r="181">
      <c r="A181" s="23" t="n">
        <v>174</v>
      </c>
      <c r="B181" s="24" t="n"/>
      <c r="C181" s="25" t="n"/>
      <c r="D181" s="24" t="n"/>
      <c r="E181" s="26" t="n"/>
      <c r="F181" s="26" t="n"/>
      <c r="G181" s="27" t="n"/>
      <c r="H181" s="27" t="n"/>
      <c r="I181" s="28">
        <f>IF(ISNUMBER($G181),$G181-IF(ISNUMBER($H181),$H181,0),"")</f>
        <v/>
      </c>
      <c r="J181" s="26" t="n"/>
      <c r="K181" s="29">
        <f>IF(ISNUMBER($D181),$D181-$C$4,"")</f>
        <v/>
      </c>
      <c r="L181" s="30">
        <f>IF($N181=1,$D181-TODAY(),"")</f>
        <v/>
      </c>
      <c r="M181" s="25" t="n"/>
      <c r="N181" s="31">
        <f>IF(ISNUMBER($D181),IF(OR($J181="Picked up",$J181="Canceled"),0,1),0)</f>
        <v/>
      </c>
      <c r="O181" s="31">
        <f>IF($N181=1,IF(AND($D181-TODAY()&gt;=0,$D181-TODAY()&lt;=$C$5),1,0),0)</f>
        <v/>
      </c>
      <c r="P181" s="31">
        <f>IF($N181=1,IF($D181-TODAY()&lt;0,1,0),0)</f>
        <v/>
      </c>
      <c r="Q181" s="31">
        <f>IF(AND($N181=1,ISNUMBER($G181)),$I181,0)</f>
        <v/>
      </c>
      <c r="R181" s="31">
        <f>IF($N181=1,IF($D181-TODAY()&gt;=0,$D181-TODAY(),""),"")</f>
        <v/>
      </c>
    </row>
    <row r="182">
      <c r="A182" s="23" t="n">
        <v>175</v>
      </c>
      <c r="B182" s="24" t="n"/>
      <c r="C182" s="25" t="n"/>
      <c r="D182" s="24" t="n"/>
      <c r="E182" s="26" t="n"/>
      <c r="F182" s="26" t="n"/>
      <c r="G182" s="27" t="n"/>
      <c r="H182" s="27" t="n"/>
      <c r="I182" s="28">
        <f>IF(ISNUMBER($G182),$G182-IF(ISNUMBER($H182),$H182,0),"")</f>
        <v/>
      </c>
      <c r="J182" s="26" t="n"/>
      <c r="K182" s="29">
        <f>IF(ISNUMBER($D182),$D182-$C$4,"")</f>
        <v/>
      </c>
      <c r="L182" s="30">
        <f>IF($N182=1,$D182-TODAY(),"")</f>
        <v/>
      </c>
      <c r="M182" s="25" t="n"/>
      <c r="N182" s="31">
        <f>IF(ISNUMBER($D182),IF(OR($J182="Picked up",$J182="Canceled"),0,1),0)</f>
        <v/>
      </c>
      <c r="O182" s="31">
        <f>IF($N182=1,IF(AND($D182-TODAY()&gt;=0,$D182-TODAY()&lt;=$C$5),1,0),0)</f>
        <v/>
      </c>
      <c r="P182" s="31">
        <f>IF($N182=1,IF($D182-TODAY()&lt;0,1,0),0)</f>
        <v/>
      </c>
      <c r="Q182" s="31">
        <f>IF(AND($N182=1,ISNUMBER($G182)),$I182,0)</f>
        <v/>
      </c>
      <c r="R182" s="31">
        <f>IF($N182=1,IF($D182-TODAY()&gt;=0,$D182-TODAY(),""),"")</f>
        <v/>
      </c>
    </row>
    <row r="183">
      <c r="A183" s="23" t="n">
        <v>176</v>
      </c>
      <c r="B183" s="24" t="n"/>
      <c r="C183" s="25" t="n"/>
      <c r="D183" s="24" t="n"/>
      <c r="E183" s="26" t="n"/>
      <c r="F183" s="26" t="n"/>
      <c r="G183" s="27" t="n"/>
      <c r="H183" s="27" t="n"/>
      <c r="I183" s="28">
        <f>IF(ISNUMBER($G183),$G183-IF(ISNUMBER($H183),$H183,0),"")</f>
        <v/>
      </c>
      <c r="J183" s="26" t="n"/>
      <c r="K183" s="29">
        <f>IF(ISNUMBER($D183),$D183-$C$4,"")</f>
        <v/>
      </c>
      <c r="L183" s="30">
        <f>IF($N183=1,$D183-TODAY(),"")</f>
        <v/>
      </c>
      <c r="M183" s="25" t="n"/>
      <c r="N183" s="31">
        <f>IF(ISNUMBER($D183),IF(OR($J183="Picked up",$J183="Canceled"),0,1),0)</f>
        <v/>
      </c>
      <c r="O183" s="31">
        <f>IF($N183=1,IF(AND($D183-TODAY()&gt;=0,$D183-TODAY()&lt;=$C$5),1,0),0)</f>
        <v/>
      </c>
      <c r="P183" s="31">
        <f>IF($N183=1,IF($D183-TODAY()&lt;0,1,0),0)</f>
        <v/>
      </c>
      <c r="Q183" s="31">
        <f>IF(AND($N183=1,ISNUMBER($G183)),$I183,0)</f>
        <v/>
      </c>
      <c r="R183" s="31">
        <f>IF($N183=1,IF($D183-TODAY()&gt;=0,$D183-TODAY(),""),"")</f>
        <v/>
      </c>
    </row>
    <row r="184">
      <c r="A184" s="23" t="n">
        <v>177</v>
      </c>
      <c r="B184" s="24" t="n"/>
      <c r="C184" s="25" t="n"/>
      <c r="D184" s="24" t="n"/>
      <c r="E184" s="26" t="n"/>
      <c r="F184" s="26" t="n"/>
      <c r="G184" s="27" t="n"/>
      <c r="H184" s="27" t="n"/>
      <c r="I184" s="28">
        <f>IF(ISNUMBER($G184),$G184-IF(ISNUMBER($H184),$H184,0),"")</f>
        <v/>
      </c>
      <c r="J184" s="26" t="n"/>
      <c r="K184" s="29">
        <f>IF(ISNUMBER($D184),$D184-$C$4,"")</f>
        <v/>
      </c>
      <c r="L184" s="30">
        <f>IF($N184=1,$D184-TODAY(),"")</f>
        <v/>
      </c>
      <c r="M184" s="25" t="n"/>
      <c r="N184" s="31">
        <f>IF(ISNUMBER($D184),IF(OR($J184="Picked up",$J184="Canceled"),0,1),0)</f>
        <v/>
      </c>
      <c r="O184" s="31">
        <f>IF($N184=1,IF(AND($D184-TODAY()&gt;=0,$D184-TODAY()&lt;=$C$5),1,0),0)</f>
        <v/>
      </c>
      <c r="P184" s="31">
        <f>IF($N184=1,IF($D184-TODAY()&lt;0,1,0),0)</f>
        <v/>
      </c>
      <c r="Q184" s="31">
        <f>IF(AND($N184=1,ISNUMBER($G184)),$I184,0)</f>
        <v/>
      </c>
      <c r="R184" s="31">
        <f>IF($N184=1,IF($D184-TODAY()&gt;=0,$D184-TODAY(),""),"")</f>
        <v/>
      </c>
    </row>
    <row r="185">
      <c r="A185" s="23" t="n">
        <v>178</v>
      </c>
      <c r="B185" s="24" t="n"/>
      <c r="C185" s="25" t="n"/>
      <c r="D185" s="24" t="n"/>
      <c r="E185" s="26" t="n"/>
      <c r="F185" s="26" t="n"/>
      <c r="G185" s="27" t="n"/>
      <c r="H185" s="27" t="n"/>
      <c r="I185" s="28">
        <f>IF(ISNUMBER($G185),$G185-IF(ISNUMBER($H185),$H185,0),"")</f>
        <v/>
      </c>
      <c r="J185" s="26" t="n"/>
      <c r="K185" s="29">
        <f>IF(ISNUMBER($D185),$D185-$C$4,"")</f>
        <v/>
      </c>
      <c r="L185" s="30">
        <f>IF($N185=1,$D185-TODAY(),"")</f>
        <v/>
      </c>
      <c r="M185" s="25" t="n"/>
      <c r="N185" s="31">
        <f>IF(ISNUMBER($D185),IF(OR($J185="Picked up",$J185="Canceled"),0,1),0)</f>
        <v/>
      </c>
      <c r="O185" s="31">
        <f>IF($N185=1,IF(AND($D185-TODAY()&gt;=0,$D185-TODAY()&lt;=$C$5),1,0),0)</f>
        <v/>
      </c>
      <c r="P185" s="31">
        <f>IF($N185=1,IF($D185-TODAY()&lt;0,1,0),0)</f>
        <v/>
      </c>
      <c r="Q185" s="31">
        <f>IF(AND($N185=1,ISNUMBER($G185)),$I185,0)</f>
        <v/>
      </c>
      <c r="R185" s="31">
        <f>IF($N185=1,IF($D185-TODAY()&gt;=0,$D185-TODAY(),""),"")</f>
        <v/>
      </c>
    </row>
    <row r="186">
      <c r="A186" s="23" t="n">
        <v>179</v>
      </c>
      <c r="B186" s="24" t="n"/>
      <c r="C186" s="25" t="n"/>
      <c r="D186" s="24" t="n"/>
      <c r="E186" s="26" t="n"/>
      <c r="F186" s="26" t="n"/>
      <c r="G186" s="27" t="n"/>
      <c r="H186" s="27" t="n"/>
      <c r="I186" s="28">
        <f>IF(ISNUMBER($G186),$G186-IF(ISNUMBER($H186),$H186,0),"")</f>
        <v/>
      </c>
      <c r="J186" s="26" t="n"/>
      <c r="K186" s="29">
        <f>IF(ISNUMBER($D186),$D186-$C$4,"")</f>
        <v/>
      </c>
      <c r="L186" s="30">
        <f>IF($N186=1,$D186-TODAY(),"")</f>
        <v/>
      </c>
      <c r="M186" s="25" t="n"/>
      <c r="N186" s="31">
        <f>IF(ISNUMBER($D186),IF(OR($J186="Picked up",$J186="Canceled"),0,1),0)</f>
        <v/>
      </c>
      <c r="O186" s="31">
        <f>IF($N186=1,IF(AND($D186-TODAY()&gt;=0,$D186-TODAY()&lt;=$C$5),1,0),0)</f>
        <v/>
      </c>
      <c r="P186" s="31">
        <f>IF($N186=1,IF($D186-TODAY()&lt;0,1,0),0)</f>
        <v/>
      </c>
      <c r="Q186" s="31">
        <f>IF(AND($N186=1,ISNUMBER($G186)),$I186,0)</f>
        <v/>
      </c>
      <c r="R186" s="31">
        <f>IF($N186=1,IF($D186-TODAY()&gt;=0,$D186-TODAY(),""),"")</f>
        <v/>
      </c>
    </row>
    <row r="187">
      <c r="A187" s="23" t="n">
        <v>180</v>
      </c>
      <c r="B187" s="24" t="n"/>
      <c r="C187" s="25" t="n"/>
      <c r="D187" s="24" t="n"/>
      <c r="E187" s="26" t="n"/>
      <c r="F187" s="26" t="n"/>
      <c r="G187" s="27" t="n"/>
      <c r="H187" s="27" t="n"/>
      <c r="I187" s="28">
        <f>IF(ISNUMBER($G187),$G187-IF(ISNUMBER($H187),$H187,0),"")</f>
        <v/>
      </c>
      <c r="J187" s="26" t="n"/>
      <c r="K187" s="29">
        <f>IF(ISNUMBER($D187),$D187-$C$4,"")</f>
        <v/>
      </c>
      <c r="L187" s="30">
        <f>IF($N187=1,$D187-TODAY(),"")</f>
        <v/>
      </c>
      <c r="M187" s="25" t="n"/>
      <c r="N187" s="31">
        <f>IF(ISNUMBER($D187),IF(OR($J187="Picked up",$J187="Canceled"),0,1),0)</f>
        <v/>
      </c>
      <c r="O187" s="31">
        <f>IF($N187=1,IF(AND($D187-TODAY()&gt;=0,$D187-TODAY()&lt;=$C$5),1,0),0)</f>
        <v/>
      </c>
      <c r="P187" s="31">
        <f>IF($N187=1,IF($D187-TODAY()&lt;0,1,0),0)</f>
        <v/>
      </c>
      <c r="Q187" s="31">
        <f>IF(AND($N187=1,ISNUMBER($G187)),$I187,0)</f>
        <v/>
      </c>
      <c r="R187" s="31">
        <f>IF($N187=1,IF($D187-TODAY()&gt;=0,$D187-TODAY(),""),"")</f>
        <v/>
      </c>
    </row>
    <row r="188">
      <c r="A188" s="23" t="n">
        <v>181</v>
      </c>
      <c r="B188" s="24" t="n"/>
      <c r="C188" s="25" t="n"/>
      <c r="D188" s="24" t="n"/>
      <c r="E188" s="26" t="n"/>
      <c r="F188" s="26" t="n"/>
      <c r="G188" s="27" t="n"/>
      <c r="H188" s="27" t="n"/>
      <c r="I188" s="28">
        <f>IF(ISNUMBER($G188),$G188-IF(ISNUMBER($H188),$H188,0),"")</f>
        <v/>
      </c>
      <c r="J188" s="26" t="n"/>
      <c r="K188" s="29">
        <f>IF(ISNUMBER($D188),$D188-$C$4,"")</f>
        <v/>
      </c>
      <c r="L188" s="30">
        <f>IF($N188=1,$D188-TODAY(),"")</f>
        <v/>
      </c>
      <c r="M188" s="25" t="n"/>
      <c r="N188" s="31">
        <f>IF(ISNUMBER($D188),IF(OR($J188="Picked up",$J188="Canceled"),0,1),0)</f>
        <v/>
      </c>
      <c r="O188" s="31">
        <f>IF($N188=1,IF(AND($D188-TODAY()&gt;=0,$D188-TODAY()&lt;=$C$5),1,0),0)</f>
        <v/>
      </c>
      <c r="P188" s="31">
        <f>IF($N188=1,IF($D188-TODAY()&lt;0,1,0),0)</f>
        <v/>
      </c>
      <c r="Q188" s="31">
        <f>IF(AND($N188=1,ISNUMBER($G188)),$I188,0)</f>
        <v/>
      </c>
      <c r="R188" s="31">
        <f>IF($N188=1,IF($D188-TODAY()&gt;=0,$D188-TODAY(),""),"")</f>
        <v/>
      </c>
    </row>
    <row r="189">
      <c r="A189" s="23" t="n">
        <v>182</v>
      </c>
      <c r="B189" s="24" t="n"/>
      <c r="C189" s="25" t="n"/>
      <c r="D189" s="24" t="n"/>
      <c r="E189" s="26" t="n"/>
      <c r="F189" s="26" t="n"/>
      <c r="G189" s="27" t="n"/>
      <c r="H189" s="27" t="n"/>
      <c r="I189" s="28">
        <f>IF(ISNUMBER($G189),$G189-IF(ISNUMBER($H189),$H189,0),"")</f>
        <v/>
      </c>
      <c r="J189" s="26" t="n"/>
      <c r="K189" s="29">
        <f>IF(ISNUMBER($D189),$D189-$C$4,"")</f>
        <v/>
      </c>
      <c r="L189" s="30">
        <f>IF($N189=1,$D189-TODAY(),"")</f>
        <v/>
      </c>
      <c r="M189" s="25" t="n"/>
      <c r="N189" s="31">
        <f>IF(ISNUMBER($D189),IF(OR($J189="Picked up",$J189="Canceled"),0,1),0)</f>
        <v/>
      </c>
      <c r="O189" s="31">
        <f>IF($N189=1,IF(AND($D189-TODAY()&gt;=0,$D189-TODAY()&lt;=$C$5),1,0),0)</f>
        <v/>
      </c>
      <c r="P189" s="31">
        <f>IF($N189=1,IF($D189-TODAY()&lt;0,1,0),0)</f>
        <v/>
      </c>
      <c r="Q189" s="31">
        <f>IF(AND($N189=1,ISNUMBER($G189)),$I189,0)</f>
        <v/>
      </c>
      <c r="R189" s="31">
        <f>IF($N189=1,IF($D189-TODAY()&gt;=0,$D189-TODAY(),""),"")</f>
        <v/>
      </c>
    </row>
    <row r="190">
      <c r="A190" s="23" t="n">
        <v>183</v>
      </c>
      <c r="B190" s="24" t="n"/>
      <c r="C190" s="25" t="n"/>
      <c r="D190" s="24" t="n"/>
      <c r="E190" s="26" t="n"/>
      <c r="F190" s="26" t="n"/>
      <c r="G190" s="27" t="n"/>
      <c r="H190" s="27" t="n"/>
      <c r="I190" s="28">
        <f>IF(ISNUMBER($G190),$G190-IF(ISNUMBER($H190),$H190,0),"")</f>
        <v/>
      </c>
      <c r="J190" s="26" t="n"/>
      <c r="K190" s="29">
        <f>IF(ISNUMBER($D190),$D190-$C$4,"")</f>
        <v/>
      </c>
      <c r="L190" s="30">
        <f>IF($N190=1,$D190-TODAY(),"")</f>
        <v/>
      </c>
      <c r="M190" s="25" t="n"/>
      <c r="N190" s="31">
        <f>IF(ISNUMBER($D190),IF(OR($J190="Picked up",$J190="Canceled"),0,1),0)</f>
        <v/>
      </c>
      <c r="O190" s="31">
        <f>IF($N190=1,IF(AND($D190-TODAY()&gt;=0,$D190-TODAY()&lt;=$C$5),1,0),0)</f>
        <v/>
      </c>
      <c r="P190" s="31">
        <f>IF($N190=1,IF($D190-TODAY()&lt;0,1,0),0)</f>
        <v/>
      </c>
      <c r="Q190" s="31">
        <f>IF(AND($N190=1,ISNUMBER($G190)),$I190,0)</f>
        <v/>
      </c>
      <c r="R190" s="31">
        <f>IF($N190=1,IF($D190-TODAY()&gt;=0,$D190-TODAY(),""),"")</f>
        <v/>
      </c>
    </row>
    <row r="191">
      <c r="A191" s="23" t="n">
        <v>184</v>
      </c>
      <c r="B191" s="24" t="n"/>
      <c r="C191" s="25" t="n"/>
      <c r="D191" s="24" t="n"/>
      <c r="E191" s="26" t="n"/>
      <c r="F191" s="26" t="n"/>
      <c r="G191" s="27" t="n"/>
      <c r="H191" s="27" t="n"/>
      <c r="I191" s="28">
        <f>IF(ISNUMBER($G191),$G191-IF(ISNUMBER($H191),$H191,0),"")</f>
        <v/>
      </c>
      <c r="J191" s="26" t="n"/>
      <c r="K191" s="29">
        <f>IF(ISNUMBER($D191),$D191-$C$4,"")</f>
        <v/>
      </c>
      <c r="L191" s="30">
        <f>IF($N191=1,$D191-TODAY(),"")</f>
        <v/>
      </c>
      <c r="M191" s="25" t="n"/>
      <c r="N191" s="31">
        <f>IF(ISNUMBER($D191),IF(OR($J191="Picked up",$J191="Canceled"),0,1),0)</f>
        <v/>
      </c>
      <c r="O191" s="31">
        <f>IF($N191=1,IF(AND($D191-TODAY()&gt;=0,$D191-TODAY()&lt;=$C$5),1,0),0)</f>
        <v/>
      </c>
      <c r="P191" s="31">
        <f>IF($N191=1,IF($D191-TODAY()&lt;0,1,0),0)</f>
        <v/>
      </c>
      <c r="Q191" s="31">
        <f>IF(AND($N191=1,ISNUMBER($G191)),$I191,0)</f>
        <v/>
      </c>
      <c r="R191" s="31">
        <f>IF($N191=1,IF($D191-TODAY()&gt;=0,$D191-TODAY(),""),"")</f>
        <v/>
      </c>
    </row>
    <row r="192">
      <c r="A192" s="23" t="n">
        <v>185</v>
      </c>
      <c r="B192" s="24" t="n"/>
      <c r="C192" s="25" t="n"/>
      <c r="D192" s="24" t="n"/>
      <c r="E192" s="26" t="n"/>
      <c r="F192" s="26" t="n"/>
      <c r="G192" s="27" t="n"/>
      <c r="H192" s="27" t="n"/>
      <c r="I192" s="28">
        <f>IF(ISNUMBER($G192),$G192-IF(ISNUMBER($H192),$H192,0),"")</f>
        <v/>
      </c>
      <c r="J192" s="26" t="n"/>
      <c r="K192" s="29">
        <f>IF(ISNUMBER($D192),$D192-$C$4,"")</f>
        <v/>
      </c>
      <c r="L192" s="30">
        <f>IF($N192=1,$D192-TODAY(),"")</f>
        <v/>
      </c>
      <c r="M192" s="25" t="n"/>
      <c r="N192" s="31">
        <f>IF(ISNUMBER($D192),IF(OR($J192="Picked up",$J192="Canceled"),0,1),0)</f>
        <v/>
      </c>
      <c r="O192" s="31">
        <f>IF($N192=1,IF(AND($D192-TODAY()&gt;=0,$D192-TODAY()&lt;=$C$5),1,0),0)</f>
        <v/>
      </c>
      <c r="P192" s="31">
        <f>IF($N192=1,IF($D192-TODAY()&lt;0,1,0),0)</f>
        <v/>
      </c>
      <c r="Q192" s="31">
        <f>IF(AND($N192=1,ISNUMBER($G192)),$I192,0)</f>
        <v/>
      </c>
      <c r="R192" s="31">
        <f>IF($N192=1,IF($D192-TODAY()&gt;=0,$D192-TODAY(),""),"")</f>
        <v/>
      </c>
    </row>
    <row r="193">
      <c r="A193" s="23" t="n">
        <v>186</v>
      </c>
      <c r="B193" s="24" t="n"/>
      <c r="C193" s="25" t="n"/>
      <c r="D193" s="24" t="n"/>
      <c r="E193" s="26" t="n"/>
      <c r="F193" s="26" t="n"/>
      <c r="G193" s="27" t="n"/>
      <c r="H193" s="27" t="n"/>
      <c r="I193" s="28">
        <f>IF(ISNUMBER($G193),$G193-IF(ISNUMBER($H193),$H193,0),"")</f>
        <v/>
      </c>
      <c r="J193" s="26" t="n"/>
      <c r="K193" s="29">
        <f>IF(ISNUMBER($D193),$D193-$C$4,"")</f>
        <v/>
      </c>
      <c r="L193" s="30">
        <f>IF($N193=1,$D193-TODAY(),"")</f>
        <v/>
      </c>
      <c r="M193" s="25" t="n"/>
      <c r="N193" s="31">
        <f>IF(ISNUMBER($D193),IF(OR($J193="Picked up",$J193="Canceled"),0,1),0)</f>
        <v/>
      </c>
      <c r="O193" s="31">
        <f>IF($N193=1,IF(AND($D193-TODAY()&gt;=0,$D193-TODAY()&lt;=$C$5),1,0),0)</f>
        <v/>
      </c>
      <c r="P193" s="31">
        <f>IF($N193=1,IF($D193-TODAY()&lt;0,1,0),0)</f>
        <v/>
      </c>
      <c r="Q193" s="31">
        <f>IF(AND($N193=1,ISNUMBER($G193)),$I193,0)</f>
        <v/>
      </c>
      <c r="R193" s="31">
        <f>IF($N193=1,IF($D193-TODAY()&gt;=0,$D193-TODAY(),""),"")</f>
        <v/>
      </c>
    </row>
    <row r="194">
      <c r="A194" s="23" t="n">
        <v>187</v>
      </c>
      <c r="B194" s="24" t="n"/>
      <c r="C194" s="25" t="n"/>
      <c r="D194" s="24" t="n"/>
      <c r="E194" s="26" t="n"/>
      <c r="F194" s="26" t="n"/>
      <c r="G194" s="27" t="n"/>
      <c r="H194" s="27" t="n"/>
      <c r="I194" s="28">
        <f>IF(ISNUMBER($G194),$G194-IF(ISNUMBER($H194),$H194,0),"")</f>
        <v/>
      </c>
      <c r="J194" s="26" t="n"/>
      <c r="K194" s="29">
        <f>IF(ISNUMBER($D194),$D194-$C$4,"")</f>
        <v/>
      </c>
      <c r="L194" s="30">
        <f>IF($N194=1,$D194-TODAY(),"")</f>
        <v/>
      </c>
      <c r="M194" s="25" t="n"/>
      <c r="N194" s="31">
        <f>IF(ISNUMBER($D194),IF(OR($J194="Picked up",$J194="Canceled"),0,1),0)</f>
        <v/>
      </c>
      <c r="O194" s="31">
        <f>IF($N194=1,IF(AND($D194-TODAY()&gt;=0,$D194-TODAY()&lt;=$C$5),1,0),0)</f>
        <v/>
      </c>
      <c r="P194" s="31">
        <f>IF($N194=1,IF($D194-TODAY()&lt;0,1,0),0)</f>
        <v/>
      </c>
      <c r="Q194" s="31">
        <f>IF(AND($N194=1,ISNUMBER($G194)),$I194,0)</f>
        <v/>
      </c>
      <c r="R194" s="31">
        <f>IF($N194=1,IF($D194-TODAY()&gt;=0,$D194-TODAY(),""),"")</f>
        <v/>
      </c>
    </row>
    <row r="195">
      <c r="A195" s="23" t="n">
        <v>188</v>
      </c>
      <c r="B195" s="24" t="n"/>
      <c r="C195" s="25" t="n"/>
      <c r="D195" s="24" t="n"/>
      <c r="E195" s="26" t="n"/>
      <c r="F195" s="26" t="n"/>
      <c r="G195" s="27" t="n"/>
      <c r="H195" s="27" t="n"/>
      <c r="I195" s="28">
        <f>IF(ISNUMBER($G195),$G195-IF(ISNUMBER($H195),$H195,0),"")</f>
        <v/>
      </c>
      <c r="J195" s="26" t="n"/>
      <c r="K195" s="29">
        <f>IF(ISNUMBER($D195),$D195-$C$4,"")</f>
        <v/>
      </c>
      <c r="L195" s="30">
        <f>IF($N195=1,$D195-TODAY(),"")</f>
        <v/>
      </c>
      <c r="M195" s="25" t="n"/>
      <c r="N195" s="31">
        <f>IF(ISNUMBER($D195),IF(OR($J195="Picked up",$J195="Canceled"),0,1),0)</f>
        <v/>
      </c>
      <c r="O195" s="31">
        <f>IF($N195=1,IF(AND($D195-TODAY()&gt;=0,$D195-TODAY()&lt;=$C$5),1,0),0)</f>
        <v/>
      </c>
      <c r="P195" s="31">
        <f>IF($N195=1,IF($D195-TODAY()&lt;0,1,0),0)</f>
        <v/>
      </c>
      <c r="Q195" s="31">
        <f>IF(AND($N195=1,ISNUMBER($G195)),$I195,0)</f>
        <v/>
      </c>
      <c r="R195" s="31">
        <f>IF($N195=1,IF($D195-TODAY()&gt;=0,$D195-TODAY(),""),"")</f>
        <v/>
      </c>
    </row>
    <row r="196">
      <c r="A196" s="23" t="n">
        <v>189</v>
      </c>
      <c r="B196" s="24" t="n"/>
      <c r="C196" s="25" t="n"/>
      <c r="D196" s="24" t="n"/>
      <c r="E196" s="26" t="n"/>
      <c r="F196" s="26" t="n"/>
      <c r="G196" s="27" t="n"/>
      <c r="H196" s="27" t="n"/>
      <c r="I196" s="28">
        <f>IF(ISNUMBER($G196),$G196-IF(ISNUMBER($H196),$H196,0),"")</f>
        <v/>
      </c>
      <c r="J196" s="26" t="n"/>
      <c r="K196" s="29">
        <f>IF(ISNUMBER($D196),$D196-$C$4,"")</f>
        <v/>
      </c>
      <c r="L196" s="30">
        <f>IF($N196=1,$D196-TODAY(),"")</f>
        <v/>
      </c>
      <c r="M196" s="25" t="n"/>
      <c r="N196" s="31">
        <f>IF(ISNUMBER($D196),IF(OR($J196="Picked up",$J196="Canceled"),0,1),0)</f>
        <v/>
      </c>
      <c r="O196" s="31">
        <f>IF($N196=1,IF(AND($D196-TODAY()&gt;=0,$D196-TODAY()&lt;=$C$5),1,0),0)</f>
        <v/>
      </c>
      <c r="P196" s="31">
        <f>IF($N196=1,IF($D196-TODAY()&lt;0,1,0),0)</f>
        <v/>
      </c>
      <c r="Q196" s="31">
        <f>IF(AND($N196=1,ISNUMBER($G196)),$I196,0)</f>
        <v/>
      </c>
      <c r="R196" s="31">
        <f>IF($N196=1,IF($D196-TODAY()&gt;=0,$D196-TODAY(),""),"")</f>
        <v/>
      </c>
    </row>
    <row r="197">
      <c r="A197" s="23" t="n">
        <v>190</v>
      </c>
      <c r="B197" s="24" t="n"/>
      <c r="C197" s="25" t="n"/>
      <c r="D197" s="24" t="n"/>
      <c r="E197" s="26" t="n"/>
      <c r="F197" s="26" t="n"/>
      <c r="G197" s="27" t="n"/>
      <c r="H197" s="27" t="n"/>
      <c r="I197" s="28">
        <f>IF(ISNUMBER($G197),$G197-IF(ISNUMBER($H197),$H197,0),"")</f>
        <v/>
      </c>
      <c r="J197" s="26" t="n"/>
      <c r="K197" s="29">
        <f>IF(ISNUMBER($D197),$D197-$C$4,"")</f>
        <v/>
      </c>
      <c r="L197" s="30">
        <f>IF($N197=1,$D197-TODAY(),"")</f>
        <v/>
      </c>
      <c r="M197" s="25" t="n"/>
      <c r="N197" s="31">
        <f>IF(ISNUMBER($D197),IF(OR($J197="Picked up",$J197="Canceled"),0,1),0)</f>
        <v/>
      </c>
      <c r="O197" s="31">
        <f>IF($N197=1,IF(AND($D197-TODAY()&gt;=0,$D197-TODAY()&lt;=$C$5),1,0),0)</f>
        <v/>
      </c>
      <c r="P197" s="31">
        <f>IF($N197=1,IF($D197-TODAY()&lt;0,1,0),0)</f>
        <v/>
      </c>
      <c r="Q197" s="31">
        <f>IF(AND($N197=1,ISNUMBER($G197)),$I197,0)</f>
        <v/>
      </c>
      <c r="R197" s="31">
        <f>IF($N197=1,IF($D197-TODAY()&gt;=0,$D197-TODAY(),""),"")</f>
        <v/>
      </c>
    </row>
    <row r="198">
      <c r="A198" s="23" t="n">
        <v>191</v>
      </c>
      <c r="B198" s="24" t="n"/>
      <c r="C198" s="25" t="n"/>
      <c r="D198" s="24" t="n"/>
      <c r="E198" s="26" t="n"/>
      <c r="F198" s="26" t="n"/>
      <c r="G198" s="27" t="n"/>
      <c r="H198" s="27" t="n"/>
      <c r="I198" s="28">
        <f>IF(ISNUMBER($G198),$G198-IF(ISNUMBER($H198),$H198,0),"")</f>
        <v/>
      </c>
      <c r="J198" s="26" t="n"/>
      <c r="K198" s="29">
        <f>IF(ISNUMBER($D198),$D198-$C$4,"")</f>
        <v/>
      </c>
      <c r="L198" s="30">
        <f>IF($N198=1,$D198-TODAY(),"")</f>
        <v/>
      </c>
      <c r="M198" s="25" t="n"/>
      <c r="N198" s="31">
        <f>IF(ISNUMBER($D198),IF(OR($J198="Picked up",$J198="Canceled"),0,1),0)</f>
        <v/>
      </c>
      <c r="O198" s="31">
        <f>IF($N198=1,IF(AND($D198-TODAY()&gt;=0,$D198-TODAY()&lt;=$C$5),1,0),0)</f>
        <v/>
      </c>
      <c r="P198" s="31">
        <f>IF($N198=1,IF($D198-TODAY()&lt;0,1,0),0)</f>
        <v/>
      </c>
      <c r="Q198" s="31">
        <f>IF(AND($N198=1,ISNUMBER($G198)),$I198,0)</f>
        <v/>
      </c>
      <c r="R198" s="31">
        <f>IF($N198=1,IF($D198-TODAY()&gt;=0,$D198-TODAY(),""),"")</f>
        <v/>
      </c>
    </row>
    <row r="199">
      <c r="A199" s="23" t="n">
        <v>192</v>
      </c>
      <c r="B199" s="24" t="n"/>
      <c r="C199" s="25" t="n"/>
      <c r="D199" s="24" t="n"/>
      <c r="E199" s="26" t="n"/>
      <c r="F199" s="26" t="n"/>
      <c r="G199" s="27" t="n"/>
      <c r="H199" s="27" t="n"/>
      <c r="I199" s="28">
        <f>IF(ISNUMBER($G199),$G199-IF(ISNUMBER($H199),$H199,0),"")</f>
        <v/>
      </c>
      <c r="J199" s="26" t="n"/>
      <c r="K199" s="29">
        <f>IF(ISNUMBER($D199),$D199-$C$4,"")</f>
        <v/>
      </c>
      <c r="L199" s="30">
        <f>IF($N199=1,$D199-TODAY(),"")</f>
        <v/>
      </c>
      <c r="M199" s="25" t="n"/>
      <c r="N199" s="31">
        <f>IF(ISNUMBER($D199),IF(OR($J199="Picked up",$J199="Canceled"),0,1),0)</f>
        <v/>
      </c>
      <c r="O199" s="31">
        <f>IF($N199=1,IF(AND($D199-TODAY()&gt;=0,$D199-TODAY()&lt;=$C$5),1,0),0)</f>
        <v/>
      </c>
      <c r="P199" s="31">
        <f>IF($N199=1,IF($D199-TODAY()&lt;0,1,0),0)</f>
        <v/>
      </c>
      <c r="Q199" s="31">
        <f>IF(AND($N199=1,ISNUMBER($G199)),$I199,0)</f>
        <v/>
      </c>
      <c r="R199" s="31">
        <f>IF($N199=1,IF($D199-TODAY()&gt;=0,$D199-TODAY(),""),"")</f>
        <v/>
      </c>
    </row>
    <row r="200">
      <c r="A200" s="23" t="n">
        <v>193</v>
      </c>
      <c r="B200" s="24" t="n"/>
      <c r="C200" s="25" t="n"/>
      <c r="D200" s="24" t="n"/>
      <c r="E200" s="26" t="n"/>
      <c r="F200" s="26" t="n"/>
      <c r="G200" s="27" t="n"/>
      <c r="H200" s="27" t="n"/>
      <c r="I200" s="28">
        <f>IF(ISNUMBER($G200),$G200-IF(ISNUMBER($H200),$H200,0),"")</f>
        <v/>
      </c>
      <c r="J200" s="26" t="n"/>
      <c r="K200" s="29">
        <f>IF(ISNUMBER($D200),$D200-$C$4,"")</f>
        <v/>
      </c>
      <c r="L200" s="30">
        <f>IF($N200=1,$D200-TODAY(),"")</f>
        <v/>
      </c>
      <c r="M200" s="25" t="n"/>
      <c r="N200" s="31">
        <f>IF(ISNUMBER($D200),IF(OR($J200="Picked up",$J200="Canceled"),0,1),0)</f>
        <v/>
      </c>
      <c r="O200" s="31">
        <f>IF($N200=1,IF(AND($D200-TODAY()&gt;=0,$D200-TODAY()&lt;=$C$5),1,0),0)</f>
        <v/>
      </c>
      <c r="P200" s="31">
        <f>IF($N200=1,IF($D200-TODAY()&lt;0,1,0),0)</f>
        <v/>
      </c>
      <c r="Q200" s="31">
        <f>IF(AND($N200=1,ISNUMBER($G200)),$I200,0)</f>
        <v/>
      </c>
      <c r="R200" s="31">
        <f>IF($N200=1,IF($D200-TODAY()&gt;=0,$D200-TODAY(),""),"")</f>
        <v/>
      </c>
    </row>
    <row r="201">
      <c r="A201" s="23" t="n">
        <v>194</v>
      </c>
      <c r="B201" s="24" t="n"/>
      <c r="C201" s="25" t="n"/>
      <c r="D201" s="24" t="n"/>
      <c r="E201" s="26" t="n"/>
      <c r="F201" s="26" t="n"/>
      <c r="G201" s="27" t="n"/>
      <c r="H201" s="27" t="n"/>
      <c r="I201" s="28">
        <f>IF(ISNUMBER($G201),$G201-IF(ISNUMBER($H201),$H201,0),"")</f>
        <v/>
      </c>
      <c r="J201" s="26" t="n"/>
      <c r="K201" s="29">
        <f>IF(ISNUMBER($D201),$D201-$C$4,"")</f>
        <v/>
      </c>
      <c r="L201" s="30">
        <f>IF($N201=1,$D201-TODAY(),"")</f>
        <v/>
      </c>
      <c r="M201" s="25" t="n"/>
      <c r="N201" s="31">
        <f>IF(ISNUMBER($D201),IF(OR($J201="Picked up",$J201="Canceled"),0,1),0)</f>
        <v/>
      </c>
      <c r="O201" s="31">
        <f>IF($N201=1,IF(AND($D201-TODAY()&gt;=0,$D201-TODAY()&lt;=$C$5),1,0),0)</f>
        <v/>
      </c>
      <c r="P201" s="31">
        <f>IF($N201=1,IF($D201-TODAY()&lt;0,1,0),0)</f>
        <v/>
      </c>
      <c r="Q201" s="31">
        <f>IF(AND($N201=1,ISNUMBER($G201)),$I201,0)</f>
        <v/>
      </c>
      <c r="R201" s="31">
        <f>IF($N201=1,IF($D201-TODAY()&gt;=0,$D201-TODAY(),""),"")</f>
        <v/>
      </c>
    </row>
    <row r="202">
      <c r="A202" s="23" t="n">
        <v>195</v>
      </c>
      <c r="B202" s="24" t="n"/>
      <c r="C202" s="25" t="n"/>
      <c r="D202" s="24" t="n"/>
      <c r="E202" s="26" t="n"/>
      <c r="F202" s="26" t="n"/>
      <c r="G202" s="27" t="n"/>
      <c r="H202" s="27" t="n"/>
      <c r="I202" s="28">
        <f>IF(ISNUMBER($G202),$G202-IF(ISNUMBER($H202),$H202,0),"")</f>
        <v/>
      </c>
      <c r="J202" s="26" t="n"/>
      <c r="K202" s="29">
        <f>IF(ISNUMBER($D202),$D202-$C$4,"")</f>
        <v/>
      </c>
      <c r="L202" s="30">
        <f>IF($N202=1,$D202-TODAY(),"")</f>
        <v/>
      </c>
      <c r="M202" s="25" t="n"/>
      <c r="N202" s="31">
        <f>IF(ISNUMBER($D202),IF(OR($J202="Picked up",$J202="Canceled"),0,1),0)</f>
        <v/>
      </c>
      <c r="O202" s="31">
        <f>IF($N202=1,IF(AND($D202-TODAY()&gt;=0,$D202-TODAY()&lt;=$C$5),1,0),0)</f>
        <v/>
      </c>
      <c r="P202" s="31">
        <f>IF($N202=1,IF($D202-TODAY()&lt;0,1,0),0)</f>
        <v/>
      </c>
      <c r="Q202" s="31">
        <f>IF(AND($N202=1,ISNUMBER($G202)),$I202,0)</f>
        <v/>
      </c>
      <c r="R202" s="31">
        <f>IF($N202=1,IF($D202-TODAY()&gt;=0,$D202-TODAY(),""),"")</f>
        <v/>
      </c>
    </row>
    <row r="203">
      <c r="A203" s="23" t="n">
        <v>196</v>
      </c>
      <c r="B203" s="24" t="n"/>
      <c r="C203" s="25" t="n"/>
      <c r="D203" s="24" t="n"/>
      <c r="E203" s="26" t="n"/>
      <c r="F203" s="26" t="n"/>
      <c r="G203" s="27" t="n"/>
      <c r="H203" s="27" t="n"/>
      <c r="I203" s="28">
        <f>IF(ISNUMBER($G203),$G203-IF(ISNUMBER($H203),$H203,0),"")</f>
        <v/>
      </c>
      <c r="J203" s="26" t="n"/>
      <c r="K203" s="29">
        <f>IF(ISNUMBER($D203),$D203-$C$4,"")</f>
        <v/>
      </c>
      <c r="L203" s="30">
        <f>IF($N203=1,$D203-TODAY(),"")</f>
        <v/>
      </c>
      <c r="M203" s="25" t="n"/>
      <c r="N203" s="31">
        <f>IF(ISNUMBER($D203),IF(OR($J203="Picked up",$J203="Canceled"),0,1),0)</f>
        <v/>
      </c>
      <c r="O203" s="31">
        <f>IF($N203=1,IF(AND($D203-TODAY()&gt;=0,$D203-TODAY()&lt;=$C$5),1,0),0)</f>
        <v/>
      </c>
      <c r="P203" s="31">
        <f>IF($N203=1,IF($D203-TODAY()&lt;0,1,0),0)</f>
        <v/>
      </c>
      <c r="Q203" s="31">
        <f>IF(AND($N203=1,ISNUMBER($G203)),$I203,0)</f>
        <v/>
      </c>
      <c r="R203" s="31">
        <f>IF($N203=1,IF($D203-TODAY()&gt;=0,$D203-TODAY(),""),"")</f>
        <v/>
      </c>
    </row>
    <row r="204">
      <c r="A204" s="23" t="n">
        <v>197</v>
      </c>
      <c r="B204" s="24" t="n"/>
      <c r="C204" s="25" t="n"/>
      <c r="D204" s="24" t="n"/>
      <c r="E204" s="26" t="n"/>
      <c r="F204" s="26" t="n"/>
      <c r="G204" s="27" t="n"/>
      <c r="H204" s="27" t="n"/>
      <c r="I204" s="28">
        <f>IF(ISNUMBER($G204),$G204-IF(ISNUMBER($H204),$H204,0),"")</f>
        <v/>
      </c>
      <c r="J204" s="26" t="n"/>
      <c r="K204" s="29">
        <f>IF(ISNUMBER($D204),$D204-$C$4,"")</f>
        <v/>
      </c>
      <c r="L204" s="30">
        <f>IF($N204=1,$D204-TODAY(),"")</f>
        <v/>
      </c>
      <c r="M204" s="25" t="n"/>
      <c r="N204" s="31">
        <f>IF(ISNUMBER($D204),IF(OR($J204="Picked up",$J204="Canceled"),0,1),0)</f>
        <v/>
      </c>
      <c r="O204" s="31">
        <f>IF($N204=1,IF(AND($D204-TODAY()&gt;=0,$D204-TODAY()&lt;=$C$5),1,0),0)</f>
        <v/>
      </c>
      <c r="P204" s="31">
        <f>IF($N204=1,IF($D204-TODAY()&lt;0,1,0),0)</f>
        <v/>
      </c>
      <c r="Q204" s="31">
        <f>IF(AND($N204=1,ISNUMBER($G204)),$I204,0)</f>
        <v/>
      </c>
      <c r="R204" s="31">
        <f>IF($N204=1,IF($D204-TODAY()&gt;=0,$D204-TODAY(),""),"")</f>
        <v/>
      </c>
    </row>
    <row r="205">
      <c r="A205" s="23" t="n">
        <v>198</v>
      </c>
      <c r="B205" s="24" t="n"/>
      <c r="C205" s="25" t="n"/>
      <c r="D205" s="24" t="n"/>
      <c r="E205" s="26" t="n"/>
      <c r="F205" s="26" t="n"/>
      <c r="G205" s="27" t="n"/>
      <c r="H205" s="27" t="n"/>
      <c r="I205" s="28">
        <f>IF(ISNUMBER($G205),$G205-IF(ISNUMBER($H205),$H205,0),"")</f>
        <v/>
      </c>
      <c r="J205" s="26" t="n"/>
      <c r="K205" s="29">
        <f>IF(ISNUMBER($D205),$D205-$C$4,"")</f>
        <v/>
      </c>
      <c r="L205" s="30">
        <f>IF($N205=1,$D205-TODAY(),"")</f>
        <v/>
      </c>
      <c r="M205" s="25" t="n"/>
      <c r="N205" s="31">
        <f>IF(ISNUMBER($D205),IF(OR($J205="Picked up",$J205="Canceled"),0,1),0)</f>
        <v/>
      </c>
      <c r="O205" s="31">
        <f>IF($N205=1,IF(AND($D205-TODAY()&gt;=0,$D205-TODAY()&lt;=$C$5),1,0),0)</f>
        <v/>
      </c>
      <c r="P205" s="31">
        <f>IF($N205=1,IF($D205-TODAY()&lt;0,1,0),0)</f>
        <v/>
      </c>
      <c r="Q205" s="31">
        <f>IF(AND($N205=1,ISNUMBER($G205)),$I205,0)</f>
        <v/>
      </c>
      <c r="R205" s="31">
        <f>IF($N205=1,IF($D205-TODAY()&gt;=0,$D205-TODAY(),""),"")</f>
        <v/>
      </c>
    </row>
    <row r="206">
      <c r="A206" s="23" t="n">
        <v>199</v>
      </c>
      <c r="B206" s="24" t="n"/>
      <c r="C206" s="25" t="n"/>
      <c r="D206" s="24" t="n"/>
      <c r="E206" s="26" t="n"/>
      <c r="F206" s="26" t="n"/>
      <c r="G206" s="27" t="n"/>
      <c r="H206" s="27" t="n"/>
      <c r="I206" s="28">
        <f>IF(ISNUMBER($G206),$G206-IF(ISNUMBER($H206),$H206,0),"")</f>
        <v/>
      </c>
      <c r="J206" s="26" t="n"/>
      <c r="K206" s="29">
        <f>IF(ISNUMBER($D206),$D206-$C$4,"")</f>
        <v/>
      </c>
      <c r="L206" s="30">
        <f>IF($N206=1,$D206-TODAY(),"")</f>
        <v/>
      </c>
      <c r="M206" s="25" t="n"/>
      <c r="N206" s="31">
        <f>IF(ISNUMBER($D206),IF(OR($J206="Picked up",$J206="Canceled"),0,1),0)</f>
        <v/>
      </c>
      <c r="O206" s="31">
        <f>IF($N206=1,IF(AND($D206-TODAY()&gt;=0,$D206-TODAY()&lt;=$C$5),1,0),0)</f>
        <v/>
      </c>
      <c r="P206" s="31">
        <f>IF($N206=1,IF($D206-TODAY()&lt;0,1,0),0)</f>
        <v/>
      </c>
      <c r="Q206" s="31">
        <f>IF(AND($N206=1,ISNUMBER($G206)),$I206,0)</f>
        <v/>
      </c>
      <c r="R206" s="31">
        <f>IF($N206=1,IF($D206-TODAY()&gt;=0,$D206-TODAY(),""),"")</f>
        <v/>
      </c>
    </row>
    <row r="207">
      <c r="A207" s="23" t="n">
        <v>200</v>
      </c>
      <c r="B207" s="24" t="n"/>
      <c r="C207" s="25" t="n"/>
      <c r="D207" s="24" t="n"/>
      <c r="E207" s="26" t="n"/>
      <c r="F207" s="26" t="n"/>
      <c r="G207" s="27" t="n"/>
      <c r="H207" s="27" t="n"/>
      <c r="I207" s="28">
        <f>IF(ISNUMBER($G207),$G207-IF(ISNUMBER($H207),$H207,0),"")</f>
        <v/>
      </c>
      <c r="J207" s="26" t="n"/>
      <c r="K207" s="29">
        <f>IF(ISNUMBER($D207),$D207-$C$4,"")</f>
        <v/>
      </c>
      <c r="L207" s="30">
        <f>IF($N207=1,$D207-TODAY(),"")</f>
        <v/>
      </c>
      <c r="M207" s="25" t="n"/>
      <c r="N207" s="31">
        <f>IF(ISNUMBER($D207),IF(OR($J207="Picked up",$J207="Canceled"),0,1),0)</f>
        <v/>
      </c>
      <c r="O207" s="31">
        <f>IF($N207=1,IF(AND($D207-TODAY()&gt;=0,$D207-TODAY()&lt;=$C$5),1,0),0)</f>
        <v/>
      </c>
      <c r="P207" s="31">
        <f>IF($N207=1,IF($D207-TODAY()&lt;0,1,0),0)</f>
        <v/>
      </c>
      <c r="Q207" s="31">
        <f>IF(AND($N207=1,ISNUMBER($G207)),$I207,0)</f>
        <v/>
      </c>
      <c r="R207" s="31">
        <f>IF($N207=1,IF($D207-TODAY()&gt;=0,$D207-TODAY(),""),"")</f>
        <v/>
      </c>
    </row>
  </sheetData>
  <autoFilter ref="A7:M207"/>
  <conditionalFormatting sqref="L8:L207">
    <cfRule type="expression" priority="1" dxfId="0">
      <formula>AND($N8=1,ISNUMBER($L8),$L8&lt;=$C$4)</formula>
    </cfRule>
  </conditionalFormatting>
  <conditionalFormatting sqref="I8:I207">
    <cfRule type="expression" priority="2" dxfId="0">
      <formula>AND($N8=1,ISNUMBER($G8),OR(NOT(ISNUMBER($H8)),$H8=0))</formula>
    </cfRule>
  </conditionalFormatting>
  <conditionalFormatting sqref="J8:J207">
    <cfRule type="expression" priority="3" dxfId="1">
      <formula>$J8="Picked up"</formula>
    </cfRule>
  </conditionalFormatting>
  <dataValidations count="5">
    <dataValidation sqref="C4" showDropDown="0" showInputMessage="1" showErrorMessage="1" allowBlank="1" errorTitle="Prep days" error="Type a whole number from 0 to 30." promptTitle="Prep days" prompt="How many days before pickup you start baking, as a whole number. Prep by is the pickup date minus this number." type="whole" errorStyle="warning" operator="between">
      <formula1>0</formula1>
      <formula2>30</formula2>
    </dataValidation>
    <dataValidation sqref="C5" showDropDown="0" showInputMessage="1" showErrorMessage="1" allowBlank="1" errorTitle="Due soon" error="Type a whole number from 1 to 60." promptTitle="Due soon" prompt="The Summary counts open orders with a pickup within this many days, as a whole number." type="whole" errorStyle="warning" operator="between">
      <formula1>1</formula1>
      <formula2>60</formula2>
    </dataValidation>
    <dataValidation sqref="E8:E207" showDropDown="0" showInputMessage="1" showErrorMessage="1" allowBlank="1" errorTitle="Size" error="Pick a value from the list. Pick a size from the Lists tab." promptTitle="Size" prompt="Pick a size from the Lists tab." type="list" errorStyle="warning">
      <formula1>Lists!$A$2:$A$8</formula1>
    </dataValidation>
    <dataValidation sqref="F8:F207" showDropDown="0" showInputMessage="1" showErrorMessage="1" allowBlank="1" errorTitle="Flavor" error="Pick a value from the list. Pick a flavor from the Lists tab." promptTitle="Flavor" prompt="Pick a flavor from the Lists tab." type="list" errorStyle="warning">
      <formula1>Lists!$B$2:$B$7</formula1>
    </dataValidation>
    <dataValidation sqref="J8:J207" showDropDown="0" showInputMessage="1" showErrorMessage="1" allowBlank="1" errorTitle="Status" error="Pick a value from the list. Pick New, Confirmed, Baking, Ready, Picked up or Canceled." promptTitle="Status" prompt="Pick New, Confirmed, Baking, Ready, Picked up or Canceled." type="list" errorStyle="warning">
      <formula1>Lists!$C$2:$C$7</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sheetPr>
  <dimension ref="A1:E23"/>
  <sheetViews>
    <sheetView workbookViewId="0">
      <selection activeCell="A1" sqref="A1"/>
    </sheetView>
  </sheetViews>
  <sheetFormatPr baseColWidth="8" defaultRowHeight="15"/>
  <cols>
    <col width="44" customWidth="1" min="1" max="1"/>
    <col width="14" customWidth="1" min="2" max="2"/>
    <col width="4" customWidth="1" min="3" max="3"/>
    <col width="20" customWidth="1" min="4" max="4"/>
    <col width="14" customWidth="1" min="5" max="5"/>
  </cols>
  <sheetData>
    <row r="1">
      <c r="A1" s="16" t="inlineStr">
        <is>
          <t>Summary: what to bake and what is owed</t>
        </is>
      </c>
    </row>
    <row r="2">
      <c r="A2" s="17" t="inlineStr">
        <is>
          <t>Worked out from the Orders tab. Please do not type here.</t>
        </is>
      </c>
    </row>
    <row r="4" ht="24" customHeight="1">
      <c r="A4" s="3" t="inlineStr">
        <is>
          <t>Status</t>
        </is>
      </c>
      <c r="B4" s="3" t="inlineStr">
        <is>
          <t>Orders</t>
        </is>
      </c>
      <c r="D4" s="3" t="inlineStr">
        <is>
          <t>Size</t>
        </is>
      </c>
      <c r="E4" s="3" t="inlineStr">
        <is>
          <t>Open orders</t>
        </is>
      </c>
    </row>
    <row r="5">
      <c r="A5" s="32">
        <f>Lists!$C$2</f>
        <v/>
      </c>
      <c r="B5" s="33">
        <f>COUNTIF('Orders'!$J$8:$J$207,$A5)</f>
        <v/>
      </c>
      <c r="D5" s="32">
        <f>Lists!$A$2</f>
        <v/>
      </c>
      <c r="E5" s="33">
        <f>SUMIF('Orders'!$E$8:$E$207,$D5,'Orders'!$N$8:$N$207)</f>
        <v/>
      </c>
    </row>
    <row r="6">
      <c r="A6" s="32">
        <f>Lists!$C$3</f>
        <v/>
      </c>
      <c r="B6" s="33">
        <f>COUNTIF('Orders'!$J$8:$J$207,$A6)</f>
        <v/>
      </c>
      <c r="D6" s="32">
        <f>Lists!$A$3</f>
        <v/>
      </c>
      <c r="E6" s="33">
        <f>SUMIF('Orders'!$E$8:$E$207,$D6,'Orders'!$N$8:$N$207)</f>
        <v/>
      </c>
    </row>
    <row r="7">
      <c r="A7" s="32">
        <f>Lists!$C$4</f>
        <v/>
      </c>
      <c r="B7" s="33">
        <f>COUNTIF('Orders'!$J$8:$J$207,$A7)</f>
        <v/>
      </c>
      <c r="D7" s="32">
        <f>Lists!$A$4</f>
        <v/>
      </c>
      <c r="E7" s="33">
        <f>SUMIF('Orders'!$E$8:$E$207,$D7,'Orders'!$N$8:$N$207)</f>
        <v/>
      </c>
    </row>
    <row r="8">
      <c r="A8" s="32">
        <f>Lists!$C$5</f>
        <v/>
      </c>
      <c r="B8" s="33">
        <f>COUNTIF('Orders'!$J$8:$J$207,$A8)</f>
        <v/>
      </c>
      <c r="D8" s="32">
        <f>Lists!$A$5</f>
        <v/>
      </c>
      <c r="E8" s="33">
        <f>SUMIF('Orders'!$E$8:$E$207,$D8,'Orders'!$N$8:$N$207)</f>
        <v/>
      </c>
    </row>
    <row r="9">
      <c r="A9" s="32">
        <f>Lists!$C$6</f>
        <v/>
      </c>
      <c r="B9" s="33">
        <f>COUNTIF('Orders'!$J$8:$J$207,$A9)</f>
        <v/>
      </c>
      <c r="D9" s="32">
        <f>Lists!$A$6</f>
        <v/>
      </c>
      <c r="E9" s="33">
        <f>SUMIF('Orders'!$E$8:$E$207,$D9,'Orders'!$N$8:$N$207)</f>
        <v/>
      </c>
    </row>
    <row r="10">
      <c r="A10" s="32">
        <f>Lists!$C$7</f>
        <v/>
      </c>
      <c r="B10" s="33">
        <f>COUNTIF('Orders'!$J$8:$J$207,$A10)</f>
        <v/>
      </c>
      <c r="D10" s="32">
        <f>Lists!$A$7</f>
        <v/>
      </c>
      <c r="E10" s="33">
        <f>SUMIF('Orders'!$E$8:$E$207,$D10,'Orders'!$N$8:$N$207)</f>
        <v/>
      </c>
    </row>
    <row r="11">
      <c r="A11" s="34" t="inlineStr">
        <is>
          <t>All orders</t>
        </is>
      </c>
      <c r="B11" s="35">
        <f>COUNT('Orders'!$D$8:$D$207)</f>
        <v/>
      </c>
      <c r="D11" s="32">
        <f>Lists!$A$8</f>
        <v/>
      </c>
      <c r="E11" s="33">
        <f>SUMIF('Orders'!$E$8:$E$207,$D11,'Orders'!$N$8:$N$207)</f>
        <v/>
      </c>
    </row>
    <row r="13">
      <c r="A13" s="7" t="inlineStr">
        <is>
          <t>This week and money</t>
        </is>
      </c>
    </row>
    <row r="14">
      <c r="A14" s="3" t="inlineStr">
        <is>
          <t>Measure</t>
        </is>
      </c>
      <c r="B14" s="3" t="inlineStr">
        <is>
          <t>Value</t>
        </is>
      </c>
    </row>
    <row r="15">
      <c r="A15" s="32" t="inlineStr">
        <is>
          <t>Open orders</t>
        </is>
      </c>
      <c r="B15" s="33">
        <f>SUM('Orders'!$N$8:$N$207)</f>
        <v/>
      </c>
    </row>
    <row r="16">
      <c r="A16" s="32" t="inlineStr">
        <is>
          <t>Due soon window (days, from the Orders tab)</t>
        </is>
      </c>
      <c r="B16" s="33">
        <f>'Orders'!$C$5</f>
        <v/>
      </c>
    </row>
    <row r="17">
      <c r="A17" s="32" t="inlineStr">
        <is>
          <t>Open orders due within the window</t>
        </is>
      </c>
      <c r="B17" s="33">
        <f>SUM('Orders'!$O$8:$O$207)</f>
        <v/>
      </c>
    </row>
    <row r="18">
      <c r="A18" s="32" t="inlineStr">
        <is>
          <t>Next pickup in (days)</t>
        </is>
      </c>
      <c r="B18" s="33">
        <f>IF(COUNT('Orders'!$R$8:$R$207)=0,"",MIN('Orders'!$R$8:$R$207))</f>
        <v/>
      </c>
    </row>
    <row r="19">
      <c r="A19" s="32" t="inlineStr">
        <is>
          <t>Open orders past their pickup date</t>
        </is>
      </c>
      <c r="B19" s="33">
        <f>SUM('Orders'!$P$8:$P$207)</f>
        <v/>
      </c>
    </row>
    <row r="20">
      <c r="A20" s="32" t="inlineStr">
        <is>
          <t>Deposits taken (all orders)</t>
        </is>
      </c>
      <c r="B20" s="36">
        <f>SUM('Orders'!$H$8:$H$207)</f>
        <v/>
      </c>
    </row>
    <row r="21">
      <c r="A21" s="32" t="inlineStr">
        <is>
          <t>Balance still owed on open orders</t>
        </is>
      </c>
      <c r="B21" s="36">
        <f>SUM('Orders'!$Q$8:$Q$207)</f>
        <v/>
      </c>
    </row>
    <row r="23">
      <c r="A23" s="15" t="inlineStr">
        <is>
          <t>An order counts once it has a pickup date. It stays open until it is Picked up or Canceled. Days count calendar days, weekends included. Money is in the currency you type, with no tax worked out.</t>
        </is>
      </c>
    </row>
  </sheetData>
  <pageMargins left="0.75" right="0.75" top="1" bottom="1" header="0.5" footer="0.5"/>
</worksheet>
</file>

<file path=xl/worksheets/sheet4.xml><?xml version="1.0" encoding="utf-8"?>
<worksheet xmlns="http://schemas.openxmlformats.org/spreadsheetml/2006/main">
  <sheetPr>
    <tabColor rgb="008F8499"/>
    <outlinePr summaryBelow="1" summaryRight="1"/>
    <pageSetUpPr/>
  </sheetPr>
  <dimension ref="A1:C11"/>
  <sheetViews>
    <sheetView workbookViewId="0">
      <pane ySplit="1" topLeftCell="A2" activePane="bottomLeft" state="frozen"/>
      <selection pane="bottomLeft" activeCell="A1" sqref="A1"/>
    </sheetView>
  </sheetViews>
  <sheetFormatPr baseColWidth="8" defaultRowHeight="15"/>
  <cols>
    <col width="20" customWidth="1" min="1" max="1"/>
    <col width="16" customWidth="1" min="2" max="2"/>
    <col width="14" customWidth="1" min="3" max="3"/>
  </cols>
  <sheetData>
    <row r="1">
      <c r="A1" s="3" t="inlineStr">
        <is>
          <t>Size</t>
        </is>
      </c>
      <c r="B1" s="3" t="inlineStr">
        <is>
          <t>Flavor</t>
        </is>
      </c>
      <c r="C1" s="3" t="inlineStr">
        <is>
          <t>Status</t>
        </is>
      </c>
    </row>
    <row r="2">
      <c r="A2" s="37" t="inlineStr">
        <is>
          <t>6-inch round</t>
        </is>
      </c>
      <c r="B2" s="37" t="inlineStr">
        <is>
          <t>Vanilla</t>
        </is>
      </c>
      <c r="C2" s="37" t="inlineStr">
        <is>
          <t>New</t>
        </is>
      </c>
    </row>
    <row r="3">
      <c r="A3" s="37" t="inlineStr">
        <is>
          <t>8-inch round</t>
        </is>
      </c>
      <c r="B3" s="37" t="inlineStr">
        <is>
          <t>Chocolate</t>
        </is>
      </c>
      <c r="C3" s="37" t="inlineStr">
        <is>
          <t>Confirmed</t>
        </is>
      </c>
    </row>
    <row r="4">
      <c r="A4" s="37" t="inlineStr">
        <is>
          <t>10-inch round</t>
        </is>
      </c>
      <c r="B4" s="37" t="inlineStr">
        <is>
          <t>Lemon</t>
        </is>
      </c>
      <c r="C4" s="37" t="inlineStr">
        <is>
          <t>Baking</t>
        </is>
      </c>
    </row>
    <row r="5">
      <c r="A5" s="37" t="inlineStr">
        <is>
          <t>Two-tier</t>
        </is>
      </c>
      <c r="B5" s="37" t="inlineStr">
        <is>
          <t>Red velvet</t>
        </is>
      </c>
      <c r="C5" s="37" t="inlineStr">
        <is>
          <t>Ready</t>
        </is>
      </c>
    </row>
    <row r="6">
      <c r="A6" s="37" t="inlineStr">
        <is>
          <t>Quarter sheet</t>
        </is>
      </c>
      <c r="B6" s="37" t="inlineStr">
        <is>
          <t>Carrot</t>
        </is>
      </c>
      <c r="C6" s="37" t="inlineStr">
        <is>
          <t>Picked up</t>
        </is>
      </c>
    </row>
    <row r="7">
      <c r="A7" s="37" t="inlineStr">
        <is>
          <t>Half sheet</t>
        </is>
      </c>
      <c r="B7" s="37" t="inlineStr">
        <is>
          <t>Other</t>
        </is>
      </c>
      <c r="C7" s="37" t="inlineStr">
        <is>
          <t>Canceled</t>
        </is>
      </c>
    </row>
    <row r="8">
      <c r="A8" s="37" t="inlineStr">
        <is>
          <t>Cupcakes (dozen)</t>
        </is>
      </c>
    </row>
    <row r="11">
      <c r="A11" s="15" t="inlineStr">
        <is>
          <t>These words feed the dropdowns and the Summary. Rename sizes and flavors to match your menu, then use the same words in the Orders rows. Keep Picked up and Canceled as statuses: the tracker treats them as closed.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2026-11-02T16:50:34Z</dcterms:created>
  <dcterms:modified xmlns:dcterms="http://purl.org/dc/terms/" xmlns:xsi="http://www.w3.org/2001/XMLSchema-instance" xsi:type="dcterms:W3CDTF">2026-11-02T16:50:35Z</dcterms:modified>
</cp:coreProperties>
</file>